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C\Documents\0 - Akce\1 - Zakázky\201619-5 - Choceň - Záměstí - AD\"/>
    </mc:Choice>
  </mc:AlternateContent>
  <bookViews>
    <workbookView xWindow="0" yWindow="450" windowWidth="14370" windowHeight="12510"/>
  </bookViews>
  <sheets>
    <sheet name="Rekapitulace stavby" sheetId="1" r:id="rId1"/>
    <sheet name="SO 101 - Zpevněné plochy" sheetId="2" r:id="rId2"/>
    <sheet name="SO 403 - Přeložka televiz..." sheetId="3" r:id="rId3"/>
    <sheet name="SO 404 - Přeložka NN kabe..." sheetId="4" r:id="rId4"/>
    <sheet name="SO 701 - Podzemní kontejn..." sheetId="5" r:id="rId5"/>
    <sheet name="VRN - Vedlejší rozpočtové..." sheetId="6" r:id="rId6"/>
    <sheet name="Pokyny pro vyplnění" sheetId="7" r:id="rId7"/>
  </sheets>
  <definedNames>
    <definedName name="_xlnm._FilterDatabase" localSheetId="1" hidden="1">'SO 101 - Zpevněné plochy'!$C$89:$K$852</definedName>
    <definedName name="_xlnm._FilterDatabase" localSheetId="2" hidden="1">'SO 403 - Přeložka televiz...'!$C$79:$K$102</definedName>
    <definedName name="_xlnm._FilterDatabase" localSheetId="3" hidden="1">'SO 404 - Přeložka NN kabe...'!$C$80:$K$244</definedName>
    <definedName name="_xlnm._FilterDatabase" localSheetId="4" hidden="1">'SO 701 - Podzemní kontejn...'!$C$81:$K$165</definedName>
    <definedName name="_xlnm._FilterDatabase" localSheetId="5" hidden="1">'VRN - Vedlejší rozpočtové...'!$C$82:$K$155</definedName>
    <definedName name="_xlnm.Print_Titles" localSheetId="0">'Rekapitulace stavby'!$49:$49</definedName>
    <definedName name="_xlnm.Print_Titles" localSheetId="1">'SO 101 - Zpevněné plochy'!$89:$89</definedName>
    <definedName name="_xlnm.Print_Titles" localSheetId="2">'SO 403 - Přeložka televiz...'!$79:$79</definedName>
    <definedName name="_xlnm.Print_Titles" localSheetId="3">'SO 404 - Přeložka NN kabe...'!$80:$80</definedName>
    <definedName name="_xlnm.Print_Titles" localSheetId="4">'SO 701 - Podzemní kontejn...'!$81:$81</definedName>
    <definedName name="_xlnm.Print_Titles" localSheetId="5">'VRN - Vedlejší rozpočtové...'!$82:$82</definedName>
    <definedName name="_xlnm.Print_Area" localSheetId="6">'Pokyny pro vyplnění'!$B$2:$K$69,'Pokyny pro vyplnění'!$B$72:$K$116,'Pokyny pro vyplnění'!$B$119:$K$188,'Pokyny pro vyplnění'!$B$196:$K$216</definedName>
    <definedName name="_xlnm.Print_Area" localSheetId="0">'Rekapitulace stavby'!$D$4:$AO$33,'Rekapitulace stavby'!$C$39:$AQ$57</definedName>
    <definedName name="_xlnm.Print_Area" localSheetId="1">'SO 101 - Zpevněné plochy'!$C$4:$J$36,'SO 101 - Zpevněné plochy'!$C$42:$J$71,'SO 101 - Zpevněné plochy'!$C$77:$K$852</definedName>
    <definedName name="_xlnm.Print_Area" localSheetId="2">'SO 403 - Přeložka televiz...'!$C$4:$J$36,'SO 403 - Přeložka televiz...'!$C$42:$J$61,'SO 403 - Přeložka televiz...'!$C$67:$K$102</definedName>
    <definedName name="_xlnm.Print_Area" localSheetId="3">'SO 404 - Přeložka NN kabe...'!$C$4:$J$36,'SO 404 - Přeložka NN kabe...'!$C$42:$J$62,'SO 404 - Přeložka NN kabe...'!$C$68:$K$244</definedName>
    <definedName name="_xlnm.Print_Area" localSheetId="4">'SO 701 - Podzemní kontejn...'!$C$4:$J$36,'SO 701 - Podzemní kontejn...'!$C$42:$J$63,'SO 701 - Podzemní kontejn...'!$C$69:$K$165</definedName>
    <definedName name="_xlnm.Print_Area" localSheetId="5">'VRN - Vedlejší rozpočtové...'!$C$4:$J$36,'VRN - Vedlejší rozpočtové...'!$C$42:$J$64,'VRN - Vedlejší rozpočtové...'!$C$70:$K$155</definedName>
  </definedNames>
  <calcPr calcId="152511"/>
</workbook>
</file>

<file path=xl/calcChain.xml><?xml version="1.0" encoding="utf-8"?>
<calcChain xmlns="http://schemas.openxmlformats.org/spreadsheetml/2006/main">
  <c r="AY56" i="1" l="1"/>
  <c r="AX56" i="1"/>
  <c r="BI154" i="6"/>
  <c r="BH154" i="6"/>
  <c r="BG154" i="6"/>
  <c r="BF154" i="6"/>
  <c r="T154" i="6"/>
  <c r="R154" i="6"/>
  <c r="P154" i="6"/>
  <c r="BK154" i="6"/>
  <c r="J154" i="6"/>
  <c r="BE154" i="6"/>
  <c r="BI152" i="6"/>
  <c r="BH152" i="6"/>
  <c r="BG152" i="6"/>
  <c r="BF152" i="6"/>
  <c r="T152" i="6"/>
  <c r="R152" i="6"/>
  <c r="P152" i="6"/>
  <c r="BK152" i="6"/>
  <c r="J152" i="6"/>
  <c r="BE152" i="6"/>
  <c r="BI150" i="6"/>
  <c r="BH150" i="6"/>
  <c r="BG150" i="6"/>
  <c r="BF150" i="6"/>
  <c r="T150" i="6"/>
  <c r="R150" i="6"/>
  <c r="R145" i="6" s="1"/>
  <c r="P150" i="6"/>
  <c r="BK150" i="6"/>
  <c r="J150" i="6"/>
  <c r="BE150" i="6"/>
  <c r="BI148" i="6"/>
  <c r="BH148" i="6"/>
  <c r="BG148" i="6"/>
  <c r="BF148" i="6"/>
  <c r="T148" i="6"/>
  <c r="R148" i="6"/>
  <c r="P148" i="6"/>
  <c r="BK148" i="6"/>
  <c r="BK145" i="6" s="1"/>
  <c r="J145" i="6" s="1"/>
  <c r="J63" i="6" s="1"/>
  <c r="J148" i="6"/>
  <c r="BE148" i="6"/>
  <c r="BI146" i="6"/>
  <c r="BH146" i="6"/>
  <c r="BG146" i="6"/>
  <c r="BF146" i="6"/>
  <c r="T146" i="6"/>
  <c r="T145" i="6"/>
  <c r="R146" i="6"/>
  <c r="P146" i="6"/>
  <c r="P145" i="6" s="1"/>
  <c r="BK146" i="6"/>
  <c r="J146" i="6"/>
  <c r="BE146" i="6" s="1"/>
  <c r="BI142" i="6"/>
  <c r="BH142" i="6"/>
  <c r="BG142" i="6"/>
  <c r="BF142" i="6"/>
  <c r="T142" i="6"/>
  <c r="T139" i="6" s="1"/>
  <c r="R142" i="6"/>
  <c r="P142" i="6"/>
  <c r="BK142" i="6"/>
  <c r="J142" i="6"/>
  <c r="BE142" i="6"/>
  <c r="BI140" i="6"/>
  <c r="BH140" i="6"/>
  <c r="BG140" i="6"/>
  <c r="BF140" i="6"/>
  <c r="T140" i="6"/>
  <c r="R140" i="6"/>
  <c r="R139" i="6" s="1"/>
  <c r="P140" i="6"/>
  <c r="P139" i="6"/>
  <c r="BK140" i="6"/>
  <c r="BK139" i="6" s="1"/>
  <c r="J139" i="6" s="1"/>
  <c r="J62" i="6" s="1"/>
  <c r="J140" i="6"/>
  <c r="BE140" i="6"/>
  <c r="BI137" i="6"/>
  <c r="BH137" i="6"/>
  <c r="BG137" i="6"/>
  <c r="BF137" i="6"/>
  <c r="T137" i="6"/>
  <c r="R137" i="6"/>
  <c r="P137" i="6"/>
  <c r="P132" i="6" s="1"/>
  <c r="BK137" i="6"/>
  <c r="BK132" i="6" s="1"/>
  <c r="J132" i="6" s="1"/>
  <c r="J61" i="6" s="1"/>
  <c r="J137" i="6"/>
  <c r="BE137" i="6"/>
  <c r="BI135" i="6"/>
  <c r="BH135" i="6"/>
  <c r="BG135" i="6"/>
  <c r="BF135" i="6"/>
  <c r="T135" i="6"/>
  <c r="T132" i="6" s="1"/>
  <c r="R135" i="6"/>
  <c r="R132" i="6" s="1"/>
  <c r="P135" i="6"/>
  <c r="BK135" i="6"/>
  <c r="J135" i="6"/>
  <c r="BE135" i="6"/>
  <c r="BI133" i="6"/>
  <c r="BH133" i="6"/>
  <c r="BG133" i="6"/>
  <c r="BF133" i="6"/>
  <c r="J31" i="6" s="1"/>
  <c r="AW56" i="1" s="1"/>
  <c r="T133" i="6"/>
  <c r="R133" i="6"/>
  <c r="P133" i="6"/>
  <c r="BK133" i="6"/>
  <c r="J133" i="6"/>
  <c r="BE133" i="6"/>
  <c r="BI129" i="6"/>
  <c r="BH129" i="6"/>
  <c r="BG129" i="6"/>
  <c r="BF129" i="6"/>
  <c r="T129" i="6"/>
  <c r="R129" i="6"/>
  <c r="P129" i="6"/>
  <c r="BK129" i="6"/>
  <c r="J129" i="6"/>
  <c r="BE129" i="6"/>
  <c r="BI126" i="6"/>
  <c r="BH126" i="6"/>
  <c r="BG126" i="6"/>
  <c r="BF126" i="6"/>
  <c r="T126" i="6"/>
  <c r="R126" i="6"/>
  <c r="P126" i="6"/>
  <c r="BK126" i="6"/>
  <c r="J126" i="6"/>
  <c r="BE126" i="6" s="1"/>
  <c r="BI124" i="6"/>
  <c r="BH124" i="6"/>
  <c r="BG124" i="6"/>
  <c r="BF124" i="6"/>
  <c r="T124" i="6"/>
  <c r="R124" i="6"/>
  <c r="P124" i="6"/>
  <c r="BK124" i="6"/>
  <c r="J124" i="6"/>
  <c r="BE124" i="6"/>
  <c r="BI122" i="6"/>
  <c r="BH122" i="6"/>
  <c r="BG122" i="6"/>
  <c r="BF122" i="6"/>
  <c r="T122" i="6"/>
  <c r="R122" i="6"/>
  <c r="P122" i="6"/>
  <c r="BK122" i="6"/>
  <c r="J122" i="6"/>
  <c r="BE122" i="6" s="1"/>
  <c r="BI119" i="6"/>
  <c r="BH119" i="6"/>
  <c r="BG119" i="6"/>
  <c r="BF119" i="6"/>
  <c r="T119" i="6"/>
  <c r="R119" i="6"/>
  <c r="P119" i="6"/>
  <c r="P114" i="6" s="1"/>
  <c r="BK119" i="6"/>
  <c r="J119" i="6"/>
  <c r="BE119" i="6"/>
  <c r="BI117" i="6"/>
  <c r="BH117" i="6"/>
  <c r="BG117" i="6"/>
  <c r="BF117" i="6"/>
  <c r="T117" i="6"/>
  <c r="T114" i="6" s="1"/>
  <c r="R117" i="6"/>
  <c r="P117" i="6"/>
  <c r="BK117" i="6"/>
  <c r="J117" i="6"/>
  <c r="BE117" i="6" s="1"/>
  <c r="BI115" i="6"/>
  <c r="BH115" i="6"/>
  <c r="BG115" i="6"/>
  <c r="BF115" i="6"/>
  <c r="T115" i="6"/>
  <c r="R115" i="6"/>
  <c r="R114" i="6"/>
  <c r="P115" i="6"/>
  <c r="BK115" i="6"/>
  <c r="BK114" i="6"/>
  <c r="J114" i="6" s="1"/>
  <c r="J60" i="6" s="1"/>
  <c r="J115" i="6"/>
  <c r="BE115" i="6"/>
  <c r="BI112" i="6"/>
  <c r="BH112" i="6"/>
  <c r="BG112" i="6"/>
  <c r="BF112" i="6"/>
  <c r="T112" i="6"/>
  <c r="R112" i="6"/>
  <c r="P112" i="6"/>
  <c r="BK112" i="6"/>
  <c r="J112" i="6"/>
  <c r="BE112" i="6"/>
  <c r="BI110" i="6"/>
  <c r="BH110" i="6"/>
  <c r="BG110" i="6"/>
  <c r="BF110" i="6"/>
  <c r="T110" i="6"/>
  <c r="R110" i="6"/>
  <c r="P110" i="6"/>
  <c r="BK110" i="6"/>
  <c r="J110" i="6"/>
  <c r="BE110" i="6"/>
  <c r="BI108" i="6"/>
  <c r="BH108" i="6"/>
  <c r="BG108" i="6"/>
  <c r="BF108" i="6"/>
  <c r="T108" i="6"/>
  <c r="R108" i="6"/>
  <c r="P108" i="6"/>
  <c r="BK108" i="6"/>
  <c r="J108" i="6"/>
  <c r="BE108" i="6"/>
  <c r="BI106" i="6"/>
  <c r="BH106" i="6"/>
  <c r="BG106" i="6"/>
  <c r="BF106" i="6"/>
  <c r="T106" i="6"/>
  <c r="R106" i="6"/>
  <c r="R101" i="6" s="1"/>
  <c r="P106" i="6"/>
  <c r="BK106" i="6"/>
  <c r="J106" i="6"/>
  <c r="BE106" i="6"/>
  <c r="BI104" i="6"/>
  <c r="BH104" i="6"/>
  <c r="BG104" i="6"/>
  <c r="BF104" i="6"/>
  <c r="T104" i="6"/>
  <c r="R104" i="6"/>
  <c r="P104" i="6"/>
  <c r="BK104" i="6"/>
  <c r="BK101" i="6" s="1"/>
  <c r="J101" i="6" s="1"/>
  <c r="J59" i="6" s="1"/>
  <c r="J104" i="6"/>
  <c r="BE104" i="6"/>
  <c r="BI102" i="6"/>
  <c r="BH102" i="6"/>
  <c r="BG102" i="6"/>
  <c r="BF102" i="6"/>
  <c r="T102" i="6"/>
  <c r="T101" i="6"/>
  <c r="R102" i="6"/>
  <c r="P102" i="6"/>
  <c r="P101" i="6" s="1"/>
  <c r="BK102" i="6"/>
  <c r="J102" i="6"/>
  <c r="BE102" i="6" s="1"/>
  <c r="BI98" i="6"/>
  <c r="BH98" i="6"/>
  <c r="BG98" i="6"/>
  <c r="BF98" i="6"/>
  <c r="T98" i="6"/>
  <c r="R98" i="6"/>
  <c r="P98" i="6"/>
  <c r="BK98" i="6"/>
  <c r="J98" i="6"/>
  <c r="BE98" i="6"/>
  <c r="BI95" i="6"/>
  <c r="BH95" i="6"/>
  <c r="BG95" i="6"/>
  <c r="BF95" i="6"/>
  <c r="T95" i="6"/>
  <c r="R95" i="6"/>
  <c r="P95" i="6"/>
  <c r="BK95" i="6"/>
  <c r="J95" i="6"/>
  <c r="BE95" i="6"/>
  <c r="BI92" i="6"/>
  <c r="BH92" i="6"/>
  <c r="BG92" i="6"/>
  <c r="BF92" i="6"/>
  <c r="T92" i="6"/>
  <c r="R92" i="6"/>
  <c r="P92" i="6"/>
  <c r="BK92" i="6"/>
  <c r="J92" i="6"/>
  <c r="BE92" i="6"/>
  <c r="BI90" i="6"/>
  <c r="BH90" i="6"/>
  <c r="BG90" i="6"/>
  <c r="BF90" i="6"/>
  <c r="T90" i="6"/>
  <c r="R90" i="6"/>
  <c r="P90" i="6"/>
  <c r="BK90" i="6"/>
  <c r="J90" i="6"/>
  <c r="BE90" i="6"/>
  <c r="BI88" i="6"/>
  <c r="BH88" i="6"/>
  <c r="BG88" i="6"/>
  <c r="BF88" i="6"/>
  <c r="T88" i="6"/>
  <c r="R88" i="6"/>
  <c r="P88" i="6"/>
  <c r="BK88" i="6"/>
  <c r="J88" i="6"/>
  <c r="BE88" i="6"/>
  <c r="BI86" i="6"/>
  <c r="BH86" i="6"/>
  <c r="BG86" i="6"/>
  <c r="F32" i="6" s="1"/>
  <c r="BB56" i="1" s="1"/>
  <c r="BF86" i="6"/>
  <c r="F31" i="6" s="1"/>
  <c r="BA56" i="1" s="1"/>
  <c r="T86" i="6"/>
  <c r="T85" i="6"/>
  <c r="T84" i="6" s="1"/>
  <c r="T83" i="6" s="1"/>
  <c r="R86" i="6"/>
  <c r="R85" i="6"/>
  <c r="P86" i="6"/>
  <c r="P85" i="6"/>
  <c r="BK86" i="6"/>
  <c r="BK85" i="6" s="1"/>
  <c r="J85" i="6" s="1"/>
  <c r="J58" i="6" s="1"/>
  <c r="J86" i="6"/>
  <c r="BE86" i="6"/>
  <c r="F77" i="6"/>
  <c r="E75" i="6"/>
  <c r="F49" i="6"/>
  <c r="E47" i="6"/>
  <c r="J21" i="6"/>
  <c r="E21" i="6"/>
  <c r="J20" i="6"/>
  <c r="J18" i="6"/>
  <c r="E18" i="6"/>
  <c r="F80" i="6" s="1"/>
  <c r="F52" i="6"/>
  <c r="J17" i="6"/>
  <c r="J15" i="6"/>
  <c r="E15" i="6"/>
  <c r="F79" i="6"/>
  <c r="F51" i="6"/>
  <c r="J14" i="6"/>
  <c r="J12" i="6"/>
  <c r="J77" i="6"/>
  <c r="J49" i="6"/>
  <c r="E7" i="6"/>
  <c r="E73" i="6" s="1"/>
  <c r="E45" i="6"/>
  <c r="AY55" i="1"/>
  <c r="AX55" i="1"/>
  <c r="BI163" i="5"/>
  <c r="BH163" i="5"/>
  <c r="BG163" i="5"/>
  <c r="BF163" i="5"/>
  <c r="T163" i="5"/>
  <c r="T162" i="5"/>
  <c r="R163" i="5"/>
  <c r="R162" i="5" s="1"/>
  <c r="P163" i="5"/>
  <c r="P162" i="5"/>
  <c r="BK163" i="5"/>
  <c r="BK162" i="5" s="1"/>
  <c r="J162" i="5" s="1"/>
  <c r="J62" i="5" s="1"/>
  <c r="J163" i="5"/>
  <c r="BE163" i="5"/>
  <c r="BI158" i="5"/>
  <c r="BH158" i="5"/>
  <c r="BG158" i="5"/>
  <c r="BF158" i="5"/>
  <c r="T158" i="5"/>
  <c r="R158" i="5"/>
  <c r="R153" i="5" s="1"/>
  <c r="P158" i="5"/>
  <c r="BK158" i="5"/>
  <c r="J158" i="5"/>
  <c r="BE158" i="5"/>
  <c r="BI154" i="5"/>
  <c r="BH154" i="5"/>
  <c r="BG154" i="5"/>
  <c r="BF154" i="5"/>
  <c r="T154" i="5"/>
  <c r="T153" i="5" s="1"/>
  <c r="R154" i="5"/>
  <c r="P154" i="5"/>
  <c r="P153" i="5" s="1"/>
  <c r="BK154" i="5"/>
  <c r="BK153" i="5"/>
  <c r="J153" i="5" s="1"/>
  <c r="J61" i="5" s="1"/>
  <c r="J154" i="5"/>
  <c r="BE154" i="5"/>
  <c r="BI149" i="5"/>
  <c r="BH149" i="5"/>
  <c r="BG149" i="5"/>
  <c r="BF149" i="5"/>
  <c r="T149" i="5"/>
  <c r="T148" i="5" s="1"/>
  <c r="R149" i="5"/>
  <c r="R148" i="5"/>
  <c r="P149" i="5"/>
  <c r="P148" i="5" s="1"/>
  <c r="BK149" i="5"/>
  <c r="BK148" i="5"/>
  <c r="J148" i="5" s="1"/>
  <c r="J60" i="5" s="1"/>
  <c r="J149" i="5"/>
  <c r="BE149" i="5"/>
  <c r="BI144" i="5"/>
  <c r="BH144" i="5"/>
  <c r="BG144" i="5"/>
  <c r="BF144" i="5"/>
  <c r="T144" i="5"/>
  <c r="R144" i="5"/>
  <c r="P144" i="5"/>
  <c r="BK144" i="5"/>
  <c r="J144" i="5"/>
  <c r="BE144" i="5" s="1"/>
  <c r="BI140" i="5"/>
  <c r="BH140" i="5"/>
  <c r="BG140" i="5"/>
  <c r="BF140" i="5"/>
  <c r="T140" i="5"/>
  <c r="R140" i="5"/>
  <c r="P140" i="5"/>
  <c r="BK140" i="5"/>
  <c r="J140" i="5"/>
  <c r="BE140" i="5"/>
  <c r="BI136" i="5"/>
  <c r="BH136" i="5"/>
  <c r="BG136" i="5"/>
  <c r="BF136" i="5"/>
  <c r="T136" i="5"/>
  <c r="R136" i="5"/>
  <c r="P136" i="5"/>
  <c r="BK136" i="5"/>
  <c r="J136" i="5"/>
  <c r="BE136" i="5" s="1"/>
  <c r="BI132" i="5"/>
  <c r="BH132" i="5"/>
  <c r="BG132" i="5"/>
  <c r="BF132" i="5"/>
  <c r="T132" i="5"/>
  <c r="R132" i="5"/>
  <c r="R127" i="5" s="1"/>
  <c r="P132" i="5"/>
  <c r="BK132" i="5"/>
  <c r="J132" i="5"/>
  <c r="BE132" i="5"/>
  <c r="BI128" i="5"/>
  <c r="BH128" i="5"/>
  <c r="BG128" i="5"/>
  <c r="BF128" i="5"/>
  <c r="T128" i="5"/>
  <c r="R128" i="5"/>
  <c r="P128" i="5"/>
  <c r="BK128" i="5"/>
  <c r="BK127" i="5"/>
  <c r="J127" i="5" s="1"/>
  <c r="J59" i="5" s="1"/>
  <c r="J128" i="5"/>
  <c r="BE128" i="5"/>
  <c r="BI122" i="5"/>
  <c r="BH122" i="5"/>
  <c r="BG122" i="5"/>
  <c r="BF122" i="5"/>
  <c r="T122" i="5"/>
  <c r="R122" i="5"/>
  <c r="P122" i="5"/>
  <c r="BK122" i="5"/>
  <c r="J122" i="5"/>
  <c r="BE122" i="5" s="1"/>
  <c r="BI116" i="5"/>
  <c r="BH116" i="5"/>
  <c r="BG116" i="5"/>
  <c r="BF116" i="5"/>
  <c r="T116" i="5"/>
  <c r="R116" i="5"/>
  <c r="P116" i="5"/>
  <c r="BK116" i="5"/>
  <c r="J116" i="5"/>
  <c r="BE116" i="5"/>
  <c r="BI112" i="5"/>
  <c r="BH112" i="5"/>
  <c r="BG112" i="5"/>
  <c r="BF112" i="5"/>
  <c r="T112" i="5"/>
  <c r="R112" i="5"/>
  <c r="P112" i="5"/>
  <c r="BK112" i="5"/>
  <c r="J112" i="5"/>
  <c r="BE112" i="5" s="1"/>
  <c r="BI108" i="5"/>
  <c r="BH108" i="5"/>
  <c r="BG108" i="5"/>
  <c r="BF108" i="5"/>
  <c r="T108" i="5"/>
  <c r="R108" i="5"/>
  <c r="P108" i="5"/>
  <c r="BK108" i="5"/>
  <c r="J108" i="5"/>
  <c r="BE108" i="5"/>
  <c r="BI104" i="5"/>
  <c r="BH104" i="5"/>
  <c r="BG104" i="5"/>
  <c r="BF104" i="5"/>
  <c r="T104" i="5"/>
  <c r="R104" i="5"/>
  <c r="P104" i="5"/>
  <c r="BK104" i="5"/>
  <c r="J104" i="5"/>
  <c r="BE104" i="5" s="1"/>
  <c r="BI100" i="5"/>
  <c r="BH100" i="5"/>
  <c r="BG100" i="5"/>
  <c r="BF100" i="5"/>
  <c r="T100" i="5"/>
  <c r="R100" i="5"/>
  <c r="P100" i="5"/>
  <c r="BK100" i="5"/>
  <c r="J100" i="5"/>
  <c r="BE100" i="5"/>
  <c r="BI97" i="5"/>
  <c r="BH97" i="5"/>
  <c r="BG97" i="5"/>
  <c r="BF97" i="5"/>
  <c r="T97" i="5"/>
  <c r="R97" i="5"/>
  <c r="P97" i="5"/>
  <c r="BK97" i="5"/>
  <c r="J97" i="5"/>
  <c r="BE97" i="5" s="1"/>
  <c r="BI93" i="5"/>
  <c r="BH93" i="5"/>
  <c r="BG93" i="5"/>
  <c r="BF93" i="5"/>
  <c r="T93" i="5"/>
  <c r="R93" i="5"/>
  <c r="P93" i="5"/>
  <c r="BK93" i="5"/>
  <c r="J93" i="5"/>
  <c r="BE93" i="5"/>
  <c r="BI89" i="5"/>
  <c r="F34" i="5" s="1"/>
  <c r="BD55" i="1" s="1"/>
  <c r="BH89" i="5"/>
  <c r="BG89" i="5"/>
  <c r="BF89" i="5"/>
  <c r="T89" i="5"/>
  <c r="R89" i="5"/>
  <c r="P89" i="5"/>
  <c r="BK89" i="5"/>
  <c r="J89" i="5"/>
  <c r="BE89" i="5" s="1"/>
  <c r="BI85" i="5"/>
  <c r="BH85" i="5"/>
  <c r="BG85" i="5"/>
  <c r="BF85" i="5"/>
  <c r="F31" i="5" s="1"/>
  <c r="BA55" i="1" s="1"/>
  <c r="T85" i="5"/>
  <c r="R85" i="5"/>
  <c r="P85" i="5"/>
  <c r="BK85" i="5"/>
  <c r="J85" i="5"/>
  <c r="BE85" i="5"/>
  <c r="J30" i="5" s="1"/>
  <c r="AV55" i="1" s="1"/>
  <c r="F76" i="5"/>
  <c r="E74" i="5"/>
  <c r="F49" i="5"/>
  <c r="E47" i="5"/>
  <c r="J21" i="5"/>
  <c r="E21" i="5"/>
  <c r="J78" i="5" s="1"/>
  <c r="J51" i="5"/>
  <c r="J20" i="5"/>
  <c r="J18" i="5"/>
  <c r="E18" i="5"/>
  <c r="F79" i="5"/>
  <c r="F52" i="5"/>
  <c r="J17" i="5"/>
  <c r="J15" i="5"/>
  <c r="E15" i="5"/>
  <c r="F51" i="5" s="1"/>
  <c r="J14" i="5"/>
  <c r="J12" i="5"/>
  <c r="J49" i="5" s="1"/>
  <c r="J76" i="5"/>
  <c r="E7" i="5"/>
  <c r="E72" i="5"/>
  <c r="E45" i="5"/>
  <c r="AY54" i="1"/>
  <c r="AX54" i="1"/>
  <c r="BI243" i="4"/>
  <c r="BH243" i="4"/>
  <c r="BG243" i="4"/>
  <c r="BF243" i="4"/>
  <c r="T243" i="4"/>
  <c r="R243" i="4"/>
  <c r="P243" i="4"/>
  <c r="BK243" i="4"/>
  <c r="J243" i="4"/>
  <c r="BE243" i="4" s="1"/>
  <c r="BI241" i="4"/>
  <c r="BH241" i="4"/>
  <c r="BG241" i="4"/>
  <c r="BF241" i="4"/>
  <c r="T241" i="4"/>
  <c r="R241" i="4"/>
  <c r="P241" i="4"/>
  <c r="BK241" i="4"/>
  <c r="J241" i="4"/>
  <c r="BE241" i="4" s="1"/>
  <c r="BI239" i="4"/>
  <c r="BH239" i="4"/>
  <c r="BG239" i="4"/>
  <c r="BF239" i="4"/>
  <c r="T239" i="4"/>
  <c r="R239" i="4"/>
  <c r="P239" i="4"/>
  <c r="BK239" i="4"/>
  <c r="J239" i="4"/>
  <c r="BE239" i="4"/>
  <c r="BI237" i="4"/>
  <c r="BH237" i="4"/>
  <c r="BG237" i="4"/>
  <c r="BF237" i="4"/>
  <c r="T237" i="4"/>
  <c r="R237" i="4"/>
  <c r="P237" i="4"/>
  <c r="BK237" i="4"/>
  <c r="J237" i="4"/>
  <c r="BE237" i="4"/>
  <c r="BI235" i="4"/>
  <c r="BH235" i="4"/>
  <c r="BG235" i="4"/>
  <c r="BF235" i="4"/>
  <c r="T235" i="4"/>
  <c r="R235" i="4"/>
  <c r="P235" i="4"/>
  <c r="BK235" i="4"/>
  <c r="J235" i="4"/>
  <c r="BE235" i="4"/>
  <c r="BI233" i="4"/>
  <c r="BH233" i="4"/>
  <c r="BG233" i="4"/>
  <c r="BF233" i="4"/>
  <c r="T233" i="4"/>
  <c r="R233" i="4"/>
  <c r="P233" i="4"/>
  <c r="BK233" i="4"/>
  <c r="J233" i="4"/>
  <c r="BE233" i="4"/>
  <c r="BI231" i="4"/>
  <c r="BH231" i="4"/>
  <c r="BG231" i="4"/>
  <c r="BF231" i="4"/>
  <c r="T231" i="4"/>
  <c r="R231" i="4"/>
  <c r="P231" i="4"/>
  <c r="BK231" i="4"/>
  <c r="J231" i="4"/>
  <c r="BE231" i="4"/>
  <c r="BI229" i="4"/>
  <c r="BH229" i="4"/>
  <c r="BG229" i="4"/>
  <c r="BF229" i="4"/>
  <c r="T229" i="4"/>
  <c r="R229" i="4"/>
  <c r="P229" i="4"/>
  <c r="BK229" i="4"/>
  <c r="J229" i="4"/>
  <c r="BE229" i="4"/>
  <c r="BI227" i="4"/>
  <c r="BH227" i="4"/>
  <c r="BG227" i="4"/>
  <c r="BF227" i="4"/>
  <c r="T227" i="4"/>
  <c r="R227" i="4"/>
  <c r="P227" i="4"/>
  <c r="BK227" i="4"/>
  <c r="J227" i="4"/>
  <c r="BE227" i="4"/>
  <c r="BI225" i="4"/>
  <c r="BH225" i="4"/>
  <c r="BG225" i="4"/>
  <c r="BF225" i="4"/>
  <c r="T225" i="4"/>
  <c r="R225" i="4"/>
  <c r="P225" i="4"/>
  <c r="BK225" i="4"/>
  <c r="J225" i="4"/>
  <c r="BE225" i="4"/>
  <c r="BI223" i="4"/>
  <c r="BH223" i="4"/>
  <c r="BG223" i="4"/>
  <c r="BF223" i="4"/>
  <c r="T223" i="4"/>
  <c r="R223" i="4"/>
  <c r="P223" i="4"/>
  <c r="BK223" i="4"/>
  <c r="J223" i="4"/>
  <c r="BE223" i="4"/>
  <c r="BI221" i="4"/>
  <c r="BH221" i="4"/>
  <c r="BG221" i="4"/>
  <c r="BF221" i="4"/>
  <c r="T221" i="4"/>
  <c r="R221" i="4"/>
  <c r="P221" i="4"/>
  <c r="BK221" i="4"/>
  <c r="J221" i="4"/>
  <c r="BE221" i="4"/>
  <c r="BI219" i="4"/>
  <c r="BH219" i="4"/>
  <c r="BG219" i="4"/>
  <c r="BF219" i="4"/>
  <c r="T219" i="4"/>
  <c r="R219" i="4"/>
  <c r="P219" i="4"/>
  <c r="BK219" i="4"/>
  <c r="J219" i="4"/>
  <c r="BE219" i="4"/>
  <c r="BI217" i="4"/>
  <c r="BH217" i="4"/>
  <c r="BG217" i="4"/>
  <c r="BF217" i="4"/>
  <c r="T217" i="4"/>
  <c r="R217" i="4"/>
  <c r="P217" i="4"/>
  <c r="BK217" i="4"/>
  <c r="J217" i="4"/>
  <c r="BE217" i="4"/>
  <c r="BI215" i="4"/>
  <c r="BH215" i="4"/>
  <c r="BG215" i="4"/>
  <c r="BF215" i="4"/>
  <c r="T215" i="4"/>
  <c r="R215" i="4"/>
  <c r="P215" i="4"/>
  <c r="BK215" i="4"/>
  <c r="J215" i="4"/>
  <c r="BE215" i="4"/>
  <c r="BI213" i="4"/>
  <c r="BH213" i="4"/>
  <c r="BG213" i="4"/>
  <c r="BF213" i="4"/>
  <c r="T213" i="4"/>
  <c r="R213" i="4"/>
  <c r="P213" i="4"/>
  <c r="BK213" i="4"/>
  <c r="BK208" i="4" s="1"/>
  <c r="J208" i="4" s="1"/>
  <c r="J61" i="4" s="1"/>
  <c r="J213" i="4"/>
  <c r="BE213" i="4"/>
  <c r="BI211" i="4"/>
  <c r="BH211" i="4"/>
  <c r="BG211" i="4"/>
  <c r="BF211" i="4"/>
  <c r="T211" i="4"/>
  <c r="R211" i="4"/>
  <c r="R208" i="4" s="1"/>
  <c r="P211" i="4"/>
  <c r="BK211" i="4"/>
  <c r="J211" i="4"/>
  <c r="BE211" i="4"/>
  <c r="BI209" i="4"/>
  <c r="BH209" i="4"/>
  <c r="BG209" i="4"/>
  <c r="BF209" i="4"/>
  <c r="T209" i="4"/>
  <c r="R209" i="4"/>
  <c r="P209" i="4"/>
  <c r="BK209" i="4"/>
  <c r="J209" i="4"/>
  <c r="BE209" i="4"/>
  <c r="BI206" i="4"/>
  <c r="BH206" i="4"/>
  <c r="BG206" i="4"/>
  <c r="BF206" i="4"/>
  <c r="T206" i="4"/>
  <c r="R206" i="4"/>
  <c r="P206" i="4"/>
  <c r="BK206" i="4"/>
  <c r="J206" i="4"/>
  <c r="BE206" i="4"/>
  <c r="BI204" i="4"/>
  <c r="BH204" i="4"/>
  <c r="BG204" i="4"/>
  <c r="BF204" i="4"/>
  <c r="T204" i="4"/>
  <c r="R204" i="4"/>
  <c r="P204" i="4"/>
  <c r="BK204" i="4"/>
  <c r="J204" i="4"/>
  <c r="BE204" i="4" s="1"/>
  <c r="BI202" i="4"/>
  <c r="BH202" i="4"/>
  <c r="BG202" i="4"/>
  <c r="BF202" i="4"/>
  <c r="T202" i="4"/>
  <c r="R202" i="4"/>
  <c r="P202" i="4"/>
  <c r="BK202" i="4"/>
  <c r="J202" i="4"/>
  <c r="BE202" i="4"/>
  <c r="BI200" i="4"/>
  <c r="BH200" i="4"/>
  <c r="BG200" i="4"/>
  <c r="BF200" i="4"/>
  <c r="T200" i="4"/>
  <c r="R200" i="4"/>
  <c r="P200" i="4"/>
  <c r="BK200" i="4"/>
  <c r="J200" i="4"/>
  <c r="BE200" i="4" s="1"/>
  <c r="BI198" i="4"/>
  <c r="BH198" i="4"/>
  <c r="BG198" i="4"/>
  <c r="BF198" i="4"/>
  <c r="T198" i="4"/>
  <c r="R198" i="4"/>
  <c r="P198" i="4"/>
  <c r="BK198" i="4"/>
  <c r="J198" i="4"/>
  <c r="BE198" i="4"/>
  <c r="BI196" i="4"/>
  <c r="BH196" i="4"/>
  <c r="BG196" i="4"/>
  <c r="BF196" i="4"/>
  <c r="T196" i="4"/>
  <c r="R196" i="4"/>
  <c r="P196" i="4"/>
  <c r="BK196" i="4"/>
  <c r="J196" i="4"/>
  <c r="BE196" i="4" s="1"/>
  <c r="BI194" i="4"/>
  <c r="BH194" i="4"/>
  <c r="BG194" i="4"/>
  <c r="BF194" i="4"/>
  <c r="T194" i="4"/>
  <c r="R194" i="4"/>
  <c r="P194" i="4"/>
  <c r="BK194" i="4"/>
  <c r="J194" i="4"/>
  <c r="BE194" i="4"/>
  <c r="BI192" i="4"/>
  <c r="BH192" i="4"/>
  <c r="BG192" i="4"/>
  <c r="BF192" i="4"/>
  <c r="T192" i="4"/>
  <c r="R192" i="4"/>
  <c r="R187" i="4" s="1"/>
  <c r="P192" i="4"/>
  <c r="BK192" i="4"/>
  <c r="J192" i="4"/>
  <c r="BE192" i="4" s="1"/>
  <c r="BI190" i="4"/>
  <c r="BH190" i="4"/>
  <c r="BG190" i="4"/>
  <c r="BF190" i="4"/>
  <c r="T190" i="4"/>
  <c r="R190" i="4"/>
  <c r="P190" i="4"/>
  <c r="BK190" i="4"/>
  <c r="BK187" i="4" s="1"/>
  <c r="J187" i="4" s="1"/>
  <c r="J60" i="4" s="1"/>
  <c r="J190" i="4"/>
  <c r="BE190" i="4"/>
  <c r="BI188" i="4"/>
  <c r="BH188" i="4"/>
  <c r="BG188" i="4"/>
  <c r="BF188" i="4"/>
  <c r="T188" i="4"/>
  <c r="T187" i="4" s="1"/>
  <c r="R188" i="4"/>
  <c r="P188" i="4"/>
  <c r="P187" i="4"/>
  <c r="BK188" i="4"/>
  <c r="J188" i="4"/>
  <c r="BE188" i="4" s="1"/>
  <c r="BI185" i="4"/>
  <c r="BH185" i="4"/>
  <c r="BG185" i="4"/>
  <c r="BF185" i="4"/>
  <c r="T185" i="4"/>
  <c r="R185" i="4"/>
  <c r="P185" i="4"/>
  <c r="BK185" i="4"/>
  <c r="J185" i="4"/>
  <c r="BE185" i="4" s="1"/>
  <c r="BI183" i="4"/>
  <c r="BH183" i="4"/>
  <c r="BG183" i="4"/>
  <c r="BF183" i="4"/>
  <c r="T183" i="4"/>
  <c r="R183" i="4"/>
  <c r="P183" i="4"/>
  <c r="BK183" i="4"/>
  <c r="J183" i="4"/>
  <c r="BE183" i="4"/>
  <c r="BI181" i="4"/>
  <c r="BH181" i="4"/>
  <c r="BG181" i="4"/>
  <c r="BF181" i="4"/>
  <c r="T181" i="4"/>
  <c r="R181" i="4"/>
  <c r="P181" i="4"/>
  <c r="BK181" i="4"/>
  <c r="J181" i="4"/>
  <c r="BE181" i="4" s="1"/>
  <c r="BI179" i="4"/>
  <c r="BH179" i="4"/>
  <c r="BG179" i="4"/>
  <c r="BF179" i="4"/>
  <c r="T179" i="4"/>
  <c r="R179" i="4"/>
  <c r="P179" i="4"/>
  <c r="BK179" i="4"/>
  <c r="J179" i="4"/>
  <c r="BE179" i="4"/>
  <c r="BI177" i="4"/>
  <c r="BH177" i="4"/>
  <c r="BG177" i="4"/>
  <c r="BF177" i="4"/>
  <c r="T177" i="4"/>
  <c r="R177" i="4"/>
  <c r="P177" i="4"/>
  <c r="BK177" i="4"/>
  <c r="J177" i="4"/>
  <c r="BE177" i="4" s="1"/>
  <c r="BI175" i="4"/>
  <c r="BH175" i="4"/>
  <c r="BG175" i="4"/>
  <c r="BF175" i="4"/>
  <c r="T175" i="4"/>
  <c r="R175" i="4"/>
  <c r="P175" i="4"/>
  <c r="BK175" i="4"/>
  <c r="J175" i="4"/>
  <c r="BE175" i="4"/>
  <c r="BI173" i="4"/>
  <c r="BH173" i="4"/>
  <c r="BG173" i="4"/>
  <c r="BF173" i="4"/>
  <c r="T173" i="4"/>
  <c r="R173" i="4"/>
  <c r="P173" i="4"/>
  <c r="BK173" i="4"/>
  <c r="J173" i="4"/>
  <c r="BE173" i="4" s="1"/>
  <c r="BI171" i="4"/>
  <c r="BH171" i="4"/>
  <c r="BG171" i="4"/>
  <c r="BF171" i="4"/>
  <c r="T171" i="4"/>
  <c r="R171" i="4"/>
  <c r="P171" i="4"/>
  <c r="BK171" i="4"/>
  <c r="J171" i="4"/>
  <c r="BE171" i="4"/>
  <c r="BI169" i="4"/>
  <c r="BH169" i="4"/>
  <c r="BG169" i="4"/>
  <c r="BF169" i="4"/>
  <c r="T169" i="4"/>
  <c r="R169" i="4"/>
  <c r="P169" i="4"/>
  <c r="BK169" i="4"/>
  <c r="J169" i="4"/>
  <c r="BE169" i="4" s="1"/>
  <c r="BI167" i="4"/>
  <c r="BH167" i="4"/>
  <c r="BG167" i="4"/>
  <c r="BF167" i="4"/>
  <c r="T167" i="4"/>
  <c r="R167" i="4"/>
  <c r="P167" i="4"/>
  <c r="BK167" i="4"/>
  <c r="J167" i="4"/>
  <c r="BE167" i="4"/>
  <c r="BI165" i="4"/>
  <c r="BH165" i="4"/>
  <c r="BG165" i="4"/>
  <c r="BF165" i="4"/>
  <c r="T165" i="4"/>
  <c r="R165" i="4"/>
  <c r="P165" i="4"/>
  <c r="BK165" i="4"/>
  <c r="J165" i="4"/>
  <c r="BE165" i="4" s="1"/>
  <c r="BI163" i="4"/>
  <c r="BH163" i="4"/>
  <c r="BG163" i="4"/>
  <c r="BF163" i="4"/>
  <c r="T163" i="4"/>
  <c r="R163" i="4"/>
  <c r="P163" i="4"/>
  <c r="BK163" i="4"/>
  <c r="J163" i="4"/>
  <c r="BE163" i="4"/>
  <c r="BI161" i="4"/>
  <c r="BH161" i="4"/>
  <c r="BG161" i="4"/>
  <c r="BF161" i="4"/>
  <c r="T161" i="4"/>
  <c r="R161" i="4"/>
  <c r="P161" i="4"/>
  <c r="BK161" i="4"/>
  <c r="J161" i="4"/>
  <c r="BE161" i="4" s="1"/>
  <c r="BI159" i="4"/>
  <c r="BH159" i="4"/>
  <c r="BG159" i="4"/>
  <c r="BF159" i="4"/>
  <c r="T159" i="4"/>
  <c r="R159" i="4"/>
  <c r="P159" i="4"/>
  <c r="BK159" i="4"/>
  <c r="J159" i="4"/>
  <c r="BE159" i="4"/>
  <c r="BI157" i="4"/>
  <c r="BH157" i="4"/>
  <c r="BG157" i="4"/>
  <c r="BF157" i="4"/>
  <c r="T157" i="4"/>
  <c r="R157" i="4"/>
  <c r="P157" i="4"/>
  <c r="BK157" i="4"/>
  <c r="J157" i="4"/>
  <c r="BE157" i="4" s="1"/>
  <c r="BI155" i="4"/>
  <c r="BH155" i="4"/>
  <c r="BG155" i="4"/>
  <c r="BF155" i="4"/>
  <c r="T155" i="4"/>
  <c r="R155" i="4"/>
  <c r="P155" i="4"/>
  <c r="BK155" i="4"/>
  <c r="J155" i="4"/>
  <c r="BE155" i="4"/>
  <c r="BI153" i="4"/>
  <c r="BH153" i="4"/>
  <c r="BG153" i="4"/>
  <c r="BF153" i="4"/>
  <c r="T153" i="4"/>
  <c r="R153" i="4"/>
  <c r="P153" i="4"/>
  <c r="BK153" i="4"/>
  <c r="J153" i="4"/>
  <c r="BE153" i="4" s="1"/>
  <c r="BI151" i="4"/>
  <c r="BH151" i="4"/>
  <c r="BG151" i="4"/>
  <c r="BF151" i="4"/>
  <c r="T151" i="4"/>
  <c r="R151" i="4"/>
  <c r="P151" i="4"/>
  <c r="BK151" i="4"/>
  <c r="J151" i="4"/>
  <c r="BE151" i="4"/>
  <c r="BI149" i="4"/>
  <c r="BH149" i="4"/>
  <c r="BG149" i="4"/>
  <c r="BF149" i="4"/>
  <c r="T149" i="4"/>
  <c r="R149" i="4"/>
  <c r="P149" i="4"/>
  <c r="BK149" i="4"/>
  <c r="J149" i="4"/>
  <c r="BE149" i="4" s="1"/>
  <c r="BI147" i="4"/>
  <c r="BH147" i="4"/>
  <c r="BG147" i="4"/>
  <c r="BF147" i="4"/>
  <c r="T147" i="4"/>
  <c r="R147" i="4"/>
  <c r="P147" i="4"/>
  <c r="BK147" i="4"/>
  <c r="J147" i="4"/>
  <c r="BE147" i="4"/>
  <c r="BI145" i="4"/>
  <c r="BH145" i="4"/>
  <c r="BG145" i="4"/>
  <c r="BF145" i="4"/>
  <c r="T145" i="4"/>
  <c r="R145" i="4"/>
  <c r="P145" i="4"/>
  <c r="BK145" i="4"/>
  <c r="J145" i="4"/>
  <c r="BE145" i="4" s="1"/>
  <c r="BI143" i="4"/>
  <c r="BH143" i="4"/>
  <c r="BG143" i="4"/>
  <c r="BF143" i="4"/>
  <c r="T143" i="4"/>
  <c r="R143" i="4"/>
  <c r="P143" i="4"/>
  <c r="BK143" i="4"/>
  <c r="J143" i="4"/>
  <c r="BE143" i="4"/>
  <c r="BI141" i="4"/>
  <c r="BH141" i="4"/>
  <c r="BG141" i="4"/>
  <c r="BF141" i="4"/>
  <c r="T141" i="4"/>
  <c r="R141" i="4"/>
  <c r="P141" i="4"/>
  <c r="BK141" i="4"/>
  <c r="J141" i="4"/>
  <c r="BE141" i="4" s="1"/>
  <c r="BI139" i="4"/>
  <c r="BH139" i="4"/>
  <c r="BG139" i="4"/>
  <c r="BF139" i="4"/>
  <c r="T139" i="4"/>
  <c r="R139" i="4"/>
  <c r="P139" i="4"/>
  <c r="BK139" i="4"/>
  <c r="J139" i="4"/>
  <c r="BE139" i="4"/>
  <c r="BI137" i="4"/>
  <c r="BH137" i="4"/>
  <c r="BG137" i="4"/>
  <c r="BF137" i="4"/>
  <c r="T137" i="4"/>
  <c r="R137" i="4"/>
  <c r="P137" i="4"/>
  <c r="BK137" i="4"/>
  <c r="J137" i="4"/>
  <c r="BE137" i="4" s="1"/>
  <c r="BI135" i="4"/>
  <c r="BH135" i="4"/>
  <c r="BG135" i="4"/>
  <c r="BF135" i="4"/>
  <c r="T135" i="4"/>
  <c r="R135" i="4"/>
  <c r="P135" i="4"/>
  <c r="BK135" i="4"/>
  <c r="J135" i="4"/>
  <c r="BE135" i="4"/>
  <c r="BI133" i="4"/>
  <c r="BH133" i="4"/>
  <c r="BG133" i="4"/>
  <c r="BF133" i="4"/>
  <c r="T133" i="4"/>
  <c r="R133" i="4"/>
  <c r="P133" i="4"/>
  <c r="BK133" i="4"/>
  <c r="J133" i="4"/>
  <c r="BE133" i="4" s="1"/>
  <c r="BI131" i="4"/>
  <c r="BH131" i="4"/>
  <c r="BG131" i="4"/>
  <c r="BF131" i="4"/>
  <c r="T131" i="4"/>
  <c r="R131" i="4"/>
  <c r="P131" i="4"/>
  <c r="BK131" i="4"/>
  <c r="J131" i="4"/>
  <c r="BE131" i="4"/>
  <c r="BI129" i="4"/>
  <c r="BH129" i="4"/>
  <c r="BG129" i="4"/>
  <c r="BF129" i="4"/>
  <c r="T129" i="4"/>
  <c r="R129" i="4"/>
  <c r="P129" i="4"/>
  <c r="BK129" i="4"/>
  <c r="J129" i="4"/>
  <c r="BE129" i="4" s="1"/>
  <c r="BI127" i="4"/>
  <c r="BH127" i="4"/>
  <c r="BG127" i="4"/>
  <c r="BF127" i="4"/>
  <c r="T127" i="4"/>
  <c r="R127" i="4"/>
  <c r="P127" i="4"/>
  <c r="BK127" i="4"/>
  <c r="J127" i="4"/>
  <c r="BE127" i="4"/>
  <c r="BI125" i="4"/>
  <c r="BH125" i="4"/>
  <c r="BG125" i="4"/>
  <c r="BF125" i="4"/>
  <c r="T125" i="4"/>
  <c r="R125" i="4"/>
  <c r="P125" i="4"/>
  <c r="BK125" i="4"/>
  <c r="J125" i="4"/>
  <c r="BE125" i="4" s="1"/>
  <c r="BI123" i="4"/>
  <c r="BH123" i="4"/>
  <c r="BG123" i="4"/>
  <c r="BF123" i="4"/>
  <c r="T123" i="4"/>
  <c r="R123" i="4"/>
  <c r="P123" i="4"/>
  <c r="BK123" i="4"/>
  <c r="J123" i="4"/>
  <c r="BE123" i="4"/>
  <c r="BI121" i="4"/>
  <c r="BH121" i="4"/>
  <c r="BG121" i="4"/>
  <c r="BF121" i="4"/>
  <c r="T121" i="4"/>
  <c r="R121" i="4"/>
  <c r="P121" i="4"/>
  <c r="BK121" i="4"/>
  <c r="J121" i="4"/>
  <c r="BE121" i="4" s="1"/>
  <c r="BI119" i="4"/>
  <c r="BH119" i="4"/>
  <c r="BG119" i="4"/>
  <c r="BF119" i="4"/>
  <c r="T119" i="4"/>
  <c r="R119" i="4"/>
  <c r="P119" i="4"/>
  <c r="BK119" i="4"/>
  <c r="J119" i="4"/>
  <c r="BE119" i="4"/>
  <c r="BI117" i="4"/>
  <c r="BH117" i="4"/>
  <c r="BG117" i="4"/>
  <c r="BF117" i="4"/>
  <c r="T117" i="4"/>
  <c r="R117" i="4"/>
  <c r="P117" i="4"/>
  <c r="BK117" i="4"/>
  <c r="J117" i="4"/>
  <c r="BE117" i="4" s="1"/>
  <c r="BI115" i="4"/>
  <c r="BH115" i="4"/>
  <c r="BG115" i="4"/>
  <c r="BF115" i="4"/>
  <c r="T115" i="4"/>
  <c r="R115" i="4"/>
  <c r="P115" i="4"/>
  <c r="BK115" i="4"/>
  <c r="J115" i="4"/>
  <c r="BE115" i="4"/>
  <c r="BI113" i="4"/>
  <c r="BH113" i="4"/>
  <c r="BG113" i="4"/>
  <c r="BF113" i="4"/>
  <c r="T113" i="4"/>
  <c r="R113" i="4"/>
  <c r="R108" i="4" s="1"/>
  <c r="P113" i="4"/>
  <c r="BK113" i="4"/>
  <c r="J113" i="4"/>
  <c r="BE113" i="4" s="1"/>
  <c r="BI111" i="4"/>
  <c r="BH111" i="4"/>
  <c r="BG111" i="4"/>
  <c r="BF111" i="4"/>
  <c r="T111" i="4"/>
  <c r="R111" i="4"/>
  <c r="P111" i="4"/>
  <c r="BK111" i="4"/>
  <c r="BK108" i="4" s="1"/>
  <c r="J108" i="4" s="1"/>
  <c r="J59" i="4" s="1"/>
  <c r="J111" i="4"/>
  <c r="BE111" i="4"/>
  <c r="BI109" i="4"/>
  <c r="BH109" i="4"/>
  <c r="BG109" i="4"/>
  <c r="BF109" i="4"/>
  <c r="T109" i="4"/>
  <c r="T108" i="4" s="1"/>
  <c r="R109" i="4"/>
  <c r="P109" i="4"/>
  <c r="P108" i="4"/>
  <c r="BK109" i="4"/>
  <c r="J109" i="4"/>
  <c r="BE109" i="4" s="1"/>
  <c r="BI106" i="4"/>
  <c r="BH106" i="4"/>
  <c r="BG106" i="4"/>
  <c r="BF106" i="4"/>
  <c r="T106" i="4"/>
  <c r="R106" i="4"/>
  <c r="P106" i="4"/>
  <c r="BK106" i="4"/>
  <c r="J106" i="4"/>
  <c r="BE106" i="4" s="1"/>
  <c r="BI104" i="4"/>
  <c r="BH104" i="4"/>
  <c r="BG104" i="4"/>
  <c r="BF104" i="4"/>
  <c r="T104" i="4"/>
  <c r="R104" i="4"/>
  <c r="P104" i="4"/>
  <c r="BK104" i="4"/>
  <c r="J104" i="4"/>
  <c r="BE104" i="4"/>
  <c r="BI102" i="4"/>
  <c r="BH102" i="4"/>
  <c r="BG102" i="4"/>
  <c r="BF102" i="4"/>
  <c r="T102" i="4"/>
  <c r="R102" i="4"/>
  <c r="P102" i="4"/>
  <c r="BK102" i="4"/>
  <c r="J102" i="4"/>
  <c r="BE102" i="4" s="1"/>
  <c r="BI100" i="4"/>
  <c r="BH100" i="4"/>
  <c r="BG100" i="4"/>
  <c r="BF100" i="4"/>
  <c r="T100" i="4"/>
  <c r="R100" i="4"/>
  <c r="P100" i="4"/>
  <c r="BK100" i="4"/>
  <c r="J100" i="4"/>
  <c r="BE100" i="4"/>
  <c r="BI98" i="4"/>
  <c r="BH98" i="4"/>
  <c r="BG98" i="4"/>
  <c r="BF98" i="4"/>
  <c r="T98" i="4"/>
  <c r="R98" i="4"/>
  <c r="P98" i="4"/>
  <c r="BK98" i="4"/>
  <c r="J98" i="4"/>
  <c r="BE98" i="4" s="1"/>
  <c r="BI96" i="4"/>
  <c r="BH96" i="4"/>
  <c r="BG96" i="4"/>
  <c r="BF96" i="4"/>
  <c r="T96" i="4"/>
  <c r="R96" i="4"/>
  <c r="P96" i="4"/>
  <c r="BK96" i="4"/>
  <c r="J96" i="4"/>
  <c r="BE96" i="4"/>
  <c r="BI94" i="4"/>
  <c r="BH94" i="4"/>
  <c r="BG94" i="4"/>
  <c r="BF94" i="4"/>
  <c r="T94" i="4"/>
  <c r="R94" i="4"/>
  <c r="P94" i="4"/>
  <c r="BK94" i="4"/>
  <c r="J94" i="4"/>
  <c r="BE94" i="4" s="1"/>
  <c r="BI92" i="4"/>
  <c r="BH92" i="4"/>
  <c r="BG92" i="4"/>
  <c r="BF92" i="4"/>
  <c r="T92" i="4"/>
  <c r="R92" i="4"/>
  <c r="P92" i="4"/>
  <c r="BK92" i="4"/>
  <c r="J92" i="4"/>
  <c r="BE92" i="4"/>
  <c r="BI90" i="4"/>
  <c r="BH90" i="4"/>
  <c r="BG90" i="4"/>
  <c r="BF90" i="4"/>
  <c r="T90" i="4"/>
  <c r="R90" i="4"/>
  <c r="P90" i="4"/>
  <c r="BK90" i="4"/>
  <c r="J90" i="4"/>
  <c r="BE90" i="4" s="1"/>
  <c r="BI88" i="4"/>
  <c r="BH88" i="4"/>
  <c r="BG88" i="4"/>
  <c r="BF88" i="4"/>
  <c r="T88" i="4"/>
  <c r="R88" i="4"/>
  <c r="P88" i="4"/>
  <c r="P83" i="4" s="1"/>
  <c r="P82" i="4" s="1"/>
  <c r="BK88" i="4"/>
  <c r="J88" i="4"/>
  <c r="BE88" i="4"/>
  <c r="BI86" i="4"/>
  <c r="F34" i="4" s="1"/>
  <c r="BD54" i="1" s="1"/>
  <c r="BH86" i="4"/>
  <c r="BG86" i="4"/>
  <c r="BF86" i="4"/>
  <c r="T86" i="4"/>
  <c r="T83" i="4" s="1"/>
  <c r="R86" i="4"/>
  <c r="P86" i="4"/>
  <c r="BK86" i="4"/>
  <c r="J86" i="4"/>
  <c r="BE86" i="4" s="1"/>
  <c r="BI84" i="4"/>
  <c r="BH84" i="4"/>
  <c r="F33" i="4" s="1"/>
  <c r="BC54" i="1" s="1"/>
  <c r="BG84" i="4"/>
  <c r="F32" i="4" s="1"/>
  <c r="BB54" i="1" s="1"/>
  <c r="BF84" i="4"/>
  <c r="J31" i="4"/>
  <c r="AW54" i="1" s="1"/>
  <c r="T84" i="4"/>
  <c r="R84" i="4"/>
  <c r="R83" i="4" s="1"/>
  <c r="R82" i="4" s="1"/>
  <c r="R81" i="4" s="1"/>
  <c r="P84" i="4"/>
  <c r="BK84" i="4"/>
  <c r="BK83" i="4" s="1"/>
  <c r="J83" i="4" s="1"/>
  <c r="J58" i="4" s="1"/>
  <c r="J84" i="4"/>
  <c r="BE84" i="4"/>
  <c r="J77" i="4"/>
  <c r="F75" i="4"/>
  <c r="E73" i="4"/>
  <c r="J51" i="4"/>
  <c r="F49" i="4"/>
  <c r="E47" i="4"/>
  <c r="J18" i="4"/>
  <c r="E18" i="4"/>
  <c r="F78" i="4"/>
  <c r="F52" i="4"/>
  <c r="J17" i="4"/>
  <c r="J15" i="4"/>
  <c r="E15" i="4"/>
  <c r="F51" i="4" s="1"/>
  <c r="J14" i="4"/>
  <c r="J12" i="4"/>
  <c r="J49" i="4" s="1"/>
  <c r="J75" i="4"/>
  <c r="E7" i="4"/>
  <c r="E71" i="4"/>
  <c r="E45" i="4"/>
  <c r="AY53" i="1"/>
  <c r="AX53" i="1"/>
  <c r="BI101" i="3"/>
  <c r="BH101" i="3"/>
  <c r="BG101" i="3"/>
  <c r="BF101" i="3"/>
  <c r="T101" i="3"/>
  <c r="R101" i="3"/>
  <c r="P101" i="3"/>
  <c r="BK101" i="3"/>
  <c r="J101" i="3"/>
  <c r="BE101" i="3"/>
  <c r="BI99" i="3"/>
  <c r="BH99" i="3"/>
  <c r="BG99" i="3"/>
  <c r="BF99" i="3"/>
  <c r="T99" i="3"/>
  <c r="R99" i="3"/>
  <c r="P99" i="3"/>
  <c r="P96" i="3" s="1"/>
  <c r="BK99" i="3"/>
  <c r="J99" i="3"/>
  <c r="BE99" i="3"/>
  <c r="BI97" i="3"/>
  <c r="BH97" i="3"/>
  <c r="BG97" i="3"/>
  <c r="BF97" i="3"/>
  <c r="T97" i="3"/>
  <c r="T96" i="3"/>
  <c r="T95" i="3" s="1"/>
  <c r="R97" i="3"/>
  <c r="R96" i="3"/>
  <c r="R95" i="3" s="1"/>
  <c r="P97" i="3"/>
  <c r="P95" i="3"/>
  <c r="BK97" i="3"/>
  <c r="BK96" i="3" s="1"/>
  <c r="J96" i="3" s="1"/>
  <c r="J60" i="3" s="1"/>
  <c r="J97" i="3"/>
  <c r="BE97" i="3"/>
  <c r="BI91" i="3"/>
  <c r="BH91" i="3"/>
  <c r="BG91" i="3"/>
  <c r="BF91" i="3"/>
  <c r="J31" i="3" s="1"/>
  <c r="AW53" i="1" s="1"/>
  <c r="T91" i="3"/>
  <c r="R91" i="3"/>
  <c r="P91" i="3"/>
  <c r="BK91" i="3"/>
  <c r="J91" i="3"/>
  <c r="BE91" i="3"/>
  <c r="BI87" i="3"/>
  <c r="F34" i="3" s="1"/>
  <c r="BH87" i="3"/>
  <c r="BG87" i="3"/>
  <c r="BF87" i="3"/>
  <c r="T87" i="3"/>
  <c r="R87" i="3"/>
  <c r="P87" i="3"/>
  <c r="BK87" i="3"/>
  <c r="J87" i="3"/>
  <c r="BE87" i="3"/>
  <c r="BI83" i="3"/>
  <c r="BD53" i="1"/>
  <c r="BH83" i="3"/>
  <c r="BG83" i="3"/>
  <c r="F32" i="3"/>
  <c r="BB53" i="1" s="1"/>
  <c r="BF83" i="3"/>
  <c r="F31" i="3" s="1"/>
  <c r="BA53" i="1" s="1"/>
  <c r="T83" i="3"/>
  <c r="T82" i="3" s="1"/>
  <c r="T81" i="3" s="1"/>
  <c r="T80" i="3" s="1"/>
  <c r="R83" i="3"/>
  <c r="R82" i="3"/>
  <c r="R81" i="3" s="1"/>
  <c r="P83" i="3"/>
  <c r="P82" i="3" s="1"/>
  <c r="P81" i="3" s="1"/>
  <c r="P80" i="3" s="1"/>
  <c r="AU53" i="1" s="1"/>
  <c r="BK83" i="3"/>
  <c r="BK82" i="3" s="1"/>
  <c r="J82" i="3" s="1"/>
  <c r="BK81" i="3"/>
  <c r="J81" i="3" s="1"/>
  <c r="J57" i="3" s="1"/>
  <c r="J83" i="3"/>
  <c r="BE83" i="3"/>
  <c r="F30" i="3" s="1"/>
  <c r="AZ53" i="1" s="1"/>
  <c r="J58" i="3"/>
  <c r="F74" i="3"/>
  <c r="E72" i="3"/>
  <c r="F49" i="3"/>
  <c r="E47" i="3"/>
  <c r="J21" i="3"/>
  <c r="E21" i="3"/>
  <c r="J20" i="3"/>
  <c r="J18" i="3"/>
  <c r="E18" i="3"/>
  <c r="F77" i="3"/>
  <c r="F52" i="3"/>
  <c r="J17" i="3"/>
  <c r="J15" i="3"/>
  <c r="E15" i="3"/>
  <c r="F76" i="3"/>
  <c r="F51" i="3"/>
  <c r="J14" i="3"/>
  <c r="J12" i="3"/>
  <c r="J74" i="3"/>
  <c r="J49" i="3"/>
  <c r="E7" i="3"/>
  <c r="E70" i="3"/>
  <c r="E45" i="3"/>
  <c r="AY52" i="1"/>
  <c r="AX52" i="1"/>
  <c r="BI847" i="2"/>
  <c r="BH847" i="2"/>
  <c r="BG847" i="2"/>
  <c r="BF847" i="2"/>
  <c r="T847" i="2"/>
  <c r="R847" i="2"/>
  <c r="P847" i="2"/>
  <c r="P830" i="2" s="1"/>
  <c r="P829" i="2" s="1"/>
  <c r="BK847" i="2"/>
  <c r="J847" i="2"/>
  <c r="BE847" i="2"/>
  <c r="BI842" i="2"/>
  <c r="BH842" i="2"/>
  <c r="BG842" i="2"/>
  <c r="BF842" i="2"/>
  <c r="T842" i="2"/>
  <c r="R842" i="2"/>
  <c r="P842" i="2"/>
  <c r="BK842" i="2"/>
  <c r="BK830" i="2" s="1"/>
  <c r="J830" i="2" s="1"/>
  <c r="J70" i="2" s="1"/>
  <c r="J842" i="2"/>
  <c r="BE842" i="2" s="1"/>
  <c r="BI837" i="2"/>
  <c r="BH837" i="2"/>
  <c r="BG837" i="2"/>
  <c r="BF837" i="2"/>
  <c r="T837" i="2"/>
  <c r="R837" i="2"/>
  <c r="P837" i="2"/>
  <c r="BK837" i="2"/>
  <c r="J837" i="2"/>
  <c r="BE837" i="2"/>
  <c r="BI831" i="2"/>
  <c r="BH831" i="2"/>
  <c r="BG831" i="2"/>
  <c r="BF831" i="2"/>
  <c r="T831" i="2"/>
  <c r="R831" i="2"/>
  <c r="R830" i="2" s="1"/>
  <c r="R829" i="2" s="1"/>
  <c r="P831" i="2"/>
  <c r="BK831" i="2"/>
  <c r="BK829" i="2"/>
  <c r="J829" i="2" s="1"/>
  <c r="J69" i="2" s="1"/>
  <c r="J831" i="2"/>
  <c r="BE831" i="2"/>
  <c r="BI827" i="2"/>
  <c r="BH827" i="2"/>
  <c r="BG827" i="2"/>
  <c r="BF827" i="2"/>
  <c r="T827" i="2"/>
  <c r="T826" i="2"/>
  <c r="R827" i="2"/>
  <c r="R826" i="2" s="1"/>
  <c r="P827" i="2"/>
  <c r="P826" i="2"/>
  <c r="BK827" i="2"/>
  <c r="BK826" i="2" s="1"/>
  <c r="J826" i="2" s="1"/>
  <c r="J68" i="2" s="1"/>
  <c r="J827" i="2"/>
  <c r="BE827" i="2" s="1"/>
  <c r="BI822" i="2"/>
  <c r="BH822" i="2"/>
  <c r="BG822" i="2"/>
  <c r="BF822" i="2"/>
  <c r="T822" i="2"/>
  <c r="R822" i="2"/>
  <c r="P822" i="2"/>
  <c r="BK822" i="2"/>
  <c r="J822" i="2"/>
  <c r="BE822" i="2"/>
  <c r="BI816" i="2"/>
  <c r="BH816" i="2"/>
  <c r="BG816" i="2"/>
  <c r="BF816" i="2"/>
  <c r="T816" i="2"/>
  <c r="R816" i="2"/>
  <c r="P816" i="2"/>
  <c r="BK816" i="2"/>
  <c r="J816" i="2"/>
  <c r="BE816" i="2" s="1"/>
  <c r="BI808" i="2"/>
  <c r="BH808" i="2"/>
  <c r="BG808" i="2"/>
  <c r="BF808" i="2"/>
  <c r="T808" i="2"/>
  <c r="R808" i="2"/>
  <c r="P808" i="2"/>
  <c r="P768" i="2" s="1"/>
  <c r="BK808" i="2"/>
  <c r="J808" i="2"/>
  <c r="BE808" i="2"/>
  <c r="BI804" i="2"/>
  <c r="BH804" i="2"/>
  <c r="BG804" i="2"/>
  <c r="BF804" i="2"/>
  <c r="T804" i="2"/>
  <c r="R804" i="2"/>
  <c r="P804" i="2"/>
  <c r="BK804" i="2"/>
  <c r="J804" i="2"/>
  <c r="BE804" i="2" s="1"/>
  <c r="BI793" i="2"/>
  <c r="BH793" i="2"/>
  <c r="BG793" i="2"/>
  <c r="BF793" i="2"/>
  <c r="T793" i="2"/>
  <c r="R793" i="2"/>
  <c r="P793" i="2"/>
  <c r="BK793" i="2"/>
  <c r="J793" i="2"/>
  <c r="BE793" i="2"/>
  <c r="BI782" i="2"/>
  <c r="BH782" i="2"/>
  <c r="BG782" i="2"/>
  <c r="BF782" i="2"/>
  <c r="T782" i="2"/>
  <c r="R782" i="2"/>
  <c r="P782" i="2"/>
  <c r="BK782" i="2"/>
  <c r="J782" i="2"/>
  <c r="BE782" i="2" s="1"/>
  <c r="BI775" i="2"/>
  <c r="BH775" i="2"/>
  <c r="BG775" i="2"/>
  <c r="BF775" i="2"/>
  <c r="T775" i="2"/>
  <c r="T768" i="2" s="1"/>
  <c r="R775" i="2"/>
  <c r="P775" i="2"/>
  <c r="BK775" i="2"/>
  <c r="J775" i="2"/>
  <c r="BE775" i="2" s="1"/>
  <c r="BI769" i="2"/>
  <c r="BH769" i="2"/>
  <c r="BG769" i="2"/>
  <c r="BF769" i="2"/>
  <c r="T769" i="2"/>
  <c r="R769" i="2"/>
  <c r="R768" i="2" s="1"/>
  <c r="P769" i="2"/>
  <c r="BK769" i="2"/>
  <c r="BK768" i="2" s="1"/>
  <c r="J768" i="2" s="1"/>
  <c r="J67" i="2" s="1"/>
  <c r="J769" i="2"/>
  <c r="BE769" i="2"/>
  <c r="BI764" i="2"/>
  <c r="BH764" i="2"/>
  <c r="BG764" i="2"/>
  <c r="BF764" i="2"/>
  <c r="T764" i="2"/>
  <c r="R764" i="2"/>
  <c r="P764" i="2"/>
  <c r="BK764" i="2"/>
  <c r="J764" i="2"/>
  <c r="BE764" i="2"/>
  <c r="BI759" i="2"/>
  <c r="BH759" i="2"/>
  <c r="BG759" i="2"/>
  <c r="BF759" i="2"/>
  <c r="T759" i="2"/>
  <c r="R759" i="2"/>
  <c r="P759" i="2"/>
  <c r="BK759" i="2"/>
  <c r="J759" i="2"/>
  <c r="BE759" i="2" s="1"/>
  <c r="BI755" i="2"/>
  <c r="BH755" i="2"/>
  <c r="BG755" i="2"/>
  <c r="BF755" i="2"/>
  <c r="T755" i="2"/>
  <c r="R755" i="2"/>
  <c r="P755" i="2"/>
  <c r="BK755" i="2"/>
  <c r="J755" i="2"/>
  <c r="BE755" i="2"/>
  <c r="BI748" i="2"/>
  <c r="BH748" i="2"/>
  <c r="BG748" i="2"/>
  <c r="BF748" i="2"/>
  <c r="T748" i="2"/>
  <c r="R748" i="2"/>
  <c r="P748" i="2"/>
  <c r="BK748" i="2"/>
  <c r="J748" i="2"/>
  <c r="BE748" i="2" s="1"/>
  <c r="BI744" i="2"/>
  <c r="BH744" i="2"/>
  <c r="BG744" i="2"/>
  <c r="BF744" i="2"/>
  <c r="T744" i="2"/>
  <c r="R744" i="2"/>
  <c r="P744" i="2"/>
  <c r="BK744" i="2"/>
  <c r="J744" i="2"/>
  <c r="BE744" i="2"/>
  <c r="BI740" i="2"/>
  <c r="BH740" i="2"/>
  <c r="BG740" i="2"/>
  <c r="BF740" i="2"/>
  <c r="T740" i="2"/>
  <c r="R740" i="2"/>
  <c r="P740" i="2"/>
  <c r="BK740" i="2"/>
  <c r="J740" i="2"/>
  <c r="BE740" i="2" s="1"/>
  <c r="BI736" i="2"/>
  <c r="BH736" i="2"/>
  <c r="BG736" i="2"/>
  <c r="BF736" i="2"/>
  <c r="T736" i="2"/>
  <c r="R736" i="2"/>
  <c r="P736" i="2"/>
  <c r="BK736" i="2"/>
  <c r="J736" i="2"/>
  <c r="BE736" i="2"/>
  <c r="BI732" i="2"/>
  <c r="BH732" i="2"/>
  <c r="BG732" i="2"/>
  <c r="BF732" i="2"/>
  <c r="T732" i="2"/>
  <c r="R732" i="2"/>
  <c r="P732" i="2"/>
  <c r="BK732" i="2"/>
  <c r="J732" i="2"/>
  <c r="BE732" i="2" s="1"/>
  <c r="BI728" i="2"/>
  <c r="BH728" i="2"/>
  <c r="BG728" i="2"/>
  <c r="BF728" i="2"/>
  <c r="T728" i="2"/>
  <c r="R728" i="2"/>
  <c r="P728" i="2"/>
  <c r="BK728" i="2"/>
  <c r="J728" i="2"/>
  <c r="BE728" i="2"/>
  <c r="BI724" i="2"/>
  <c r="BH724" i="2"/>
  <c r="BG724" i="2"/>
  <c r="BF724" i="2"/>
  <c r="T724" i="2"/>
  <c r="R724" i="2"/>
  <c r="P724" i="2"/>
  <c r="BK724" i="2"/>
  <c r="J724" i="2"/>
  <c r="BE724" i="2" s="1"/>
  <c r="BI720" i="2"/>
  <c r="BH720" i="2"/>
  <c r="BG720" i="2"/>
  <c r="BF720" i="2"/>
  <c r="T720" i="2"/>
  <c r="R720" i="2"/>
  <c r="P720" i="2"/>
  <c r="BK720" i="2"/>
  <c r="J720" i="2"/>
  <c r="BE720" i="2"/>
  <c r="BI716" i="2"/>
  <c r="BH716" i="2"/>
  <c r="BG716" i="2"/>
  <c r="BF716" i="2"/>
  <c r="T716" i="2"/>
  <c r="R716" i="2"/>
  <c r="R703" i="2" s="1"/>
  <c r="P716" i="2"/>
  <c r="BK716" i="2"/>
  <c r="J716" i="2"/>
  <c r="BE716" i="2" s="1"/>
  <c r="BI711" i="2"/>
  <c r="BH711" i="2"/>
  <c r="BG711" i="2"/>
  <c r="BF711" i="2"/>
  <c r="T711" i="2"/>
  <c r="R711" i="2"/>
  <c r="P711" i="2"/>
  <c r="BK711" i="2"/>
  <c r="BK703" i="2" s="1"/>
  <c r="J703" i="2" s="1"/>
  <c r="J66" i="2" s="1"/>
  <c r="J711" i="2"/>
  <c r="BE711" i="2"/>
  <c r="BI704" i="2"/>
  <c r="BH704" i="2"/>
  <c r="BG704" i="2"/>
  <c r="BF704" i="2"/>
  <c r="T704" i="2"/>
  <c r="R704" i="2"/>
  <c r="P704" i="2"/>
  <c r="P703" i="2" s="1"/>
  <c r="BK704" i="2"/>
  <c r="J704" i="2"/>
  <c r="BE704" i="2" s="1"/>
  <c r="BI699" i="2"/>
  <c r="BH699" i="2"/>
  <c r="BG699" i="2"/>
  <c r="BF699" i="2"/>
  <c r="T699" i="2"/>
  <c r="R699" i="2"/>
  <c r="P699" i="2"/>
  <c r="BK699" i="2"/>
  <c r="J699" i="2"/>
  <c r="BE699" i="2" s="1"/>
  <c r="BI695" i="2"/>
  <c r="BH695" i="2"/>
  <c r="BG695" i="2"/>
  <c r="BF695" i="2"/>
  <c r="T695" i="2"/>
  <c r="R695" i="2"/>
  <c r="P695" i="2"/>
  <c r="BK695" i="2"/>
  <c r="J695" i="2"/>
  <c r="BE695" i="2"/>
  <c r="BI689" i="2"/>
  <c r="BH689" i="2"/>
  <c r="BG689" i="2"/>
  <c r="BF689" i="2"/>
  <c r="T689" i="2"/>
  <c r="R689" i="2"/>
  <c r="P689" i="2"/>
  <c r="BK689" i="2"/>
  <c r="J689" i="2"/>
  <c r="BE689" i="2" s="1"/>
  <c r="BI685" i="2"/>
  <c r="BH685" i="2"/>
  <c r="BG685" i="2"/>
  <c r="BF685" i="2"/>
  <c r="T685" i="2"/>
  <c r="R685" i="2"/>
  <c r="P685" i="2"/>
  <c r="BK685" i="2"/>
  <c r="J685" i="2"/>
  <c r="BE685" i="2"/>
  <c r="BI681" i="2"/>
  <c r="BH681" i="2"/>
  <c r="BG681" i="2"/>
  <c r="BF681" i="2"/>
  <c r="T681" i="2"/>
  <c r="R681" i="2"/>
  <c r="P681" i="2"/>
  <c r="BK681" i="2"/>
  <c r="J681" i="2"/>
  <c r="BE681" i="2" s="1"/>
  <c r="BI677" i="2"/>
  <c r="BH677" i="2"/>
  <c r="BG677" i="2"/>
  <c r="BF677" i="2"/>
  <c r="T677" i="2"/>
  <c r="R677" i="2"/>
  <c r="P677" i="2"/>
  <c r="BK677" i="2"/>
  <c r="J677" i="2"/>
  <c r="BE677" i="2"/>
  <c r="BI673" i="2"/>
  <c r="BH673" i="2"/>
  <c r="BG673" i="2"/>
  <c r="BF673" i="2"/>
  <c r="T673" i="2"/>
  <c r="R673" i="2"/>
  <c r="P673" i="2"/>
  <c r="BK673" i="2"/>
  <c r="J673" i="2"/>
  <c r="BE673" i="2" s="1"/>
  <c r="BI669" i="2"/>
  <c r="BH669" i="2"/>
  <c r="BG669" i="2"/>
  <c r="BF669" i="2"/>
  <c r="T669" i="2"/>
  <c r="R669" i="2"/>
  <c r="P669" i="2"/>
  <c r="BK669" i="2"/>
  <c r="J669" i="2"/>
  <c r="BE669" i="2"/>
  <c r="BI666" i="2"/>
  <c r="BH666" i="2"/>
  <c r="BG666" i="2"/>
  <c r="BF666" i="2"/>
  <c r="T666" i="2"/>
  <c r="R666" i="2"/>
  <c r="P666" i="2"/>
  <c r="BK666" i="2"/>
  <c r="J666" i="2"/>
  <c r="BE666" i="2" s="1"/>
  <c r="BI662" i="2"/>
  <c r="BH662" i="2"/>
  <c r="BG662" i="2"/>
  <c r="BF662" i="2"/>
  <c r="T662" i="2"/>
  <c r="R662" i="2"/>
  <c r="P662" i="2"/>
  <c r="BK662" i="2"/>
  <c r="J662" i="2"/>
  <c r="BE662" i="2"/>
  <c r="BI658" i="2"/>
  <c r="BH658" i="2"/>
  <c r="BG658" i="2"/>
  <c r="BF658" i="2"/>
  <c r="T658" i="2"/>
  <c r="R658" i="2"/>
  <c r="P658" i="2"/>
  <c r="BK658" i="2"/>
  <c r="J658" i="2"/>
  <c r="BE658" i="2" s="1"/>
  <c r="BI654" i="2"/>
  <c r="BH654" i="2"/>
  <c r="BG654" i="2"/>
  <c r="BF654" i="2"/>
  <c r="T654" i="2"/>
  <c r="R654" i="2"/>
  <c r="P654" i="2"/>
  <c r="BK654" i="2"/>
  <c r="J654" i="2"/>
  <c r="BE654" i="2"/>
  <c r="BI651" i="2"/>
  <c r="BH651" i="2"/>
  <c r="BG651" i="2"/>
  <c r="BF651" i="2"/>
  <c r="T651" i="2"/>
  <c r="R651" i="2"/>
  <c r="P651" i="2"/>
  <c r="BK651" i="2"/>
  <c r="J651" i="2"/>
  <c r="BE651" i="2" s="1"/>
  <c r="BI645" i="2"/>
  <c r="BH645" i="2"/>
  <c r="BG645" i="2"/>
  <c r="BF645" i="2"/>
  <c r="T645" i="2"/>
  <c r="R645" i="2"/>
  <c r="P645" i="2"/>
  <c r="BK645" i="2"/>
  <c r="J645" i="2"/>
  <c r="BE645" i="2"/>
  <c r="BI639" i="2"/>
  <c r="BH639" i="2"/>
  <c r="BG639" i="2"/>
  <c r="BF639" i="2"/>
  <c r="T639" i="2"/>
  <c r="R639" i="2"/>
  <c r="P639" i="2"/>
  <c r="BK639" i="2"/>
  <c r="J639" i="2"/>
  <c r="BE639" i="2" s="1"/>
  <c r="BI633" i="2"/>
  <c r="BH633" i="2"/>
  <c r="BG633" i="2"/>
  <c r="BF633" i="2"/>
  <c r="T633" i="2"/>
  <c r="R633" i="2"/>
  <c r="P633" i="2"/>
  <c r="BK633" i="2"/>
  <c r="J633" i="2"/>
  <c r="BE633" i="2"/>
  <c r="BI625" i="2"/>
  <c r="BH625" i="2"/>
  <c r="BG625" i="2"/>
  <c r="BF625" i="2"/>
  <c r="T625" i="2"/>
  <c r="R625" i="2"/>
  <c r="P625" i="2"/>
  <c r="BK625" i="2"/>
  <c r="J625" i="2"/>
  <c r="BE625" i="2" s="1"/>
  <c r="BI621" i="2"/>
  <c r="BH621" i="2"/>
  <c r="BG621" i="2"/>
  <c r="BF621" i="2"/>
  <c r="T621" i="2"/>
  <c r="R621" i="2"/>
  <c r="P621" i="2"/>
  <c r="BK621" i="2"/>
  <c r="J621" i="2"/>
  <c r="BE621" i="2"/>
  <c r="BI617" i="2"/>
  <c r="BH617" i="2"/>
  <c r="BG617" i="2"/>
  <c r="BF617" i="2"/>
  <c r="T617" i="2"/>
  <c r="R617" i="2"/>
  <c r="P617" i="2"/>
  <c r="BK617" i="2"/>
  <c r="J617" i="2"/>
  <c r="BE617" i="2" s="1"/>
  <c r="BI614" i="2"/>
  <c r="BH614" i="2"/>
  <c r="BG614" i="2"/>
  <c r="BF614" i="2"/>
  <c r="T614" i="2"/>
  <c r="R614" i="2"/>
  <c r="P614" i="2"/>
  <c r="BK614" i="2"/>
  <c r="J614" i="2"/>
  <c r="BE614" i="2"/>
  <c r="BI606" i="2"/>
  <c r="BH606" i="2"/>
  <c r="BG606" i="2"/>
  <c r="BF606" i="2"/>
  <c r="T606" i="2"/>
  <c r="R606" i="2"/>
  <c r="P606" i="2"/>
  <c r="BK606" i="2"/>
  <c r="J606" i="2"/>
  <c r="BE606" i="2" s="1"/>
  <c r="BI600" i="2"/>
  <c r="BH600" i="2"/>
  <c r="BG600" i="2"/>
  <c r="BF600" i="2"/>
  <c r="T600" i="2"/>
  <c r="R600" i="2"/>
  <c r="P600" i="2"/>
  <c r="BK600" i="2"/>
  <c r="J600" i="2"/>
  <c r="BE600" i="2"/>
  <c r="BI596" i="2"/>
  <c r="BH596" i="2"/>
  <c r="BG596" i="2"/>
  <c r="BF596" i="2"/>
  <c r="T596" i="2"/>
  <c r="R596" i="2"/>
  <c r="P596" i="2"/>
  <c r="BK596" i="2"/>
  <c r="J596" i="2"/>
  <c r="BE596" i="2" s="1"/>
  <c r="BI589" i="2"/>
  <c r="BH589" i="2"/>
  <c r="BG589" i="2"/>
  <c r="BF589" i="2"/>
  <c r="T589" i="2"/>
  <c r="R589" i="2"/>
  <c r="P589" i="2"/>
  <c r="BK589" i="2"/>
  <c r="J589" i="2"/>
  <c r="BE589" i="2"/>
  <c r="BI585" i="2"/>
  <c r="BH585" i="2"/>
  <c r="BG585" i="2"/>
  <c r="BF585" i="2"/>
  <c r="T585" i="2"/>
  <c r="R585" i="2"/>
  <c r="P585" i="2"/>
  <c r="BK585" i="2"/>
  <c r="J585" i="2"/>
  <c r="BE585" i="2" s="1"/>
  <c r="BI581" i="2"/>
  <c r="BH581" i="2"/>
  <c r="BG581" i="2"/>
  <c r="BF581" i="2"/>
  <c r="T581" i="2"/>
  <c r="R581" i="2"/>
  <c r="P581" i="2"/>
  <c r="BK581" i="2"/>
  <c r="J581" i="2"/>
  <c r="BE581" i="2"/>
  <c r="BI577" i="2"/>
  <c r="BH577" i="2"/>
  <c r="BG577" i="2"/>
  <c r="BF577" i="2"/>
  <c r="T577" i="2"/>
  <c r="R577" i="2"/>
  <c r="P577" i="2"/>
  <c r="BK577" i="2"/>
  <c r="J577" i="2"/>
  <c r="BE577" i="2" s="1"/>
  <c r="BI573" i="2"/>
  <c r="BH573" i="2"/>
  <c r="BG573" i="2"/>
  <c r="BF573" i="2"/>
  <c r="T573" i="2"/>
  <c r="R573" i="2"/>
  <c r="P573" i="2"/>
  <c r="BK573" i="2"/>
  <c r="J573" i="2"/>
  <c r="BE573" i="2"/>
  <c r="BI564" i="2"/>
  <c r="BH564" i="2"/>
  <c r="BG564" i="2"/>
  <c r="BF564" i="2"/>
  <c r="T564" i="2"/>
  <c r="R564" i="2"/>
  <c r="P564" i="2"/>
  <c r="BK564" i="2"/>
  <c r="J564" i="2"/>
  <c r="BE564" i="2"/>
  <c r="BI559" i="2"/>
  <c r="BH559" i="2"/>
  <c r="BG559" i="2"/>
  <c r="BF559" i="2"/>
  <c r="T559" i="2"/>
  <c r="R559" i="2"/>
  <c r="P559" i="2"/>
  <c r="BK559" i="2"/>
  <c r="J559" i="2"/>
  <c r="BE559" i="2"/>
  <c r="BI552" i="2"/>
  <c r="BH552" i="2"/>
  <c r="BG552" i="2"/>
  <c r="BF552" i="2"/>
  <c r="T552" i="2"/>
  <c r="R552" i="2"/>
  <c r="P552" i="2"/>
  <c r="BK552" i="2"/>
  <c r="J552" i="2"/>
  <c r="BE552" i="2"/>
  <c r="BI547" i="2"/>
  <c r="BH547" i="2"/>
  <c r="BG547" i="2"/>
  <c r="BF547" i="2"/>
  <c r="T547" i="2"/>
  <c r="R547" i="2"/>
  <c r="P547" i="2"/>
  <c r="BK547" i="2"/>
  <c r="J547" i="2"/>
  <c r="BE547" i="2"/>
  <c r="BI542" i="2"/>
  <c r="BH542" i="2"/>
  <c r="BG542" i="2"/>
  <c r="BF542" i="2"/>
  <c r="T542" i="2"/>
  <c r="R542" i="2"/>
  <c r="P542" i="2"/>
  <c r="BK542" i="2"/>
  <c r="J542" i="2"/>
  <c r="BE542" i="2"/>
  <c r="BI538" i="2"/>
  <c r="BH538" i="2"/>
  <c r="BG538" i="2"/>
  <c r="BF538" i="2"/>
  <c r="T538" i="2"/>
  <c r="R538" i="2"/>
  <c r="P538" i="2"/>
  <c r="BK538" i="2"/>
  <c r="J538" i="2"/>
  <c r="BE538" i="2"/>
  <c r="BI533" i="2"/>
  <c r="BH533" i="2"/>
  <c r="BG533" i="2"/>
  <c r="BF533" i="2"/>
  <c r="T533" i="2"/>
  <c r="R533" i="2"/>
  <c r="P533" i="2"/>
  <c r="BK533" i="2"/>
  <c r="J533" i="2"/>
  <c r="BE533" i="2"/>
  <c r="BI530" i="2"/>
  <c r="BH530" i="2"/>
  <c r="BG530" i="2"/>
  <c r="BF530" i="2"/>
  <c r="T530" i="2"/>
  <c r="R530" i="2"/>
  <c r="P530" i="2"/>
  <c r="BK530" i="2"/>
  <c r="J530" i="2"/>
  <c r="BE530" i="2"/>
  <c r="BI525" i="2"/>
  <c r="BH525" i="2"/>
  <c r="BG525" i="2"/>
  <c r="BF525" i="2"/>
  <c r="T525" i="2"/>
  <c r="R525" i="2"/>
  <c r="P525" i="2"/>
  <c r="BK525" i="2"/>
  <c r="J525" i="2"/>
  <c r="BE525" i="2"/>
  <c r="BI522" i="2"/>
  <c r="BH522" i="2"/>
  <c r="BG522" i="2"/>
  <c r="BF522" i="2"/>
  <c r="T522" i="2"/>
  <c r="R522" i="2"/>
  <c r="P522" i="2"/>
  <c r="BK522" i="2"/>
  <c r="J522" i="2"/>
  <c r="BE522" i="2"/>
  <c r="BI519" i="2"/>
  <c r="BH519" i="2"/>
  <c r="BG519" i="2"/>
  <c r="BF519" i="2"/>
  <c r="T519" i="2"/>
  <c r="R519" i="2"/>
  <c r="P519" i="2"/>
  <c r="BK519" i="2"/>
  <c r="J519" i="2"/>
  <c r="BE519" i="2"/>
  <c r="BI514" i="2"/>
  <c r="BH514" i="2"/>
  <c r="BG514" i="2"/>
  <c r="BF514" i="2"/>
  <c r="T514" i="2"/>
  <c r="R514" i="2"/>
  <c r="P514" i="2"/>
  <c r="BK514" i="2"/>
  <c r="J514" i="2"/>
  <c r="BE514" i="2"/>
  <c r="BI511" i="2"/>
  <c r="BH511" i="2"/>
  <c r="BG511" i="2"/>
  <c r="BF511" i="2"/>
  <c r="T511" i="2"/>
  <c r="R511" i="2"/>
  <c r="P511" i="2"/>
  <c r="BK511" i="2"/>
  <c r="J511" i="2"/>
  <c r="BE511" i="2"/>
  <c r="BI506" i="2"/>
  <c r="BH506" i="2"/>
  <c r="BG506" i="2"/>
  <c r="BF506" i="2"/>
  <c r="T506" i="2"/>
  <c r="R506" i="2"/>
  <c r="P506" i="2"/>
  <c r="BK506" i="2"/>
  <c r="J506" i="2"/>
  <c r="BE506" i="2"/>
  <c r="BI503" i="2"/>
  <c r="BH503" i="2"/>
  <c r="BG503" i="2"/>
  <c r="BF503" i="2"/>
  <c r="T503" i="2"/>
  <c r="R503" i="2"/>
  <c r="P503" i="2"/>
  <c r="BK503" i="2"/>
  <c r="J503" i="2"/>
  <c r="BE503" i="2"/>
  <c r="BI496" i="2"/>
  <c r="BH496" i="2"/>
  <c r="BG496" i="2"/>
  <c r="BF496" i="2"/>
  <c r="T496" i="2"/>
  <c r="R496" i="2"/>
  <c r="P496" i="2"/>
  <c r="BK496" i="2"/>
  <c r="J496" i="2"/>
  <c r="BE496" i="2"/>
  <c r="BI493" i="2"/>
  <c r="BH493" i="2"/>
  <c r="BG493" i="2"/>
  <c r="BF493" i="2"/>
  <c r="T493" i="2"/>
  <c r="R493" i="2"/>
  <c r="P493" i="2"/>
  <c r="BK493" i="2"/>
  <c r="J493" i="2"/>
  <c r="BE493" i="2" s="1"/>
  <c r="BI489" i="2"/>
  <c r="BH489" i="2"/>
  <c r="BG489" i="2"/>
  <c r="BF489" i="2"/>
  <c r="T489" i="2"/>
  <c r="R489" i="2"/>
  <c r="R488" i="2" s="1"/>
  <c r="P489" i="2"/>
  <c r="BK489" i="2"/>
  <c r="BK488" i="2"/>
  <c r="J488" i="2" s="1"/>
  <c r="J65" i="2" s="1"/>
  <c r="J489" i="2"/>
  <c r="BE489" i="2"/>
  <c r="BI485" i="2"/>
  <c r="BH485" i="2"/>
  <c r="BG485" i="2"/>
  <c r="BF485" i="2"/>
  <c r="T485" i="2"/>
  <c r="R485" i="2"/>
  <c r="P485" i="2"/>
  <c r="BK485" i="2"/>
  <c r="J485" i="2"/>
  <c r="BE485" i="2"/>
  <c r="BI482" i="2"/>
  <c r="BH482" i="2"/>
  <c r="BG482" i="2"/>
  <c r="BF482" i="2"/>
  <c r="T482" i="2"/>
  <c r="R482" i="2"/>
  <c r="P482" i="2"/>
  <c r="BK482" i="2"/>
  <c r="J482" i="2"/>
  <c r="BE482" i="2"/>
  <c r="BI477" i="2"/>
  <c r="BH477" i="2"/>
  <c r="BG477" i="2"/>
  <c r="BF477" i="2"/>
  <c r="T477" i="2"/>
  <c r="R477" i="2"/>
  <c r="P477" i="2"/>
  <c r="BK477" i="2"/>
  <c r="J477" i="2"/>
  <c r="BE477" i="2"/>
  <c r="BI473" i="2"/>
  <c r="BH473" i="2"/>
  <c r="BG473" i="2"/>
  <c r="BF473" i="2"/>
  <c r="T473" i="2"/>
  <c r="R473" i="2"/>
  <c r="P473" i="2"/>
  <c r="BK473" i="2"/>
  <c r="J473" i="2"/>
  <c r="BE473" i="2"/>
  <c r="BI469" i="2"/>
  <c r="BH469" i="2"/>
  <c r="BG469" i="2"/>
  <c r="BF469" i="2"/>
  <c r="T469" i="2"/>
  <c r="R469" i="2"/>
  <c r="P469" i="2"/>
  <c r="BK469" i="2"/>
  <c r="J469" i="2"/>
  <c r="BE469" i="2"/>
  <c r="BI465" i="2"/>
  <c r="BH465" i="2"/>
  <c r="BG465" i="2"/>
  <c r="BF465" i="2"/>
  <c r="T465" i="2"/>
  <c r="R465" i="2"/>
  <c r="P465" i="2"/>
  <c r="BK465" i="2"/>
  <c r="J465" i="2"/>
  <c r="BE465" i="2"/>
  <c r="BI461" i="2"/>
  <c r="BH461" i="2"/>
  <c r="BG461" i="2"/>
  <c r="BF461" i="2"/>
  <c r="T461" i="2"/>
  <c r="R461" i="2"/>
  <c r="P461" i="2"/>
  <c r="BK461" i="2"/>
  <c r="J461" i="2"/>
  <c r="BE461" i="2"/>
  <c r="BI457" i="2"/>
  <c r="BH457" i="2"/>
  <c r="BG457" i="2"/>
  <c r="BF457" i="2"/>
  <c r="T457" i="2"/>
  <c r="R457" i="2"/>
  <c r="P457" i="2"/>
  <c r="BK457" i="2"/>
  <c r="J457" i="2"/>
  <c r="BE457" i="2"/>
  <c r="BI453" i="2"/>
  <c r="BH453" i="2"/>
  <c r="BG453" i="2"/>
  <c r="BF453" i="2"/>
  <c r="T453" i="2"/>
  <c r="R453" i="2"/>
  <c r="P453" i="2"/>
  <c r="BK453" i="2"/>
  <c r="J453" i="2"/>
  <c r="BE453" i="2"/>
  <c r="BI450" i="2"/>
  <c r="BH450" i="2"/>
  <c r="BG450" i="2"/>
  <c r="BF450" i="2"/>
  <c r="T450" i="2"/>
  <c r="R450" i="2"/>
  <c r="P450" i="2"/>
  <c r="BK450" i="2"/>
  <c r="J450" i="2"/>
  <c r="BE450" i="2"/>
  <c r="BI446" i="2"/>
  <c r="BH446" i="2"/>
  <c r="BG446" i="2"/>
  <c r="BF446" i="2"/>
  <c r="T446" i="2"/>
  <c r="R446" i="2"/>
  <c r="P446" i="2"/>
  <c r="BK446" i="2"/>
  <c r="J446" i="2"/>
  <c r="BE446" i="2"/>
  <c r="BI443" i="2"/>
  <c r="BH443" i="2"/>
  <c r="BG443" i="2"/>
  <c r="BF443" i="2"/>
  <c r="T443" i="2"/>
  <c r="R443" i="2"/>
  <c r="P443" i="2"/>
  <c r="BK443" i="2"/>
  <c r="J443" i="2"/>
  <c r="BE443" i="2"/>
  <c r="BI440" i="2"/>
  <c r="BH440" i="2"/>
  <c r="BG440" i="2"/>
  <c r="BF440" i="2"/>
  <c r="T440" i="2"/>
  <c r="R440" i="2"/>
  <c r="P440" i="2"/>
  <c r="BK440" i="2"/>
  <c r="J440" i="2"/>
  <c r="BE440" i="2"/>
  <c r="BI437" i="2"/>
  <c r="BH437" i="2"/>
  <c r="BG437" i="2"/>
  <c r="BF437" i="2"/>
  <c r="T437" i="2"/>
  <c r="R437" i="2"/>
  <c r="P437" i="2"/>
  <c r="BK437" i="2"/>
  <c r="J437" i="2"/>
  <c r="BE437" i="2"/>
  <c r="BI434" i="2"/>
  <c r="BH434" i="2"/>
  <c r="BG434" i="2"/>
  <c r="BF434" i="2"/>
  <c r="T434" i="2"/>
  <c r="R434" i="2"/>
  <c r="P434" i="2"/>
  <c r="BK434" i="2"/>
  <c r="J434" i="2"/>
  <c r="BE434" i="2"/>
  <c r="BI431" i="2"/>
  <c r="BH431" i="2"/>
  <c r="BG431" i="2"/>
  <c r="BF431" i="2"/>
  <c r="T431" i="2"/>
  <c r="R431" i="2"/>
  <c r="P431" i="2"/>
  <c r="BK431" i="2"/>
  <c r="J431" i="2"/>
  <c r="BE431" i="2"/>
  <c r="BI428" i="2"/>
  <c r="BH428" i="2"/>
  <c r="BG428" i="2"/>
  <c r="BF428" i="2"/>
  <c r="T428" i="2"/>
  <c r="R428" i="2"/>
  <c r="P428" i="2"/>
  <c r="BK428" i="2"/>
  <c r="J428" i="2"/>
  <c r="BE428" i="2"/>
  <c r="BI425" i="2"/>
  <c r="BH425" i="2"/>
  <c r="BG425" i="2"/>
  <c r="BF425" i="2"/>
  <c r="T425" i="2"/>
  <c r="R425" i="2"/>
  <c r="P425" i="2"/>
  <c r="BK425" i="2"/>
  <c r="J425" i="2"/>
  <c r="BE425" i="2"/>
  <c r="BI422" i="2"/>
  <c r="BH422" i="2"/>
  <c r="BG422" i="2"/>
  <c r="BF422" i="2"/>
  <c r="T422" i="2"/>
  <c r="R422" i="2"/>
  <c r="P422" i="2"/>
  <c r="BK422" i="2"/>
  <c r="J422" i="2"/>
  <c r="BE422" i="2"/>
  <c r="BI417" i="2"/>
  <c r="BH417" i="2"/>
  <c r="BG417" i="2"/>
  <c r="BF417" i="2"/>
  <c r="T417" i="2"/>
  <c r="R417" i="2"/>
  <c r="P417" i="2"/>
  <c r="BK417" i="2"/>
  <c r="J417" i="2"/>
  <c r="BE417" i="2"/>
  <c r="BI414" i="2"/>
  <c r="BH414" i="2"/>
  <c r="BG414" i="2"/>
  <c r="BF414" i="2"/>
  <c r="T414" i="2"/>
  <c r="R414" i="2"/>
  <c r="P414" i="2"/>
  <c r="BK414" i="2"/>
  <c r="J414" i="2"/>
  <c r="BE414" i="2"/>
  <c r="BI410" i="2"/>
  <c r="BH410" i="2"/>
  <c r="BG410" i="2"/>
  <c r="BF410" i="2"/>
  <c r="T410" i="2"/>
  <c r="R410" i="2"/>
  <c r="R401" i="2" s="1"/>
  <c r="P410" i="2"/>
  <c r="BK410" i="2"/>
  <c r="J410" i="2"/>
  <c r="BE410" i="2"/>
  <c r="BI406" i="2"/>
  <c r="BH406" i="2"/>
  <c r="BG406" i="2"/>
  <c r="BF406" i="2"/>
  <c r="T406" i="2"/>
  <c r="R406" i="2"/>
  <c r="P406" i="2"/>
  <c r="BK406" i="2"/>
  <c r="BK401" i="2" s="1"/>
  <c r="J401" i="2" s="1"/>
  <c r="J64" i="2" s="1"/>
  <c r="J406" i="2"/>
  <c r="BE406" i="2"/>
  <c r="BI402" i="2"/>
  <c r="BH402" i="2"/>
  <c r="BG402" i="2"/>
  <c r="BF402" i="2"/>
  <c r="T402" i="2"/>
  <c r="T401" i="2"/>
  <c r="R402" i="2"/>
  <c r="P402" i="2"/>
  <c r="P401" i="2"/>
  <c r="BK402" i="2"/>
  <c r="J402" i="2"/>
  <c r="BE402" i="2" s="1"/>
  <c r="BI398" i="2"/>
  <c r="BH398" i="2"/>
  <c r="BG398" i="2"/>
  <c r="BF398" i="2"/>
  <c r="T398" i="2"/>
  <c r="T397" i="2"/>
  <c r="R398" i="2"/>
  <c r="R397" i="2"/>
  <c r="P398" i="2"/>
  <c r="P397" i="2"/>
  <c r="BK398" i="2"/>
  <c r="BK397" i="2"/>
  <c r="J397" i="2" s="1"/>
  <c r="J63" i="2" s="1"/>
  <c r="J398" i="2"/>
  <c r="BE398" i="2" s="1"/>
  <c r="BI393" i="2"/>
  <c r="BH393" i="2"/>
  <c r="BG393" i="2"/>
  <c r="BF393" i="2"/>
  <c r="T393" i="2"/>
  <c r="R393" i="2"/>
  <c r="P393" i="2"/>
  <c r="BK393" i="2"/>
  <c r="J393" i="2"/>
  <c r="BE393" i="2"/>
  <c r="BI388" i="2"/>
  <c r="BH388" i="2"/>
  <c r="BG388" i="2"/>
  <c r="BF388" i="2"/>
  <c r="T388" i="2"/>
  <c r="R388" i="2"/>
  <c r="P388" i="2"/>
  <c r="BK388" i="2"/>
  <c r="J388" i="2"/>
  <c r="BE388" i="2"/>
  <c r="BI384" i="2"/>
  <c r="BH384" i="2"/>
  <c r="BG384" i="2"/>
  <c r="BF384" i="2"/>
  <c r="T384" i="2"/>
  <c r="R384" i="2"/>
  <c r="P384" i="2"/>
  <c r="BK384" i="2"/>
  <c r="J384" i="2"/>
  <c r="BE384" i="2"/>
  <c r="BI376" i="2"/>
  <c r="BH376" i="2"/>
  <c r="BG376" i="2"/>
  <c r="BF376" i="2"/>
  <c r="T376" i="2"/>
  <c r="R376" i="2"/>
  <c r="P376" i="2"/>
  <c r="BK376" i="2"/>
  <c r="J376" i="2"/>
  <c r="BE376" i="2"/>
  <c r="BI372" i="2"/>
  <c r="BH372" i="2"/>
  <c r="BG372" i="2"/>
  <c r="BF372" i="2"/>
  <c r="T372" i="2"/>
  <c r="R372" i="2"/>
  <c r="P372" i="2"/>
  <c r="BK372" i="2"/>
  <c r="J372" i="2"/>
  <c r="BE372" i="2"/>
  <c r="BI367" i="2"/>
  <c r="BH367" i="2"/>
  <c r="BG367" i="2"/>
  <c r="BF367" i="2"/>
  <c r="T367" i="2"/>
  <c r="R367" i="2"/>
  <c r="P367" i="2"/>
  <c r="BK367" i="2"/>
  <c r="J367" i="2"/>
  <c r="BE367" i="2"/>
  <c r="BI363" i="2"/>
  <c r="BH363" i="2"/>
  <c r="BG363" i="2"/>
  <c r="BF363" i="2"/>
  <c r="T363" i="2"/>
  <c r="R363" i="2"/>
  <c r="P363" i="2"/>
  <c r="BK363" i="2"/>
  <c r="J363" i="2"/>
  <c r="BE363" i="2"/>
  <c r="BI359" i="2"/>
  <c r="BH359" i="2"/>
  <c r="BG359" i="2"/>
  <c r="BF359" i="2"/>
  <c r="T359" i="2"/>
  <c r="R359" i="2"/>
  <c r="P359" i="2"/>
  <c r="BK359" i="2"/>
  <c r="J359" i="2"/>
  <c r="BE359" i="2"/>
  <c r="BI355" i="2"/>
  <c r="BH355" i="2"/>
  <c r="BG355" i="2"/>
  <c r="BF355" i="2"/>
  <c r="T355" i="2"/>
  <c r="R355" i="2"/>
  <c r="P355" i="2"/>
  <c r="BK355" i="2"/>
  <c r="J355" i="2"/>
  <c r="BE355" i="2"/>
  <c r="BI349" i="2"/>
  <c r="BH349" i="2"/>
  <c r="BG349" i="2"/>
  <c r="BF349" i="2"/>
  <c r="T349" i="2"/>
  <c r="R349" i="2"/>
  <c r="P349" i="2"/>
  <c r="BK349" i="2"/>
  <c r="J349" i="2"/>
  <c r="BE349" i="2"/>
  <c r="BI343" i="2"/>
  <c r="BH343" i="2"/>
  <c r="BG343" i="2"/>
  <c r="BF343" i="2"/>
  <c r="T343" i="2"/>
  <c r="R343" i="2"/>
  <c r="P343" i="2"/>
  <c r="BK343" i="2"/>
  <c r="J343" i="2"/>
  <c r="BE343" i="2"/>
  <c r="BI337" i="2"/>
  <c r="BH337" i="2"/>
  <c r="BG337" i="2"/>
  <c r="BF337" i="2"/>
  <c r="T337" i="2"/>
  <c r="R337" i="2"/>
  <c r="P337" i="2"/>
  <c r="BK337" i="2"/>
  <c r="J337" i="2"/>
  <c r="BE337" i="2"/>
  <c r="BI333" i="2"/>
  <c r="BH333" i="2"/>
  <c r="BG333" i="2"/>
  <c r="BF333" i="2"/>
  <c r="T333" i="2"/>
  <c r="R333" i="2"/>
  <c r="P333" i="2"/>
  <c r="BK333" i="2"/>
  <c r="J333" i="2"/>
  <c r="BE333" i="2"/>
  <c r="BI327" i="2"/>
  <c r="BH327" i="2"/>
  <c r="BG327" i="2"/>
  <c r="BF327" i="2"/>
  <c r="T327" i="2"/>
  <c r="R327" i="2"/>
  <c r="P327" i="2"/>
  <c r="BK327" i="2"/>
  <c r="J327" i="2"/>
  <c r="BE327" i="2"/>
  <c r="BI323" i="2"/>
  <c r="BH323" i="2"/>
  <c r="BG323" i="2"/>
  <c r="BF323" i="2"/>
  <c r="T323" i="2"/>
  <c r="R323" i="2"/>
  <c r="P323" i="2"/>
  <c r="BK323" i="2"/>
  <c r="J323" i="2"/>
  <c r="BE323" i="2"/>
  <c r="BI318" i="2"/>
  <c r="BH318" i="2"/>
  <c r="BG318" i="2"/>
  <c r="BF318" i="2"/>
  <c r="T318" i="2"/>
  <c r="R318" i="2"/>
  <c r="P318" i="2"/>
  <c r="BK318" i="2"/>
  <c r="J318" i="2"/>
  <c r="BE318" i="2"/>
  <c r="BI311" i="2"/>
  <c r="BH311" i="2"/>
  <c r="BG311" i="2"/>
  <c r="BF311" i="2"/>
  <c r="T311" i="2"/>
  <c r="R311" i="2"/>
  <c r="P311" i="2"/>
  <c r="BK311" i="2"/>
  <c r="J311" i="2"/>
  <c r="BE311" i="2"/>
  <c r="BI304" i="2"/>
  <c r="BH304" i="2"/>
  <c r="BG304" i="2"/>
  <c r="BF304" i="2"/>
  <c r="T304" i="2"/>
  <c r="R304" i="2"/>
  <c r="P304" i="2"/>
  <c r="BK304" i="2"/>
  <c r="J304" i="2"/>
  <c r="BE304" i="2"/>
  <c r="BI299" i="2"/>
  <c r="BH299" i="2"/>
  <c r="BG299" i="2"/>
  <c r="BF299" i="2"/>
  <c r="T299" i="2"/>
  <c r="R299" i="2"/>
  <c r="P299" i="2"/>
  <c r="BK299" i="2"/>
  <c r="J299" i="2"/>
  <c r="BE299" i="2"/>
  <c r="BI293" i="2"/>
  <c r="BH293" i="2"/>
  <c r="BG293" i="2"/>
  <c r="BF293" i="2"/>
  <c r="T293" i="2"/>
  <c r="R293" i="2"/>
  <c r="P293" i="2"/>
  <c r="BK293" i="2"/>
  <c r="J293" i="2"/>
  <c r="BE293" i="2"/>
  <c r="BI289" i="2"/>
  <c r="BH289" i="2"/>
  <c r="BG289" i="2"/>
  <c r="BF289" i="2"/>
  <c r="T289" i="2"/>
  <c r="R289" i="2"/>
  <c r="P289" i="2"/>
  <c r="BK289" i="2"/>
  <c r="J289" i="2"/>
  <c r="BE289" i="2"/>
  <c r="BI282" i="2"/>
  <c r="BH282" i="2"/>
  <c r="BG282" i="2"/>
  <c r="BF282" i="2"/>
  <c r="T282" i="2"/>
  <c r="R282" i="2"/>
  <c r="P282" i="2"/>
  <c r="BK282" i="2"/>
  <c r="J282" i="2"/>
  <c r="BE282" i="2"/>
  <c r="BI278" i="2"/>
  <c r="BH278" i="2"/>
  <c r="BG278" i="2"/>
  <c r="BF278" i="2"/>
  <c r="T278" i="2"/>
  <c r="R278" i="2"/>
  <c r="P278" i="2"/>
  <c r="BK278" i="2"/>
  <c r="J278" i="2"/>
  <c r="BE278" i="2"/>
  <c r="BI275" i="2"/>
  <c r="BH275" i="2"/>
  <c r="BG275" i="2"/>
  <c r="BF275" i="2"/>
  <c r="T275" i="2"/>
  <c r="R275" i="2"/>
  <c r="P275" i="2"/>
  <c r="BK275" i="2"/>
  <c r="J275" i="2"/>
  <c r="BE275" i="2"/>
  <c r="BI271" i="2"/>
  <c r="BH271" i="2"/>
  <c r="BG271" i="2"/>
  <c r="BF271" i="2"/>
  <c r="T271" i="2"/>
  <c r="R271" i="2"/>
  <c r="P271" i="2"/>
  <c r="BK271" i="2"/>
  <c r="J271" i="2"/>
  <c r="BE271" i="2"/>
  <c r="BI267" i="2"/>
  <c r="BH267" i="2"/>
  <c r="BG267" i="2"/>
  <c r="BF267" i="2"/>
  <c r="T267" i="2"/>
  <c r="R267" i="2"/>
  <c r="P267" i="2"/>
  <c r="BK267" i="2"/>
  <c r="J267" i="2"/>
  <c r="BE267" i="2"/>
  <c r="BI263" i="2"/>
  <c r="BH263" i="2"/>
  <c r="BG263" i="2"/>
  <c r="BF263" i="2"/>
  <c r="T263" i="2"/>
  <c r="R263" i="2"/>
  <c r="P263" i="2"/>
  <c r="BK263" i="2"/>
  <c r="J263" i="2"/>
  <c r="BE263" i="2"/>
  <c r="BI260" i="2"/>
  <c r="BH260" i="2"/>
  <c r="BG260" i="2"/>
  <c r="BF260" i="2"/>
  <c r="T260" i="2"/>
  <c r="R260" i="2"/>
  <c r="P260" i="2"/>
  <c r="BK260" i="2"/>
  <c r="J260" i="2"/>
  <c r="BE260" i="2"/>
  <c r="BI257" i="2"/>
  <c r="BH257" i="2"/>
  <c r="BG257" i="2"/>
  <c r="BF257" i="2"/>
  <c r="T257" i="2"/>
  <c r="R257" i="2"/>
  <c r="R250" i="2" s="1"/>
  <c r="P257" i="2"/>
  <c r="BK257" i="2"/>
  <c r="J257" i="2"/>
  <c r="BE257" i="2"/>
  <c r="BI254" i="2"/>
  <c r="BH254" i="2"/>
  <c r="BG254" i="2"/>
  <c r="BF254" i="2"/>
  <c r="T254" i="2"/>
  <c r="R254" i="2"/>
  <c r="P254" i="2"/>
  <c r="BK254" i="2"/>
  <c r="BK250" i="2" s="1"/>
  <c r="J250" i="2" s="1"/>
  <c r="J62" i="2" s="1"/>
  <c r="J254" i="2"/>
  <c r="BE254" i="2"/>
  <c r="BI251" i="2"/>
  <c r="BH251" i="2"/>
  <c r="BG251" i="2"/>
  <c r="BF251" i="2"/>
  <c r="T251" i="2"/>
  <c r="T250" i="2"/>
  <c r="R251" i="2"/>
  <c r="P251" i="2"/>
  <c r="P250" i="2"/>
  <c r="BK251" i="2"/>
  <c r="J251" i="2"/>
  <c r="BE251" i="2" s="1"/>
  <c r="BI245" i="2"/>
  <c r="BH245" i="2"/>
  <c r="BG245" i="2"/>
  <c r="BF245" i="2"/>
  <c r="T245" i="2"/>
  <c r="T244" i="2"/>
  <c r="R245" i="2"/>
  <c r="R244" i="2"/>
  <c r="P245" i="2"/>
  <c r="P244" i="2"/>
  <c r="BK245" i="2"/>
  <c r="BK244" i="2"/>
  <c r="J244" i="2" s="1"/>
  <c r="J61" i="2" s="1"/>
  <c r="J245" i="2"/>
  <c r="BE245" i="2" s="1"/>
  <c r="BI239" i="2"/>
  <c r="BH239" i="2"/>
  <c r="BG239" i="2"/>
  <c r="BF239" i="2"/>
  <c r="T239" i="2"/>
  <c r="T238" i="2"/>
  <c r="R239" i="2"/>
  <c r="R238" i="2"/>
  <c r="P239" i="2"/>
  <c r="P238" i="2"/>
  <c r="BK239" i="2"/>
  <c r="BK238" i="2"/>
  <c r="J238" i="2" s="1"/>
  <c r="J60" i="2" s="1"/>
  <c r="J239" i="2"/>
  <c r="BE239" i="2" s="1"/>
  <c r="BI234" i="2"/>
  <c r="BH234" i="2"/>
  <c r="BG234" i="2"/>
  <c r="BF234" i="2"/>
  <c r="T234" i="2"/>
  <c r="R234" i="2"/>
  <c r="P234" i="2"/>
  <c r="BK234" i="2"/>
  <c r="J234" i="2"/>
  <c r="BE234" i="2"/>
  <c r="BI227" i="2"/>
  <c r="BH227" i="2"/>
  <c r="BG227" i="2"/>
  <c r="BF227" i="2"/>
  <c r="T227" i="2"/>
  <c r="R227" i="2"/>
  <c r="P227" i="2"/>
  <c r="BK227" i="2"/>
  <c r="J227" i="2"/>
  <c r="BE227" i="2"/>
  <c r="BI220" i="2"/>
  <c r="BH220" i="2"/>
  <c r="BG220" i="2"/>
  <c r="BF220" i="2"/>
  <c r="T220" i="2"/>
  <c r="R220" i="2"/>
  <c r="P220" i="2"/>
  <c r="BK220" i="2"/>
  <c r="J220" i="2"/>
  <c r="BE220" i="2"/>
  <c r="BI216" i="2"/>
  <c r="BH216" i="2"/>
  <c r="BG216" i="2"/>
  <c r="BF216" i="2"/>
  <c r="T216" i="2"/>
  <c r="R216" i="2"/>
  <c r="P216" i="2"/>
  <c r="BK216" i="2"/>
  <c r="J216" i="2"/>
  <c r="BE216" i="2"/>
  <c r="BI212" i="2"/>
  <c r="BH212" i="2"/>
  <c r="BG212" i="2"/>
  <c r="BF212" i="2"/>
  <c r="T212" i="2"/>
  <c r="R212" i="2"/>
  <c r="P212" i="2"/>
  <c r="BK212" i="2"/>
  <c r="J212" i="2"/>
  <c r="BE212" i="2"/>
  <c r="BI208" i="2"/>
  <c r="BH208" i="2"/>
  <c r="BG208" i="2"/>
  <c r="BF208" i="2"/>
  <c r="T208" i="2"/>
  <c r="T207" i="2"/>
  <c r="R208" i="2"/>
  <c r="R207" i="2"/>
  <c r="P208" i="2"/>
  <c r="P207" i="2"/>
  <c r="BK208" i="2"/>
  <c r="BK207" i="2"/>
  <c r="J207" i="2" s="1"/>
  <c r="J59" i="2" s="1"/>
  <c r="J208" i="2"/>
  <c r="BE208" i="2" s="1"/>
  <c r="BI201" i="2"/>
  <c r="BH201" i="2"/>
  <c r="BG201" i="2"/>
  <c r="BF201" i="2"/>
  <c r="T201" i="2"/>
  <c r="R201" i="2"/>
  <c r="P201" i="2"/>
  <c r="BK201" i="2"/>
  <c r="J201" i="2"/>
  <c r="BE201" i="2"/>
  <c r="BI197" i="2"/>
  <c r="BH197" i="2"/>
  <c r="BG197" i="2"/>
  <c r="BF197" i="2"/>
  <c r="T197" i="2"/>
  <c r="R197" i="2"/>
  <c r="P197" i="2"/>
  <c r="BK197" i="2"/>
  <c r="J197" i="2"/>
  <c r="BE197" i="2"/>
  <c r="BI193" i="2"/>
  <c r="BH193" i="2"/>
  <c r="BG193" i="2"/>
  <c r="BF193" i="2"/>
  <c r="T193" i="2"/>
  <c r="R193" i="2"/>
  <c r="P193" i="2"/>
  <c r="BK193" i="2"/>
  <c r="J193" i="2"/>
  <c r="BE193" i="2"/>
  <c r="BI186" i="2"/>
  <c r="BH186" i="2"/>
  <c r="BG186" i="2"/>
  <c r="BF186" i="2"/>
  <c r="T186" i="2"/>
  <c r="R186" i="2"/>
  <c r="P186" i="2"/>
  <c r="BK186" i="2"/>
  <c r="J186" i="2"/>
  <c r="BE186" i="2"/>
  <c r="BI181" i="2"/>
  <c r="BH181" i="2"/>
  <c r="BG181" i="2"/>
  <c r="BF181" i="2"/>
  <c r="T181" i="2"/>
  <c r="R181" i="2"/>
  <c r="P181" i="2"/>
  <c r="BK181" i="2"/>
  <c r="J181" i="2"/>
  <c r="BE181" i="2"/>
  <c r="BI177" i="2"/>
  <c r="BH177" i="2"/>
  <c r="BG177" i="2"/>
  <c r="BF177" i="2"/>
  <c r="T177" i="2"/>
  <c r="R177" i="2"/>
  <c r="P177" i="2"/>
  <c r="BK177" i="2"/>
  <c r="J177" i="2"/>
  <c r="BE177" i="2"/>
  <c r="BI170" i="2"/>
  <c r="BH170" i="2"/>
  <c r="BG170" i="2"/>
  <c r="BF170" i="2"/>
  <c r="T170" i="2"/>
  <c r="R170" i="2"/>
  <c r="P170" i="2"/>
  <c r="BK170" i="2"/>
  <c r="J170" i="2"/>
  <c r="BE170" i="2"/>
  <c r="BI166" i="2"/>
  <c r="BH166" i="2"/>
  <c r="BG166" i="2"/>
  <c r="BF166" i="2"/>
  <c r="T166" i="2"/>
  <c r="R166" i="2"/>
  <c r="P166" i="2"/>
  <c r="BK166" i="2"/>
  <c r="J166" i="2"/>
  <c r="BE166" i="2"/>
  <c r="BI162" i="2"/>
  <c r="BH162" i="2"/>
  <c r="BG162" i="2"/>
  <c r="BF162" i="2"/>
  <c r="T162" i="2"/>
  <c r="R162" i="2"/>
  <c r="P162" i="2"/>
  <c r="BK162" i="2"/>
  <c r="J162" i="2"/>
  <c r="BE162" i="2"/>
  <c r="BI158" i="2"/>
  <c r="BH158" i="2"/>
  <c r="BG158" i="2"/>
  <c r="BF158" i="2"/>
  <c r="T158" i="2"/>
  <c r="R158" i="2"/>
  <c r="P158" i="2"/>
  <c r="BK158" i="2"/>
  <c r="J158" i="2"/>
  <c r="BE158" i="2"/>
  <c r="BI153" i="2"/>
  <c r="BH153" i="2"/>
  <c r="BG153" i="2"/>
  <c r="BF153" i="2"/>
  <c r="T153" i="2"/>
  <c r="R153" i="2"/>
  <c r="P153" i="2"/>
  <c r="BK153" i="2"/>
  <c r="J153" i="2"/>
  <c r="BE153" i="2"/>
  <c r="BI148" i="2"/>
  <c r="BH148" i="2"/>
  <c r="BG148" i="2"/>
  <c r="BF148" i="2"/>
  <c r="T148" i="2"/>
  <c r="R148" i="2"/>
  <c r="P148" i="2"/>
  <c r="BK148" i="2"/>
  <c r="J148" i="2"/>
  <c r="BE148" i="2"/>
  <c r="BI143" i="2"/>
  <c r="BH143" i="2"/>
  <c r="BG143" i="2"/>
  <c r="BF143" i="2"/>
  <c r="T143" i="2"/>
  <c r="R143" i="2"/>
  <c r="P143" i="2"/>
  <c r="BK143" i="2"/>
  <c r="J143" i="2"/>
  <c r="BE143" i="2"/>
  <c r="BI139" i="2"/>
  <c r="BH139" i="2"/>
  <c r="BG139" i="2"/>
  <c r="BF139" i="2"/>
  <c r="T139" i="2"/>
  <c r="R139" i="2"/>
  <c r="P139" i="2"/>
  <c r="BK139" i="2"/>
  <c r="J139" i="2"/>
  <c r="BE139" i="2"/>
  <c r="BI135" i="2"/>
  <c r="BH135" i="2"/>
  <c r="BG135" i="2"/>
  <c r="BF135" i="2"/>
  <c r="T135" i="2"/>
  <c r="R135" i="2"/>
  <c r="P135" i="2"/>
  <c r="BK135" i="2"/>
  <c r="J135" i="2"/>
  <c r="BE135" i="2"/>
  <c r="BI131" i="2"/>
  <c r="BH131" i="2"/>
  <c r="BG131" i="2"/>
  <c r="BF131" i="2"/>
  <c r="T131" i="2"/>
  <c r="R131" i="2"/>
  <c r="P131" i="2"/>
  <c r="BK131" i="2"/>
  <c r="J131" i="2"/>
  <c r="BE131" i="2"/>
  <c r="BI127" i="2"/>
  <c r="BH127" i="2"/>
  <c r="BG127" i="2"/>
  <c r="BF127" i="2"/>
  <c r="T127" i="2"/>
  <c r="R127" i="2"/>
  <c r="P127" i="2"/>
  <c r="BK127" i="2"/>
  <c r="J127" i="2"/>
  <c r="BE127" i="2"/>
  <c r="BI123" i="2"/>
  <c r="BH123" i="2"/>
  <c r="BG123" i="2"/>
  <c r="BF123" i="2"/>
  <c r="T123" i="2"/>
  <c r="R123" i="2"/>
  <c r="P123" i="2"/>
  <c r="BK123" i="2"/>
  <c r="J123" i="2"/>
  <c r="BE123" i="2"/>
  <c r="BI119" i="2"/>
  <c r="BH119" i="2"/>
  <c r="BG119" i="2"/>
  <c r="BF119" i="2"/>
  <c r="T119" i="2"/>
  <c r="R119" i="2"/>
  <c r="P119" i="2"/>
  <c r="BK119" i="2"/>
  <c r="J119" i="2"/>
  <c r="BE119" i="2"/>
  <c r="BI113" i="2"/>
  <c r="BH113" i="2"/>
  <c r="BG113" i="2"/>
  <c r="BF113" i="2"/>
  <c r="T113" i="2"/>
  <c r="R113" i="2"/>
  <c r="P113" i="2"/>
  <c r="BK113" i="2"/>
  <c r="J113" i="2"/>
  <c r="BE113" i="2"/>
  <c r="BI109" i="2"/>
  <c r="BH109" i="2"/>
  <c r="BG109" i="2"/>
  <c r="BF109" i="2"/>
  <c r="T109" i="2"/>
  <c r="R109" i="2"/>
  <c r="P109" i="2"/>
  <c r="BK109" i="2"/>
  <c r="J109" i="2"/>
  <c r="BE109" i="2"/>
  <c r="BI105" i="2"/>
  <c r="BH105" i="2"/>
  <c r="BG105" i="2"/>
  <c r="BF105" i="2"/>
  <c r="T105" i="2"/>
  <c r="R105" i="2"/>
  <c r="P105" i="2"/>
  <c r="BK105" i="2"/>
  <c r="J105" i="2"/>
  <c r="BE105" i="2"/>
  <c r="BI101" i="2"/>
  <c r="BH101" i="2"/>
  <c r="BG101" i="2"/>
  <c r="BF101" i="2"/>
  <c r="T101" i="2"/>
  <c r="R101" i="2"/>
  <c r="P101" i="2"/>
  <c r="BK101" i="2"/>
  <c r="J101" i="2"/>
  <c r="BE101" i="2"/>
  <c r="BI97" i="2"/>
  <c r="BH97" i="2"/>
  <c r="BG97" i="2"/>
  <c r="BF97" i="2"/>
  <c r="T97" i="2"/>
  <c r="R97" i="2"/>
  <c r="P97" i="2"/>
  <c r="BK97" i="2"/>
  <c r="J97" i="2"/>
  <c r="BE97" i="2"/>
  <c r="BI93" i="2"/>
  <c r="F34" i="2"/>
  <c r="BD52" i="1" s="1"/>
  <c r="BH93" i="2"/>
  <c r="F33" i="2" s="1"/>
  <c r="BC52" i="1" s="1"/>
  <c r="BG93" i="2"/>
  <c r="F32" i="2"/>
  <c r="BB52" i="1" s="1"/>
  <c r="BF93" i="2"/>
  <c r="F31" i="2" s="1"/>
  <c r="BA52" i="1" s="1"/>
  <c r="T93" i="2"/>
  <c r="T92" i="2"/>
  <c r="R93" i="2"/>
  <c r="R92" i="2"/>
  <c r="R91" i="2" s="1"/>
  <c r="R90" i="2" s="1"/>
  <c r="P93" i="2"/>
  <c r="P92" i="2"/>
  <c r="BK93" i="2"/>
  <c r="BK92" i="2" s="1"/>
  <c r="J93" i="2"/>
  <c r="BE93" i="2" s="1"/>
  <c r="J86" i="2"/>
  <c r="F84" i="2"/>
  <c r="E82" i="2"/>
  <c r="J51" i="2"/>
  <c r="F49" i="2"/>
  <c r="E47" i="2"/>
  <c r="J18" i="2"/>
  <c r="E18" i="2"/>
  <c r="F87" i="2" s="1"/>
  <c r="F52" i="2"/>
  <c r="J17" i="2"/>
  <c r="J15" i="2"/>
  <c r="E15" i="2"/>
  <c r="F86" i="2"/>
  <c r="F51" i="2"/>
  <c r="J14" i="2"/>
  <c r="J12" i="2"/>
  <c r="J84" i="2"/>
  <c r="J49" i="2"/>
  <c r="E7" i="2"/>
  <c r="E80" i="2" s="1"/>
  <c r="E45" i="2"/>
  <c r="AS51" i="1"/>
  <c r="L47" i="1"/>
  <c r="AM46" i="1"/>
  <c r="L46" i="1"/>
  <c r="AM44" i="1"/>
  <c r="L44" i="1"/>
  <c r="L42" i="1"/>
  <c r="L41" i="1"/>
  <c r="F30" i="2" l="1"/>
  <c r="AZ52" i="1" s="1"/>
  <c r="J30" i="2"/>
  <c r="AV52" i="1" s="1"/>
  <c r="AT52" i="1" s="1"/>
  <c r="J92" i="2"/>
  <c r="J58" i="2" s="1"/>
  <c r="BK91" i="2"/>
  <c r="J31" i="2"/>
  <c r="AW52" i="1" s="1"/>
  <c r="T703" i="2"/>
  <c r="T488" i="2"/>
  <c r="T91" i="2" s="1"/>
  <c r="T90" i="2" s="1"/>
  <c r="P488" i="2"/>
  <c r="P91" i="2" s="1"/>
  <c r="P90" i="2" s="1"/>
  <c r="AU52" i="1" s="1"/>
  <c r="AU51" i="1" s="1"/>
  <c r="J30" i="4"/>
  <c r="AV54" i="1" s="1"/>
  <c r="AT54" i="1" s="1"/>
  <c r="T82" i="4"/>
  <c r="J30" i="6"/>
  <c r="AV56" i="1" s="1"/>
  <c r="AT56" i="1" s="1"/>
  <c r="J76" i="3"/>
  <c r="J51" i="3"/>
  <c r="J30" i="3"/>
  <c r="AV53" i="1" s="1"/>
  <c r="AT53" i="1" s="1"/>
  <c r="F33" i="3"/>
  <c r="BC53" i="1" s="1"/>
  <c r="BC51" i="1" s="1"/>
  <c r="BK95" i="3"/>
  <c r="J95" i="3" s="1"/>
  <c r="J59" i="3" s="1"/>
  <c r="BK82" i="4"/>
  <c r="BK84" i="5"/>
  <c r="P127" i="5"/>
  <c r="R84" i="6"/>
  <c r="R83" i="6" s="1"/>
  <c r="F77" i="4"/>
  <c r="F30" i="5"/>
  <c r="AZ55" i="1" s="1"/>
  <c r="R84" i="5"/>
  <c r="R83" i="5" s="1"/>
  <c r="R82" i="5" s="1"/>
  <c r="J31" i="5"/>
  <c r="AW55" i="1" s="1"/>
  <c r="AT55" i="1" s="1"/>
  <c r="F33" i="5"/>
  <c r="BC55" i="1" s="1"/>
  <c r="J79" i="6"/>
  <c r="J51" i="6"/>
  <c r="F33" i="6"/>
  <c r="BC56" i="1" s="1"/>
  <c r="F34" i="6"/>
  <c r="BD56" i="1" s="1"/>
  <c r="BD51" i="1" s="1"/>
  <c r="W30" i="1" s="1"/>
  <c r="F30" i="6"/>
  <c r="AZ56" i="1" s="1"/>
  <c r="P84" i="6"/>
  <c r="P83" i="6" s="1"/>
  <c r="AU56" i="1" s="1"/>
  <c r="T830" i="2"/>
  <c r="T829" i="2" s="1"/>
  <c r="R80" i="3"/>
  <c r="F30" i="4"/>
  <c r="AZ54" i="1" s="1"/>
  <c r="F31" i="4"/>
  <c r="BA54" i="1" s="1"/>
  <c r="BA51" i="1" s="1"/>
  <c r="T208" i="4"/>
  <c r="P208" i="4"/>
  <c r="P81" i="4" s="1"/>
  <c r="AU54" i="1" s="1"/>
  <c r="F78" i="5"/>
  <c r="P84" i="5"/>
  <c r="P83" i="5" s="1"/>
  <c r="P82" i="5" s="1"/>
  <c r="AU55" i="1" s="1"/>
  <c r="T84" i="5"/>
  <c r="F32" i="5"/>
  <c r="BB55" i="1" s="1"/>
  <c r="BB51" i="1" s="1"/>
  <c r="T127" i="5"/>
  <c r="BK84" i="6"/>
  <c r="W29" i="1" l="1"/>
  <c r="AY51" i="1"/>
  <c r="AW51" i="1"/>
  <c r="AK27" i="1" s="1"/>
  <c r="W27" i="1"/>
  <c r="W28" i="1"/>
  <c r="AX51" i="1"/>
  <c r="BK80" i="3"/>
  <c r="J80" i="3" s="1"/>
  <c r="T83" i="5"/>
  <c r="T82" i="5" s="1"/>
  <c r="BK81" i="4"/>
  <c r="J81" i="4" s="1"/>
  <c r="J82" i="4"/>
  <c r="J57" i="4" s="1"/>
  <c r="T81" i="4"/>
  <c r="BK83" i="6"/>
  <c r="J83" i="6" s="1"/>
  <c r="J84" i="6"/>
  <c r="J57" i="6" s="1"/>
  <c r="J84" i="5"/>
  <c r="J58" i="5" s="1"/>
  <c r="BK83" i="5"/>
  <c r="BK90" i="2"/>
  <c r="J90" i="2" s="1"/>
  <c r="J91" i="2"/>
  <c r="J57" i="2" s="1"/>
  <c r="AZ51" i="1"/>
  <c r="J56" i="4" l="1"/>
  <c r="J27" i="4"/>
  <c r="J56" i="6"/>
  <c r="J27" i="6"/>
  <c r="W26" i="1"/>
  <c r="AV51" i="1"/>
  <c r="J56" i="2"/>
  <c r="J27" i="2"/>
  <c r="J83" i="5"/>
  <c r="J57" i="5" s="1"/>
  <c r="BK82" i="5"/>
  <c r="J82" i="5" s="1"/>
  <c r="J27" i="3"/>
  <c r="J56" i="3"/>
  <c r="AG56" i="1" l="1"/>
  <c r="AN56" i="1" s="1"/>
  <c r="J36" i="6"/>
  <c r="J36" i="2"/>
  <c r="AG52" i="1"/>
  <c r="AG53" i="1"/>
  <c r="AN53" i="1" s="1"/>
  <c r="J36" i="3"/>
  <c r="J27" i="5"/>
  <c r="J56" i="5"/>
  <c r="AK26" i="1"/>
  <c r="AT51" i="1"/>
  <c r="AG54" i="1"/>
  <c r="AN54" i="1" s="1"/>
  <c r="J36" i="4"/>
  <c r="AG55" i="1" l="1"/>
  <c r="AN55" i="1" s="1"/>
  <c r="J36" i="5"/>
  <c r="AN52" i="1"/>
  <c r="AG51" i="1" l="1"/>
  <c r="AK23" i="1" l="1"/>
  <c r="AK32" i="1" s="1"/>
  <c r="AN51" i="1"/>
</calcChain>
</file>

<file path=xl/sharedStrings.xml><?xml version="1.0" encoding="utf-8"?>
<sst xmlns="http://schemas.openxmlformats.org/spreadsheetml/2006/main" count="10451" uniqueCount="1902">
  <si>
    <t>Export VZ</t>
  </si>
  <si>
    <t>List obsahuje:</t>
  </si>
  <si>
    <t>1) Rekapitulace stavby</t>
  </si>
  <si>
    <t>2) Rekapitulace objektů stavby a soupisů prací</t>
  </si>
  <si>
    <t>3.0</t>
  </si>
  <si>
    <t>ZAMOK</t>
  </si>
  <si>
    <t>False</t>
  </si>
  <si>
    <t>{0b8ef16a-2a45-4e0e-be58-a128724ec2cf}</t>
  </si>
  <si>
    <t>0,01</t>
  </si>
  <si>
    <t>21</t>
  </si>
  <si>
    <t>15</t>
  </si>
  <si>
    <t>REKAPITULACE STAVBY</t>
  </si>
  <si>
    <t>v ---  níže se nacházejí doplnkové a pomocné údaje k sestavám  --- v</t>
  </si>
  <si>
    <t>Návod na vyplnění</t>
  </si>
  <si>
    <t>0,001</t>
  </si>
  <si>
    <t>Kód:</t>
  </si>
  <si>
    <t>054-A_3-18</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</si>
  <si>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</si>
  <si>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</si>
  <si>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Revitalizace ulice Záměstí v Chocni</t>
  </si>
  <si>
    <t>KSO:</t>
  </si>
  <si>
    <t>822 2</t>
  </si>
  <si>
    <t>CC-CZ:</t>
  </si>
  <si>
    <t>2112</t>
  </si>
  <si>
    <t>Místo:</t>
  </si>
  <si>
    <t>Choceň</t>
  </si>
  <si>
    <t>Datum:</t>
  </si>
  <si>
    <t>1. 10. 2018</t>
  </si>
  <si>
    <t>Zadavatel:</t>
  </si>
  <si>
    <t>IČ:</t>
  </si>
  <si>
    <t/>
  </si>
  <si>
    <t xml:space="preserve"> </t>
  </si>
  <si>
    <t>DIČ:</t>
  </si>
  <si>
    <t>Uchazeč:</t>
  </si>
  <si>
    <t>Vyplň údaj</t>
  </si>
  <si>
    <t>Projektant:</t>
  </si>
  <si>
    <t>Ing. Jiří Cihlář</t>
  </si>
  <si>
    <t>True</t>
  </si>
  <si>
    <t>Poznámka:</t>
  </si>
  <si>
    <t xml:space="preserve">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 Výkazy výměr byly změřeny digitálně v dwg. Pro výběr zhotovitele je soupis prací nedílnou součástí projektové dokumentace a nesmí být použit samostatně. Povinností dodavatele je překontrolovat specifikaci materiálu a případný chybějící materiál nebo výkony doplnit a ocenit. Součástí ceny musí být veškeré náklady, aby cena byla konečná a zahrnovala celou dodávku a montáž akce. Rozpočty pro jednotlivé stavební objekty a montáže technologií byly zpracovány oprávněnámi projektanty na základě zkušeností a znalostí. </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</si>
  <si>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</si>
  <si>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</si>
  <si>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</si>
  <si>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</si>
  <si>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</si>
  <si>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</si>
  <si>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</si>
  <si>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</si>
  <si>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</si>
  <si>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</si>
  <si>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</si>
  <si>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</si>
  <si>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</si>
  <si>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</si>
  <si>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</si>
  <si>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</si>
  <si>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</si>
  <si>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</si>
  <si>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</si>
  <si>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</si>
  <si>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</si>
  <si>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</si>
  <si>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</si>
  <si>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</si>
  <si>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</si>
  <si>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</si>
  <si>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</si>
  <si>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</si>
  <si>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</si>
  <si>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</si>
  <si>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</si>
  <si>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</si>
  <si>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</si>
  <si>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</si>
  <si>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</si>
  <si>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</si>
  <si>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</si>
  <si>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</si>
  <si>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</si>
  <si>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SO 101</t>
  </si>
  <si>
    <t>Zpevněné plochy</t>
  </si>
  <si>
    <t>ING</t>
  </si>
  <si>
    <t>1</t>
  </si>
  <si>
    <t>{6ec326e8-b708-4a9b-9726-4ba1b2f78d12}</t>
  </si>
  <si>
    <t>2</t>
  </si>
  <si>
    <t>SO 403</t>
  </si>
  <si>
    <t>Přeložka televizního kabelu UPC</t>
  </si>
  <si>
    <t>{6700fc1f-4ecb-47b4-965e-bc482f6cac13}</t>
  </si>
  <si>
    <t>828 8</t>
  </si>
  <si>
    <t>SO 404</t>
  </si>
  <si>
    <t>Přeložka NN kabelu VO a sloupů VO</t>
  </si>
  <si>
    <t>{a70418e2-4528-42af-8bcf-7d0a03624974}</t>
  </si>
  <si>
    <t>828 7</t>
  </si>
  <si>
    <t>SO 701</t>
  </si>
  <si>
    <t>Podzemní kontejnery tříděného odpadu</t>
  </si>
  <si>
    <t>STA</t>
  </si>
  <si>
    <t>{252c04d5-52ea-4005-af02-8c569ad91731}</t>
  </si>
  <si>
    <t>VRN</t>
  </si>
  <si>
    <t>Vedlejší rozpočtové náklady</t>
  </si>
  <si>
    <t>VON</t>
  </si>
  <si>
    <t>{6837013b-ddf1-4d84-a7b6-f07e6e04ff24}</t>
  </si>
  <si>
    <t>1) Krycí list soupisu</t>
  </si>
  <si>
    <t>2) Rekapitulace</t>
  </si>
  <si>
    <t>3) Soupis prací</t>
  </si>
  <si>
    <t>Zpět na list:</t>
  </si>
  <si>
    <t>Rekapitulace stavby</t>
  </si>
  <si>
    <t>KRYCÍ LIST SOUPISU</t>
  </si>
  <si>
    <t>Objekt:</t>
  </si>
  <si>
    <t>SO 101 - Zpevněné plochy</t>
  </si>
  <si>
    <t>REKAPITULACE ČLENĚNÍ SOUPISU PRACÍ</t>
  </si>
  <si>
    <t>Kód dílu - Popis</t>
  </si>
  <si>
    <t>Cena celkem [CZK]</t>
  </si>
  <si>
    <t>Náklady soupisu celkem</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</si>
  <si>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</si>
  <si>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</si>
  <si>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</si>
  <si>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</si>
  <si>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</si>
  <si>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</si>
  <si>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t>
  </si>
  <si>
    <t xml:space="preserve">    6 - Úpravy povrchů, podlahy a osazování výplní</t>
  </si>
  <si>
    <t xml:space="preserve">    8 - Trubní vedení</t>
  </si>
  <si>
    <t xml:space="preserve">    9 - Ostatní konstrukce a práce, bourání</t>
  </si>
  <si>
    <t xml:space="preserve">      96 - Bourání konstrukcí</t>
  </si>
  <si>
    <t xml:space="preserve">    997 - Přesun sutě</t>
  </si>
  <si>
    <t xml:space="preserve">    998 - Přesun hmot</t>
  </si>
  <si>
    <t>PSV - Práce a dodávky PSV</t>
  </si>
  <si>
    <t xml:space="preserve">    783 - Dokončovací práce - nátěry</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</si>
  <si>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</si>
  <si>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</si>
  <si>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</si>
  <si>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</si>
  <si>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</si>
  <si>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</si>
  <si>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</si>
  <si>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</si>
  <si>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</si>
  <si>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</si>
  <si>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</si>
  <si>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</si>
  <si>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</si>
  <si>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</si>
  <si>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</si>
  <si>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</si>
  <si>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</si>
  <si>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</si>
  <si>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</si>
  <si>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112151352</t>
  </si>
  <si>
    <t>Kácení stromu s postupným spouštěním koruny a kmene D do 0,3 m</t>
  </si>
  <si>
    <t>kus</t>
  </si>
  <si>
    <t>CS ÚRS 2018 01</t>
  </si>
  <si>
    <t>4</t>
  </si>
  <si>
    <t>349618788</t>
  </si>
  <si>
    <t>PP</t>
  </si>
  <si>
    <t>Pokácení stromu postupné se spouštěním částí kmene a koruny o průměru na řezné ploše pařezu přes 200 do 300 mm</t>
  </si>
  <si>
    <t>PSC</t>
  </si>
  <si>
    <t xml:space="preserve">Poznámka k souboru cen:_x000D_
1. V cenách jsou započteny i náklady na odklizení částí kmene a větví na vzdálenost do 20 m se složením na hromady nebo naložením na dopravní prostředek. 2. V cenách nejsou započteny náklady na: a) odkornění kmenů, tyto práce se oceňují individuálně, b) odvoz ani uložení na skládku, c) odstranění pařezu. 3. Ceny jsou určeny pouze pro pěstební zásahy a rekonstrukce v sadovnických a krajinářských úpravách. 4. Průměr pařezu se měří v místě řezu kmene na základě dvojího na sebe kolmého měření a následného zprůměrování naměřených hodnot nejčastěji ve výšce 0,15 m. V případě přítomnosti výrazných kořenových náběhů je měření prováděno nad nimi, nejčastěji v rozmezí 0,15-0,45 m nad povrchem stávajícího terénu. 5. Stromy o průměru kmene na řezné ploše větší než 1500 mm se oceňují individuálně. </t>
  </si>
  <si>
    <t>VV</t>
  </si>
  <si>
    <t>14</t>
  </si>
  <si>
    <t>112201112</t>
  </si>
  <si>
    <t>Odstranění pařezů D do 0,3 m v rovině a svahu 1:5 s odklizením do 20 m a zasypáním jámy</t>
  </si>
  <si>
    <t>2085641293</t>
  </si>
  <si>
    <t>Odstranění pařezu v rovině nebo na svahu do 1:5 o průměru pařezu na řezné ploše přes 200 do 300 mm</t>
  </si>
  <si>
    <t xml:space="preserve">Poznámka k souboru cen:_x000D_
1. V cenách jsou započteny i náklady na odstranění náběhových kořenů, odklizení získaného dřeva na vzdálenost do 20 m, jeho složení na hromady nebo naložení na dopravní prostředek, zasypání jámy, doplnění zeminy, zhutnění a úprava terénu. 2. Ceny jsou určeny jen pro pěstební zásahy a rekonstrukce v sadovnických a krajinářských úpravách. 3. Průměr pařezu se měří v místě řezu kmene na základě dvojího na sebe kolmého měření a následného zprůměrování naměřených hodnot nejčastěji ve výšce 0,15 m. V případě přítomnosti výrazných kořenových náběhů je měření prováděno nad nimi nejčastěji v rozmezí 0,15-0,45 m nad povrchem stávajícího terénu. 4. V cenách nejsou započteny náklady na: a) dodání zeminy, b) odvoz a uložení biologického odpadu na skládku. 5. Pařezy o průměru kmene na řezné ploše větší než 1500 mm se oceňují individuálně. 6. V cenách jsou započteny náklady na odstranění pařezu vykopáním, vytrháním, frézováním či jinou technologií s odstraněním náběhových kořenů. </t>
  </si>
  <si>
    <t>3</t>
  </si>
  <si>
    <t>121101101</t>
  </si>
  <si>
    <t>Sejmutí ornice s přemístěním na vzdálenost do 50 m</t>
  </si>
  <si>
    <t>m3</t>
  </si>
  <si>
    <t>1941516707</t>
  </si>
  <si>
    <t>Sejmutí ornice nebo lesní půdy  s vodorovným přemístěním na hromady v místě upotřebení nebo na dočasné či trvalé skládky se složením, na vzdálenost do 50 m</t>
  </si>
  <si>
    <t xml:space="preserve">Poznámka k souboru cen:_x000D_
1. V cenách jsou započteny i náklady na příp. nutné naložení sejmuté ornice na dopravní prostředek. 2. V cenách nejsou započteny náklady na odstranění nevhodných přimísenin (kamenů, kořenů apod.); tyto práce se ocení individuálně. 3. Množství ornice odebírané ze skládek se do objemu vykopávek pro volbu cen podle množství nezapočítává. Ceny souboru cen 122 . 0-11 Odkopávky a prokopávky nezapažené, se volí pro ornici odebíranou z projektovaných dočasných skládek; a) na staveništi podle součtu objemu ze všech skládek, b) mimo staveniště podle objemu každé skládky zvlášť. 4. Uložení ornice na skládky se oceňuje podle ustanovení v poznámkách č. 1 a 2 k ceně 171 20-1201 Uložení sypaniny na skládky. Složení ornice na hromady v místě upotřebení se neoceňuje. 5. Odebírá-li se ornice z projektované dočasné skládky, oceňuje se její naložení a přemístění podle čl. 3172 Všeobecných podmínek tohoto katalogu. 6. Přemísťuje-li se ornice na vzdálenost větší něž 250 m, vzdálenost 50 m se pro určení vzdálenosti vodorovného přemístění neodečítá a ocení se sejmutí a přemístění bez ohledu na ustanovení pozn. č. 1 takto: a) sejmutí ornice na vzdálenost 50m cenou 121 10-1101; b) naložení příslušnou cenou souboru cen 167 10- . . c) vodorovné přemístění cenami souboru cen 162 . 0- . . Vodorovné přemístění výkopku. 7. Sejmutí podorničí se oceňuje cenami odkopávek s přihlédnutím k ustanovení čl. 3112 Všeobecných podmínek tohoto katalogu. </t>
  </si>
  <si>
    <t>957*0,15</t>
  </si>
  <si>
    <t>122201101</t>
  </si>
  <si>
    <t>Odkopávky a prokopávky nezapažené v hornině tř. 3 objem do 100 m3</t>
  </si>
  <si>
    <t>325695212</t>
  </si>
  <si>
    <t>Odkopávky a prokopávky nezapažené  s přehozením výkopku na vzdálenost do 3 m nebo s naložením na dopravní prostředek v hornině tř. 3 do 100 m3</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</si>
  <si>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</si>
  <si>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69</t>
  </si>
  <si>
    <t>5</t>
  </si>
  <si>
    <t>122201109</t>
  </si>
  <si>
    <t>Příplatek za lepivost u odkopávek v hornině tř. 1 až 3</t>
  </si>
  <si>
    <t>-1995274280</t>
  </si>
  <si>
    <t>Odkopávky a prokopávky nezapažené  s přehozením výkopku na vzdálenost do 3 m nebo s naložením na dopravní prostředek v hornině tř. 3 Příplatek k cenám za lepivost horniny tř. 3</t>
  </si>
  <si>
    <t>6</t>
  </si>
  <si>
    <t>132201101</t>
  </si>
  <si>
    <t>Hloubení rýh š do 600 mm v hornině tř. 3 objemu do 100 m3</t>
  </si>
  <si>
    <t>-431701578</t>
  </si>
  <si>
    <t>Hloubení zapažených i nezapažených rýh šířky do 600 mm  s urovnáním dna do předepsaného profilu a spádu v hornině tř. 3 do 100 m3</t>
  </si>
  <si>
    <t xml:space="preserve">Poznámka k souboru cen:_x000D_
1. V cenách jsou započteny i náklady na přehození výkopku na přilehlém terénu na vzdálenost do 3 m od podélné osy rýhy nebo naložení na dopravní prostředek. 2. Ceny jsou určeny pro rýhy: a) šířky přes 200 do 300 mm a hloubky do 750 mm, b) šířky přes 300 do 400 mm a hloubky do 1 000 mm, c) šířky přes 400 do 500 mm a hloubky do 1 250 mm, d) šířky přes 500 do 600 mm a hloubky do 1 500 mm. 3. Náklady na svislé přemístění výkopku nad 1 m hloubky se určí dle ustanovení článku č. 3161 všeobecných podmínek katalogu. </t>
  </si>
  <si>
    <t>"přípojky" 147*0,6*1,2</t>
  </si>
  <si>
    <t>"přípojky" 120*0,6*1,2</t>
  </si>
  <si>
    <t>Součet</t>
  </si>
  <si>
    <t>7</t>
  </si>
  <si>
    <t>132201109</t>
  </si>
  <si>
    <t>Příplatek za lepivost k hloubení rýh š do 600 mm v hornině tř. 3</t>
  </si>
  <si>
    <t>-748776681</t>
  </si>
  <si>
    <t>Hloubení zapažených i nezapažených rýh šířky do 600 mm  s urovnáním dna do předepsaného profilu a spádu v hornině tř. 3 Příplatek k cenám za lepivost horniny tř. 3</t>
  </si>
  <si>
    <t>192,24</t>
  </si>
  <si>
    <t>8</t>
  </si>
  <si>
    <t>132201201</t>
  </si>
  <si>
    <t>Hloubení rýh š do 2000 mm v hornině tř. 3 objemu do 100 m3</t>
  </si>
  <si>
    <t>-340588133</t>
  </si>
  <si>
    <t>Hloubení zapažených i nezapažených rýh šířky přes 600 do 2 000 mm  s urovnáním dna do předepsaného profilu a spádu v hornině tř. 3 do 100 m3</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</si>
  <si>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 2. Hloubení rýh při lesnicko-technických melioracích se oceňuje: a) ve stržích cenami platnými pro objem výkopu do 100 m3, i když skutečný objem výkopu je větší,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 3. Náklady na svislé přemístění výkopku nad 1 m hloubky se určí dle ustanovení článku č. 3161 všeobecných podmínek katalogu. 4. Předepisuje-li projekt hloubit rýhy 5 až 7 bez použití trhavin, oceňuje se toto hloubení: a) v suchu nebo mokru cenami 138 40-1201, 138 50-1201 a 138 60-1201 Dolamování hloubených vykopávek, b) v tekoucí vodě při jakékoliv její rychlosti individuálně. 5. Ceny nelze použít pro hloubení rýh a hloubky přes 16 m. Tyto práce se oceňují individuálně. </t>
  </si>
  <si>
    <t>"žebro" 97,3</t>
  </si>
  <si>
    <t>9</t>
  </si>
  <si>
    <t>132201209</t>
  </si>
  <si>
    <t>Příplatek za lepivost k hloubení rýh š do 2000 mm v hornině tř. 3</t>
  </si>
  <si>
    <t>1328928982</t>
  </si>
  <si>
    <t>Hloubení zapažených i nezapažených rýh šířky přes 600 do 2 000 mm  s urovnáním dna do předepsaného profilu a spádu v hornině tř. 3 Příplatek k cenám za lepivost horniny tř. 3</t>
  </si>
  <si>
    <t>97,3</t>
  </si>
  <si>
    <t>10</t>
  </si>
  <si>
    <t>133201101</t>
  </si>
  <si>
    <t>Hloubení šachet v hornině tř. 3 objemu do 100 m3</t>
  </si>
  <si>
    <t>595538717</t>
  </si>
  <si>
    <t>Hloubení zapažených i nezapažených šachet  s případným nutným přemístěním výkopku ve výkopišti v hornině tř. 3 do 100 m3</t>
  </si>
  <si>
    <t xml:space="preserve">Poznámka k souboru cen:_x000D_
1. Ceny 10-1101 až 40-1101 jsou určeny jen pro šachty hloubky do 12 m. Šachty větších hloubek se oceňují individuálně. 2. V cenách jsou započteny i náklady na: a) svislé přemístění výkopku, b) urovnání dna do předepsaného profilu a spádu. c) přehození výkopku na přilehlém terénu na vzdálenost do 5 m od hrany šachty nebo naložení na dopravní prostředek. 3. V cenách nejsou započteny náklady na roubení. 4. Pažení šachet bentonitovou suspenzí se oceňuje takto: a) dodání bentonitové suspenze cenou 239 68-1711 Bentonitová suspenze pro pažení rýh pro podzemní stěny – její výroba katalogu 800-2 Zvlášní zakládání objektů; množství v m2 se určí jako součin objemu vyhloubeného prostoru (v m3) a koeficientu 1,667, b) doplnění bentonitové suspenze se ocení cenou 239 68-4111 Doplnění bentonitové suspenze katalogu 800-2 Zvlášní zakládání objektů. 5. Vodorovné přemístění výkopku ze šachet, pažených bentonitovou suspenzí, se oceňuje cenami souboru cen 162 . 0-31 Vodorovné přemístění výkopku z rýh podzemních stěn, vodorovné přemístění znehodnocené bentonitové suspenze se oceňuje cenami souboru cen 162 . . -4 . Vodorovné přemístění znehodnocené suspenze katalogu 800-2 Zvláštní zakládání objektů. </t>
  </si>
  <si>
    <t>(25+6)*1*1*1,2</t>
  </si>
  <si>
    <t>11</t>
  </si>
  <si>
    <t>133201109</t>
  </si>
  <si>
    <t>Příplatek za lepivost u hloubení šachet v hornině tř. 3</t>
  </si>
  <si>
    <t>-983759087</t>
  </si>
  <si>
    <t>Hloubení zapažených i nezapažených šachet  s případným nutným přemístěním výkopku ve výkopišti v hornině tř. 3 Příplatek k cenám za lepivost horniny tř. 3</t>
  </si>
  <si>
    <t>37,2</t>
  </si>
  <si>
    <t>12</t>
  </si>
  <si>
    <t>162301101</t>
  </si>
  <si>
    <t>Vodorovné přemístění do 500 m výkopku/sypaniny z horniny tř. 1 až 4</t>
  </si>
  <si>
    <t>-774806877</t>
  </si>
  <si>
    <t>Vodorovné přemístění výkopku nebo sypaniny po suchu  na obvyklém dopravním prostředku, bez naložení výkopku, avšak se složením bez rozhrnutí z horniny tř. 1 až 4 na vzdálenost přes 50 do 500 m</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</si>
  <si>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 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</si>
  <si>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"zemina v rámci stavby pro zásyp odstraněných UV" 19</t>
  </si>
  <si>
    <t>13</t>
  </si>
  <si>
    <t>162301401</t>
  </si>
  <si>
    <t>Vodorovné přemístění větví stromů listnatých do 5 km D kmene do 300 mm</t>
  </si>
  <si>
    <t>-956944386</t>
  </si>
  <si>
    <t>Vodorovné přemístění větví, kmenů nebo pařezů  s naložením, složením a dopravou do 5000 m větví stromů listnatých, průměru kmene přes 100 do 300 mm</t>
  </si>
  <si>
    <t xml:space="preserve">Poznámka k souboru cen:_x000D_
1. Průměr kmene i pařezu se měří v místě řezu. 2. Měrná jednotka je 1 strom. </t>
  </si>
  <si>
    <t>P</t>
  </si>
  <si>
    <t>Poznámka k položce:
vč. likvidace</t>
  </si>
  <si>
    <t>162301411</t>
  </si>
  <si>
    <t>Vodorovné přemístění kmenů stromů listnatých do 5 km D kmene do 300 mm</t>
  </si>
  <si>
    <t>2131271077</t>
  </si>
  <si>
    <t>Vodorovné přemístění větví, kmenů nebo pařezů  s naložením, složením a dopravou do 5000 m kmenů stromů listnatých, průměru přes 100 do 300 mm</t>
  </si>
  <si>
    <t>162301421</t>
  </si>
  <si>
    <t>Vodorovné přemístění pařezů do 5 km D do 300 mm</t>
  </si>
  <si>
    <t>1617851739</t>
  </si>
  <si>
    <t>Vodorovné přemístění větví, kmenů nebo pařezů  s naložením, složením a dopravou do 5000 m pařezů kmenů, průměru přes 100 do 300 mm</t>
  </si>
  <si>
    <t>16</t>
  </si>
  <si>
    <t>162301901</t>
  </si>
  <si>
    <t>Příplatek k vodorovnému přemístění větví stromů listnatých D kmene do 300 mm ZKD 5 km</t>
  </si>
  <si>
    <t>-266156487</t>
  </si>
  <si>
    <t>Vodorovné přemístění větví, kmenů nebo pařezů  s naložením, složením a dopravou Příplatek k cenám za každých dalších i započatých 5000 m přes 5000 m větví stromů listnatých, průměru kmene přes 100 do 300 mm</t>
  </si>
  <si>
    <t>17</t>
  </si>
  <si>
    <t>162301911</t>
  </si>
  <si>
    <t>Příplatek k vodorovnému přemístění kmenů stromů listnatých D kmene do 300 mm ZKD 5 km</t>
  </si>
  <si>
    <t>1722695927</t>
  </si>
  <si>
    <t>Vodorovné přemístění větví, kmenů nebo pařezů  s naložením, složením a dopravou Příplatek k cenám za každých dalších i započatých 5000 m přes 5000 m kmenů stromů listnatých, o průměru přes 100 do 300 mm</t>
  </si>
  <si>
    <t>18</t>
  </si>
  <si>
    <t>162301921</t>
  </si>
  <si>
    <t>Příplatek k vodorovnému přemístění pařezů D 300 mm ZKD 5 km</t>
  </si>
  <si>
    <t>2135501707</t>
  </si>
  <si>
    <t>Vodorovné přemístění větví, kmenů nebo pařezů  s naložením, složením a dopravou Příplatek k cenám za každých dalších i započatých 5000 m přes 5000 m pařezů kmenů, průměru přes 100 do 300 mm</t>
  </si>
  <si>
    <t>19</t>
  </si>
  <si>
    <t>162701105</t>
  </si>
  <si>
    <t>Vodorovné přemístění do 10000 m výkopku/sypaniny z horniny tř. 1 až 4</t>
  </si>
  <si>
    <t>1906158265</t>
  </si>
  <si>
    <t>Vodorovné přemístění výkopku nebo sypaniny po suchu  na obvyklém dopravním prostředku, bez naložení výkopku, avšak se složením bez rozhrnutí z horniny tř. 1 až 4 na vzdálenost přes 9 000 do 10 000 m</t>
  </si>
  <si>
    <t>Poznámka k položce:
vzdálenost informativní, určí uchazeč/zhotovitel</t>
  </si>
  <si>
    <t>143,55</t>
  </si>
  <si>
    <t>(69+192,24+97,3+37,2+7,5)-(128,16+19)</t>
  </si>
  <si>
    <t>20</t>
  </si>
  <si>
    <t>167101101</t>
  </si>
  <si>
    <t>Nakládání výkopku z hornin tř. 1 až 4 do 100 m3</t>
  </si>
  <si>
    <t>-133704835</t>
  </si>
  <si>
    <t>Nakládání, skládání a překládání neulehlého výkopku nebo sypaniny  nakládání, množství do 100 m3, z hornin tř. 1 až 4</t>
  </si>
  <si>
    <t xml:space="preserve">Poznámka k souboru cen:_x000D_
1. Ceny -1101, -1151, -1102, -1152, -1103, -1153, jsou určeny pro nakládání, skládání a překládání na obvyklý nebo z obvyklého dopravního prostředku. Pro nakládání z lodi nebo na loď jsou určeny ceny -1105 a -1155. 2. Ceny -1105 a -1155 jsou určeny pro nakládání, překládání a vykládání na vzdálenost a) do 20 m vodorovně; vodorovná vzdálenost se měří od těžnice lodi k těžnici druhé lodi, nebo k těžišti hromady na břehu nebo k těžišti dopravního prostředku na suchu, b) do 4 m svisle; svislá vzdálenost se měří od pracovní hladiny vody k úrovni srovnaného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 3. Množství měrných jednotek se určí v rostlém stavu horniny. </t>
  </si>
  <si>
    <t>171201211</t>
  </si>
  <si>
    <t>Poplatek za uložení stavebního odpadu - zeminy a kameniva na skládce</t>
  </si>
  <si>
    <t>t</t>
  </si>
  <si>
    <t>-94198073</t>
  </si>
  <si>
    <t>Poplatek za uložení stavebního odpadu na skládce (skládkovné) zeminy a kameniva zatříděného do Katalogu odpadů pod kódem 170 504</t>
  </si>
  <si>
    <t xml:space="preserve">Poznámka k souboru cen:_x000D_
1. Ceny uvedené v souboru cen lze po dohodě upravit podle místních podmínek. </t>
  </si>
  <si>
    <t>399,63</t>
  </si>
  <si>
    <t>399,63*1,8 'Přepočtené koeficientem množství</t>
  </si>
  <si>
    <t>22</t>
  </si>
  <si>
    <t>174101101</t>
  </si>
  <si>
    <t>Zásyp jam, šachet rýh nebo kolem objektů sypaninou se zhutněním</t>
  </si>
  <si>
    <t>1730659482</t>
  </si>
  <si>
    <t>Zásyp sypaninou z jakékoliv horniny  s uložením výkopku ve vrstvách se zhutněním jam, šachet, rýh nebo kolem objektů v těchto vykopávkách</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</si>
  <si>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</si>
  <si>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"zásyp přípojek zeminou" (147+120)*0,6*0,8</t>
  </si>
  <si>
    <t>"obsyp UV štěrkopískem" 37,2*0,6</t>
  </si>
  <si>
    <t>"zásyp odstraněných UV zeminou" 19*1</t>
  </si>
  <si>
    <t>23</t>
  </si>
  <si>
    <t>175111101</t>
  </si>
  <si>
    <t>Obsypání potrubí ručně sypaninou bez prohození sítem, uloženou do 3 m</t>
  </si>
  <si>
    <t>-1064855380</t>
  </si>
  <si>
    <t>Obsypání potrubí ručně sypaninou z vhodných hornin tř. 1 až 4 nebo materiálem připraveným podél výkopu ve vzdálenosti do 3 m od jeho kraje, pro jakoukoliv hloubku výkopu a míru zhutnění bez prohození sypaniny sítem</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</si>
  <si>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 2. Míru zhutnění předepisuje projekt. 3. V cenách nejsou zahrnuty náklady na nakupovanou sypaninu. Tato se oceňuje ve specifikaci. </t>
  </si>
  <si>
    <t>(147+120)*0,14</t>
  </si>
  <si>
    <t>24</t>
  </si>
  <si>
    <t>M</t>
  </si>
  <si>
    <t>58331200</t>
  </si>
  <si>
    <t>štěrkopísek netříděný zásypový materiál</t>
  </si>
  <si>
    <t>980250476</t>
  </si>
  <si>
    <t>22,32+37,38</t>
  </si>
  <si>
    <t>59,7*2 'Přepočtené koeficientem množství</t>
  </si>
  <si>
    <t>25</t>
  </si>
  <si>
    <t>181951102</t>
  </si>
  <si>
    <t>Úprava pláně v hornině tř. 1 až 4 se zhutněním</t>
  </si>
  <si>
    <t>m2</t>
  </si>
  <si>
    <t>1403757579</t>
  </si>
  <si>
    <t>Úprava pláně vyrovnáním výškových rozdílů  v hornině tř. 1 až 4 se zhutněním</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</si>
  <si>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</si>
  <si>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6173</t>
  </si>
  <si>
    <t>165</t>
  </si>
  <si>
    <t>Zakládání</t>
  </si>
  <si>
    <t>26</t>
  </si>
  <si>
    <t>211531111</t>
  </si>
  <si>
    <t>Výplň odvodňovacích žeber nebo trativodů kamenivem hrubým drceným frakce 32 až 63 mm</t>
  </si>
  <si>
    <t>627711570</t>
  </si>
  <si>
    <t>Výplň kamenivem do rýh odvodňovacích žeber nebo trativodů  bez zhutnění, s úpravou povrchu výplně kamenivem hrubým drceným frakce 32 až 63 mm</t>
  </si>
  <si>
    <t xml:space="preserve">Poznámka k souboru cen:_x000D_
1. V ceně 51-1111 jsou započteny i náklady na průduchy vytvořené z lomového kamene. 2. V cenách 52-1111 až 58-1111 nejsou započteny náklady na zřízení průduchů; tyto práce se oceňují cenami: a) souboru cen 212 71-11 Trativody z trub z prostého betonu bez lože, b) souboru cen 212 75-5 . Trativody bez lože z drenážních trubek. 3. Množství měrných jednotek se určuje v m3 vyplňovaného prostoru. Objem potrubí a lože se do vyplňovaného prostoru nezapočítává. </t>
  </si>
  <si>
    <t>27</t>
  </si>
  <si>
    <t>211971122</t>
  </si>
  <si>
    <t>Zřízení opláštění žeber nebo trativodů geotextilií v rýze nebo zářezu přes 1:2 š přes 2,5 m</t>
  </si>
  <si>
    <t>-1364457711</t>
  </si>
  <si>
    <t>Zřízení opláštění výplně z geotextilie odvodňovacích žeber nebo trativodů  v rýze nebo zářezu se stěnami svislými nebo šikmými o sklonu přes 1:2 při rozvinuté šířce opláštění přes 2,5 m</t>
  </si>
  <si>
    <t xml:space="preserve">Poznámka k souboru cen:_x000D_
1. Ceny jsou určeny: a) pro jakékoliv druhy a rozměry geotextilií, b) i pro zřízení svislého drénu z jedné nebo více vrstev geotextilie přiložených na stěnu rýhy nebo zářezu, c) pro způsob spojování geotextilií přesahy. 2. Ceny nelze použít: a) pro zřízení opláštění výplně v zapažených rýhách; toto opláštění se oceňuje individuálně, b) pro knotové drény (geodrény); tyto drény se oceňují cenami souboru cen 211 97-21 Vpichování svislých konsolidačních prefabrikovaných drénů, c) pro zřízení vrstev z geotextilií; toto zřízení vrstev z geotextilií se ocení cenami souboru cen 213 14 Zřízení vrstvy z geotextilie. 3. V cenách jsou započteny i náklady na zřízení předepsaných přesahů a na potřebné zatěžování nebo připevňování geotextilie ke stěnám výkopu při provádění. 4. V cenách nejsou započteny náklady na dodání geotextilie; toto dodání se oceňuje ve specifikaci. Ztratné lze dohodnout ve výši 2 %. 5. Množství měrných jednotek: a) se určuje v m2 rozvinuté plochy opláštění bez jakýchkoliv přesahů. Při opláštění z více vrstev geotextilií se pro určení množství měrných jednotek oceňuje každá vrstva samostatně, b) pro dodání geotextilie oceňované ve specifikaci se určí v m2 geotextilie včetně přesahů a prořezů stanovených projektovou dokumentací. </t>
  </si>
  <si>
    <t>"žebro" 550</t>
  </si>
  <si>
    <t>28</t>
  </si>
  <si>
    <t>69311169</t>
  </si>
  <si>
    <t>textilie ÚV stabilizace 200 g/m2 do š 8,8 m</t>
  </si>
  <si>
    <t>-1049248209</t>
  </si>
  <si>
    <t>550</t>
  </si>
  <si>
    <t>550*1,1 'Přepočtené koeficientem množství</t>
  </si>
  <si>
    <t>29</t>
  </si>
  <si>
    <t>275313611</t>
  </si>
  <si>
    <t>Základové patky z betonu tř. C 16/20</t>
  </si>
  <si>
    <t>-1288483651</t>
  </si>
  <si>
    <t>Základy z betonu prostého patky a bloky z betonu kamenem neprokládaného tř. C 16/20</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</si>
  <si>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t>
  </si>
  <si>
    <t>"pro sloupky" 0,5*0,5*0,5*9</t>
  </si>
  <si>
    <t>"pro lavičky" 0,9*0,3*0,3*2*5</t>
  </si>
  <si>
    <t>"pro koše" 0,9*0,35*0,3*5</t>
  </si>
  <si>
    <t>30</t>
  </si>
  <si>
    <t>275351121</t>
  </si>
  <si>
    <t>Zřízení bednění základových patek</t>
  </si>
  <si>
    <t>-231848146</t>
  </si>
  <si>
    <t>Bednění základů patek zřízení</t>
  </si>
  <si>
    <t xml:space="preserve">Poznámka k souboru cen:_x000D_
1. Ceny jsou určeny pro bednění ve volném prostranství, ve volných nebo zapažených jamách, rýhách a šachtách. 2. Kruhové nebo obloukové bednění poloměru do 1 m se oceňuje individuálně. </t>
  </si>
  <si>
    <t>9*(4*0,5*0,5)</t>
  </si>
  <si>
    <t>5*2*(2*(0,3+0,9)*0,3)</t>
  </si>
  <si>
    <t>5*(2*(0,35+0,9)*0,3)</t>
  </si>
  <si>
    <t>31</t>
  </si>
  <si>
    <t>275351122</t>
  </si>
  <si>
    <t>Odstranění bednění základových patek</t>
  </si>
  <si>
    <t>701866494</t>
  </si>
  <si>
    <t>Bednění základů patek odstranění</t>
  </si>
  <si>
    <t>19,95</t>
  </si>
  <si>
    <t>Svislé a kompletní konstrukce</t>
  </si>
  <si>
    <t>32</t>
  </si>
  <si>
    <t>340000998.1</t>
  </si>
  <si>
    <t>Řezání dílců z betonů (zámková dlažba - odstranění fazety) tl do 100 mm</t>
  </si>
  <si>
    <t>m</t>
  </si>
  <si>
    <t>2132116829</t>
  </si>
  <si>
    <t xml:space="preserve">Poznámka k souboru cen:_x000D_
1. Řezání dílců ze železobetonu se oceňuje cenami souboru cen 977 21-11 části A02 katalogu 800-5 Sanace. </t>
  </si>
  <si>
    <t>Poznámka k položce:
řezání musí být prováděno na kamenické stolové pile, nebo obdobném zařízení aby bylo dosaženo rovných pravidelných řezů.</t>
  </si>
  <si>
    <t>"součet všech délek jednotlivých kostek dlažby" 950</t>
  </si>
  <si>
    <t>Vodorovné konstrukce</t>
  </si>
  <si>
    <t>33</t>
  </si>
  <si>
    <t>451573111</t>
  </si>
  <si>
    <t>Lože pod potrubí otevřený výkop ze štěrkopísku</t>
  </si>
  <si>
    <t>-1082153590</t>
  </si>
  <si>
    <t>Lože pod potrubí, stoky a drobné objekty v otevřeném výkopu z písku a štěrkopísku do 63 mm</t>
  </si>
  <si>
    <t xml:space="preserve">Poznámka k souboru cen:_x000D_
1. Ceny -1111 a -1192 lze použít i pro zřízení sběrných vrstev nad drenážními trubkami. 2. V cenách -5111 a -1192 jsou započteny i náklady na prohození výkopku získaného při zemních pracích. </t>
  </si>
  <si>
    <t>(147+120)*0,1*0,6</t>
  </si>
  <si>
    <t>Komunikace</t>
  </si>
  <si>
    <t>34</t>
  </si>
  <si>
    <t>564811113</t>
  </si>
  <si>
    <t>Podklad ze štěrkodrtě ŠD tl 70 mm</t>
  </si>
  <si>
    <t>1800052004</t>
  </si>
  <si>
    <t>Podklad ze štěrkodrti ŠD  s rozprostřením a zhutněním, po zhutnění tl. 70 mm</t>
  </si>
  <si>
    <t>"dorovnání podkladu - předláždění komunikace na pozemku č.p. 229 k zahradě MŠ" 165</t>
  </si>
  <si>
    <t>35</t>
  </si>
  <si>
    <t>564831111</t>
  </si>
  <si>
    <t>Podklad ze štěrkodrtě ŠD tl 100 mm</t>
  </si>
  <si>
    <t>316631253</t>
  </si>
  <si>
    <t>Podklad ze štěrkodrti ŠD  s rozprostřením a zhutněním, po zhutnění tl. 100 mm</t>
  </si>
  <si>
    <t>"pod obruby" 356,25</t>
  </si>
  <si>
    <t>36</t>
  </si>
  <si>
    <t>564851113</t>
  </si>
  <si>
    <t>Podklad ze štěrkodrtě ŠD tl 170 mm</t>
  </si>
  <si>
    <t>163893633</t>
  </si>
  <si>
    <t>Podklad ze štěrkodrti ŠD  s rozprostřením a zhutněním, po zhutnění tl. 170 mm</t>
  </si>
  <si>
    <t>4981</t>
  </si>
  <si>
    <t>37</t>
  </si>
  <si>
    <t>564861114</t>
  </si>
  <si>
    <t>Podklad ze štěrkodrtě ŠD tl 230 mm</t>
  </si>
  <si>
    <t>1100735981</t>
  </si>
  <si>
    <t>Podklad ze štěrkodrti ŠD  s rozprostřením a zhutněním, po zhutnění tl. 230 mm</t>
  </si>
  <si>
    <t>884</t>
  </si>
  <si>
    <t>38</t>
  </si>
  <si>
    <t>565145121</t>
  </si>
  <si>
    <t>Asfaltový beton vrstva podkladní ACP 16+ (obalované kamenivo OKS) tl 60 mm š přes 3 m</t>
  </si>
  <si>
    <t>1425404317</t>
  </si>
  <si>
    <t>Asfaltový beton vrstva podkladní ACP 16 (obalované kamenivo střednězrnné - OKS)  s rozprostřením a zhutněním v pruhu šířky přes 3 m, po zhutnění tl. 60 mm</t>
  </si>
  <si>
    <t xml:space="preserve">Poznámka k souboru cen:_x000D_
1. ČSN EN 13108-1 připouští pro ACP 16 pouze tl. 50 až 80 mm. </t>
  </si>
  <si>
    <t>2655</t>
  </si>
  <si>
    <t>39</t>
  </si>
  <si>
    <t>567122111</t>
  </si>
  <si>
    <t>Podklad ze směsi stmelené cementem SC C 8/10 (KSC I) tl 120 mm</t>
  </si>
  <si>
    <t>1480056809</t>
  </si>
  <si>
    <t>Podklad ze směsi stmelené cementem SC bez dilatačních spár, s rozprostřením a zhutněním SC C 8/10 (KSC I), po zhutnění tl. 120 mm</t>
  </si>
  <si>
    <t xml:space="preserve">Poznámka k souboru cen:_x000D_
1. V cenách jsou započteny i náklady na ošetření povrchu podkladu vodou. 2. V cenách 567 1.-4 jsou započteny i náklady postřik proti odpařování vody. 3. V cenách nejsou započteny náklady na: a) příp. postřik, který se oceňuje cenou 919 74-8111 Postřik popř. zdrsnění povrchu cementobetonového krytu nebo podkladu ochrannou emulzí, b) zřízení dilatačních spár a jejich vyplnění; tyto práce se oceňují cenami souborů cen 919 11-1 Řezání dilatačních spár, 919 12-. Těsnění dilatačních spár a 919 13 Vyztužení dilatačních spár. </t>
  </si>
  <si>
    <t>40</t>
  </si>
  <si>
    <t>573191111</t>
  </si>
  <si>
    <t>Postřik infiltrační kationaktivní emulzí v množství 1 kg/m2</t>
  </si>
  <si>
    <t>-1548944264</t>
  </si>
  <si>
    <t>Postřik infiltrační kationaktivní emulzí v množství 1,00 kg/m2</t>
  </si>
  <si>
    <t xml:space="preserve">Poznámka k souboru cen:_x000D_
1. V ceně nejsou započteny náklady na popř. projektem předepsané očištění vozovky, které se oceňuje cenou 938 90-8411 Očištění povrchu saponátovým roztokem části C 01 tohoto katalogu. </t>
  </si>
  <si>
    <t>41</t>
  </si>
  <si>
    <t>573211108</t>
  </si>
  <si>
    <t>Postřik živičný spojovací z asfaltu v množství 0,40 kg/m2</t>
  </si>
  <si>
    <t>925218471</t>
  </si>
  <si>
    <t>Postřik spojovací PS bez posypu kamenivem z asfaltu silničního, v množství 0,40 kg/m2</t>
  </si>
  <si>
    <t>42</t>
  </si>
  <si>
    <t>577134121</t>
  </si>
  <si>
    <t>Asfaltový beton vrstva obrusná ACO 11S (ABS) tř. I tl 40 mm š přes 3 m z nemodifikovaného asfaltu</t>
  </si>
  <si>
    <t>-1144999994</t>
  </si>
  <si>
    <t>Asfaltový beton vrstva obrusná ACO 11 (ABS)  s rozprostřením a se zhutněním z nemodifikovaného asfaltu v pruhu šířky přes 3 m tř. I, po zhutnění tl. 40 mm</t>
  </si>
  <si>
    <t xml:space="preserve">Poznámka k souboru cen:_x000D_
1. ČSN EN 13108-1 připouští pro ACO 11 pouze tl. 35 až 50 mm. </t>
  </si>
  <si>
    <t>43</t>
  </si>
  <si>
    <t>591111111</t>
  </si>
  <si>
    <t>Kladení dlažby z kostek velkých z kamene do lože z kameniva těženého tl 50 mm</t>
  </si>
  <si>
    <t>-272817130</t>
  </si>
  <si>
    <t>Kladení dlažby z kostek  s provedením lože do tl. 50 mm, s vyplněním spár, s dvojím beraněním a se smetením přebytečného materiálu na krajnici velkých z kamene, do lože z kameniva těženého</t>
  </si>
  <si>
    <t xml:space="preserve">Poznámka k souboru cen:_x000D_
1. Ceny 591 1.- pro dlažbu z kostek velkých jsou určeny pro dlažbu úhlopříčnou a řádkovou. 2. Ceny 591 2.- pro dlažbu z kostek drobných jsou určeny pro dlažbu úhlopříčnou, řádkovou a kroužkovou. 3. Dlažba vějířová z kostek drobných se oceňuje cenami 591 41-2111 a 591 44-2111 Kladení dlažby z mozaiky dvoubarevné a vícebarevné komunikací pro pěší. 4. V cenách jsou započteny i náklady na dodání hmot pro lože a na dodání téhož materiálu na výplň spár. 5. V cenách nejsou započteny náklady na: a) dodání dlažebních kostek, které se oceňuje ve specifikaci; ztratné lze dohodnout - u velkých kostek ve výši 1 %, - u drobných kostek ve výši 2 %, b) vyplnění spár dlažby živičnou zálivkou, které se oceňuje cenami souboru cen 599 1 . -11 Zálivka živičná spár dlažby. 6. Část lože přesahující tloušťku 50 mm se oceňuje cenami souboru cen 451 31-97 Příplatek za každých dalších 10 mm tloušťky podkladu nebo lože. </t>
  </si>
  <si>
    <t xml:space="preserve">nepravidelná pokládka dle vzoru </t>
  </si>
  <si>
    <t>"lože tl. 30 mm" 140,4</t>
  </si>
  <si>
    <t>"lože tl. 40 mm" 23,8</t>
  </si>
  <si>
    <t>44</t>
  </si>
  <si>
    <t>58380124.2</t>
  </si>
  <si>
    <t>kámen dlažební čedič "tefrit", tl. 8-10 cm , délka 15-30 cm černá</t>
  </si>
  <si>
    <t>1040591926</t>
  </si>
  <si>
    <t>Poznámka k položce:
dlažba nepravidelných rozměrů</t>
  </si>
  <si>
    <t>(140,4+23,8)/4</t>
  </si>
  <si>
    <t>45</t>
  </si>
  <si>
    <t>591211111</t>
  </si>
  <si>
    <t>Kladení dlažby z kostek drobných z kamene do lože z kameniva těženého tl 50 mm</t>
  </si>
  <si>
    <t>-1893194376</t>
  </si>
  <si>
    <t>Kladení dlažby z kostek  s provedením lože do tl. 50 mm, s vyplněním spár, s dvojím beraněním a se smetením přebytečného materiálu na krajnici drobných z kamene, do lože z kameniva těženého</t>
  </si>
  <si>
    <t>154</t>
  </si>
  <si>
    <t>1+3,5</t>
  </si>
  <si>
    <t>46</t>
  </si>
  <si>
    <t>58380124</t>
  </si>
  <si>
    <t>kostka dlažební žula drobná</t>
  </si>
  <si>
    <t>-1236983581</t>
  </si>
  <si>
    <t>Poznámka k položce:
světle šedá
120/120/120</t>
  </si>
  <si>
    <t>154/4,5</t>
  </si>
  <si>
    <t>34,222*1,02 'Přepočtené koeficientem množství</t>
  </si>
  <si>
    <t>47</t>
  </si>
  <si>
    <t>5838011RP</t>
  </si>
  <si>
    <t>kostka dlažební vápenec drobná</t>
  </si>
  <si>
    <t>1693536420</t>
  </si>
  <si>
    <t>Poznámka k položce:
100/100/100 bílá (Vračanský vápenec)</t>
  </si>
  <si>
    <t>"znak vozíčkáře" (1)/5</t>
  </si>
  <si>
    <t>3,5/5</t>
  </si>
  <si>
    <t>0,9*1,15 'Přepočtené koeficientem množství</t>
  </si>
  <si>
    <t>48</t>
  </si>
  <si>
    <t>591411111</t>
  </si>
  <si>
    <t>Kladení dlažby z mozaiky jednobarevné komunikací pro pěší lože z kameniva</t>
  </si>
  <si>
    <t>-60596097</t>
  </si>
  <si>
    <t>Kladení dlažby z mozaiky komunikací pro pěší  s vyplněním spár, s dvojím beraněním a se smetením přebytečného materiálu na vzdálenost do 3 m jednobarevné, s ložem tl. do 40 mm z kameniva</t>
  </si>
  <si>
    <t xml:space="preserve">Poznámka k souboru cen:_x000D_
1. V cenách jsou započteny i náklady na dodání hmot pro lože a na dodání téhož materiálu pro výplň spár a zhotovení šablon, popř. rámů. 2. V cenách nejsou započteny náklady na dodání mozaiky, které se oceňuje ve specifikaci; ztratné lze dohodnout ve výši 2 %. 3. Část lože přesahující tloušťku 40 mm se oceňuje cenami souboru cen 451 ..-9 Příplatek za každých dalších 10 mm tloušťky podkladu nebo lože. </t>
  </si>
  <si>
    <t>"stávající" 315</t>
  </si>
  <si>
    <t>"nová- žula" 840-315</t>
  </si>
  <si>
    <t>"nová vápenec" 53</t>
  </si>
  <si>
    <t>49</t>
  </si>
  <si>
    <t>58380010</t>
  </si>
  <si>
    <t>mozaika dlažební žula 4/6cm šedá</t>
  </si>
  <si>
    <t>-1026455156</t>
  </si>
  <si>
    <t>"nová" (840-315)/8</t>
  </si>
  <si>
    <t>65,625*1,01 'Přepočtené koeficientem množství</t>
  </si>
  <si>
    <t>50</t>
  </si>
  <si>
    <t>5838001RP</t>
  </si>
  <si>
    <t>mozaika dlažební vápenec 4/6cm bílá</t>
  </si>
  <si>
    <t>-1191858495</t>
  </si>
  <si>
    <t>"nová" 53/8</t>
  </si>
  <si>
    <t>51</t>
  </si>
  <si>
    <t>596211110</t>
  </si>
  <si>
    <t>Kladení zámkové dlažby komunikací pro pěší tl 60 mm skupiny A pl do 50 m2</t>
  </si>
  <si>
    <t>-123808834</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</si>
  <si>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do 50 m2</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</si>
  <si>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</si>
  <si>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"stávající dlažba" 44+2</t>
  </si>
  <si>
    <t>"nová - pro nevidomé" 34</t>
  </si>
  <si>
    <t>52</t>
  </si>
  <si>
    <t>59245006</t>
  </si>
  <si>
    <t>dlažba skladebná betonová základní pro nevidomé 20 x 10 x 6 cm antracitová</t>
  </si>
  <si>
    <t>-416094833</t>
  </si>
  <si>
    <t>dlažba skladebná betonová základní pro nevidomé 20 x 10 x 6 cm barevná</t>
  </si>
  <si>
    <t>34*1,03 'Přepočtené koeficientem množství</t>
  </si>
  <si>
    <t>53</t>
  </si>
  <si>
    <t>596211212</t>
  </si>
  <si>
    <t>Kladení zámkové dlažby komunikací pro pěší tl 80 mm skupiny A pl do 300 m2</t>
  </si>
  <si>
    <t>-144733146</t>
  </si>
  <si>
    <t>Kladení dlažby z betonových zámkových dlaždic komunikací pro pěší s ložem z kameniva těženého nebo drceného tl. do 40 mm, s vyplněním spár s dvojitým hutněním, vibrováním a se smetením přebytečného materiálu na krajnici tl. 80 mm skupiny A, pro plochy přes 100 do 300 m2</t>
  </si>
  <si>
    <t>"lože 30 mm" 1239,6</t>
  </si>
  <si>
    <t>"lože 40 mm" 238,2</t>
  </si>
  <si>
    <t>54</t>
  </si>
  <si>
    <t>dlažba_02</t>
  </si>
  <si>
    <t>zámková dlažba "sestava 5 kamenů pro řádkové dlažby" tl. 80 mm, barva COLORMIX Briliant</t>
  </si>
  <si>
    <t>-1544285305</t>
  </si>
  <si>
    <t>zámková dlažba "sestava 5 kamenů pro řádkové dlažby" tl. 80 mm, barva COLORMIX Briliant
výška x délka x šířka (mm)
kámen č. 1 - 80x640x160
kámen č. 2 - 80x480x160
kámen č. 3 - 80x280x114
kámen č. 4 - 80x350x114
kámen č. 5 - 80x480x115</t>
  </si>
  <si>
    <t>1239,6</t>
  </si>
  <si>
    <t>238,2</t>
  </si>
  <si>
    <t>1477,8*1,01 'Přepočtené koeficientem množství</t>
  </si>
  <si>
    <t>55</t>
  </si>
  <si>
    <t>596212210</t>
  </si>
  <si>
    <t>Kladení zámkové dlažby pozemních komunikací tl 80 mm skupiny A pl do 50 m2</t>
  </si>
  <si>
    <t>72774519</t>
  </si>
  <si>
    <t>Kladení dlažby z betonových zámkových dlaždic pozemních komunikací s ložem z kameniva těženého nebo drceného tl. do 50 mm, s vyplněním spár, s dvojitým hutněním vibrováním a se smetením přebytečného materiálu na krajnici tl. 80 mm skupiny A, pro plochy do 50 m2</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</si>
  <si>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50 mm se oceňuje cenami souboru cen 451 ..-9 Příplatek za každých dalších 10 mm tloušťky podkladu nebo lože. </t>
  </si>
  <si>
    <t>6,5</t>
  </si>
  <si>
    <t>56</t>
  </si>
  <si>
    <t>592452671</t>
  </si>
  <si>
    <t>dlažba betonová zámková pro nevidomé 20 x 10 x 8 cm antracitová</t>
  </si>
  <si>
    <t>744031180</t>
  </si>
  <si>
    <t>dlaždice betonové dlažba zámková (ČSN EN 1338) dlažba vibrolisovaná standardní povrch (uzavřený hladký povrch) provedení: červená,hnědá,okrová,antracit tvarově jednoduchá dlažba pro nevidomé 20 x 10 x 8</t>
  </si>
  <si>
    <t>20*1,03 'Přepočtené koeficientem množství</t>
  </si>
  <si>
    <t>57</t>
  </si>
  <si>
    <t>59245005</t>
  </si>
  <si>
    <t>dlažba skladebná betonová 20x10x8 cm antracitová</t>
  </si>
  <si>
    <t>1192190711</t>
  </si>
  <si>
    <t>dlažba skladebná betonová 20x10x8 cm barevná</t>
  </si>
  <si>
    <t>6,5*1,03 'Přepočtené koeficientem množství</t>
  </si>
  <si>
    <t>58</t>
  </si>
  <si>
    <t>596412211</t>
  </si>
  <si>
    <t>Kladení dlažby z vegetačních tvárnic pozemních komunikací tl 80 mm do 100 m2</t>
  </si>
  <si>
    <t>40897741</t>
  </si>
  <si>
    <t>Kladení dlažby z betonových vegetačních dlaždic pozemních komunikací  s ložem z kameniva těženého nebo drceného tl. do 50 mm, s vyplněním spár a vegetačních otvorů, s hutněním vibrováním tl. 80 mm, pro plochy přes 50 do 100 m2</t>
  </si>
  <si>
    <t xml:space="preserve">Poznámka k souboru cen:_x000D_
1. V cenách jsou započteny i náklady na dodávku hmot pro lože a materiálu na výplň spár. 2. V cenách nejsou započteny náklady na: a) dodávku vegetačních dlaždic, které se oceňují ve specifikaci; ztratné lze dohodnout u plochy do 100 m2 ve výši 3 %, přes 100 do 300 m2 ve výši 2 % a přes 300 m2 ve výši 1 %, b) dodávku výplně ve vegetačních dlaždicích, které se oceňují ve specifikaci, c) založení trávníku. Tyto náklady se oceňují cenami souboru cen 180 40-51 části A02 Katalogu 823-1 Plochy a úprava území. 3. Část lože přesahující tloušťku 50 mm se oceňuje cenami souboru cen 451 ..-9 Příplatek za každých dalších 10 mm tloušťky podkladu nebo lože. </t>
  </si>
  <si>
    <t>395</t>
  </si>
  <si>
    <t>59</t>
  </si>
  <si>
    <t>dlažba_021</t>
  </si>
  <si>
    <t>dlažba zámková zatravňovací 27x12x8 cm (přírodní)</t>
  </si>
  <si>
    <t>-595584037</t>
  </si>
  <si>
    <t xml:space="preserve">dlaždice betonové dlažba zámková (ČSN EN 1338) dlažba vibrolisovaná standardní povrch (uzavřený hladký povrch) provedení: přírodní dlažba zatravňovací 27 x 12 x 8 (30x15x8 včetně zatravňovací části)
</t>
  </si>
  <si>
    <t>Poznámka k položce:
distanční nálisky 30 mm po obvodu jedné krátké a jedné dlouhé strany
podíl zeleně 31%, vsakovací plocha 24%</t>
  </si>
  <si>
    <t>395*1,03 'Přepočtené koeficientem množství</t>
  </si>
  <si>
    <t>60</t>
  </si>
  <si>
    <t>58343872</t>
  </si>
  <si>
    <t>kamenivo drcené hrubé frakce 4/8</t>
  </si>
  <si>
    <t>-2119449280</t>
  </si>
  <si>
    <t>395*0,315*0,07</t>
  </si>
  <si>
    <t>8,71*2 'Přepočtené koeficientem množství</t>
  </si>
  <si>
    <t>61</t>
  </si>
  <si>
    <t>596811220</t>
  </si>
  <si>
    <t>Kladení kamenné dlažby komunikací pro pěší do lože z kameniva vel do 0,25 m2 plochy do 50 m2</t>
  </si>
  <si>
    <t>697323370</t>
  </si>
  <si>
    <t>Kladení dlažby z betonových nebo kameninových dlaždic komunikací pro pěší s vyplněním spár a se smetením přebytečného materiálu na vzdálenost do 3 m s ložem z kameniva těženého tl. do 30 mm velikosti dlaždic přes 0,09 m2 do 0,25 m2, pro plochy do 50 m2</t>
  </si>
  <si>
    <t xml:space="preserve">Poznámka k souboru cen:_x000D_
1. V cenách jsou započteny i náklady na dodání hmot pro lože a na dodání materiálu pro výplň spár. 2. V cenách nejsou započteny náklady na dodání dlaždic, které se oceňují ve specifikaci; ztratné lze dohodnout u plochy a) do 100 m2 ve výši 3 %, b) přes 100 do 300 m2 ve výši 2 %, c) přes 300 m2 ve výši 1 %. 3. Část lože přesahující tloušťku 30 mm se oceňuje cenami souboru cen 451 . . -9 . Příplatek za každých dalších 10 mm tloušťky podkladu nebo lože. </t>
  </si>
  <si>
    <t>Poznámka k položce:
Výměra změřena digitálně ze situace v dwg</t>
  </si>
  <si>
    <t>"hmatová dlažba" 27</t>
  </si>
  <si>
    <t>"lemování hmatové dlaby" 36</t>
  </si>
  <si>
    <t>" umělá vodící linie" 33*0,4</t>
  </si>
  <si>
    <t>62</t>
  </si>
  <si>
    <t>583_deska_00</t>
  </si>
  <si>
    <t>deska "varovný pás" dlažební žula 39,7x39,7 tl 8cm (např. TAKTIL CZECHGRANITE QUADRA) přírodní</t>
  </si>
  <si>
    <t>759731269</t>
  </si>
  <si>
    <t>deska "varovný pás" dlažební žula 39,7x39,7 tl 8cm (např. TAKTIL CZECHGRANITE QUADRA) 
žulové dlažební desky se speciální hmatovou úpravou pro osoby se zrakovým postižením určené pro 
signální a varovné pasy zřizované v exteriéru. Nesmí se použít na veřejně přístupných plochách a 
komunikacích k jinému účelu. 
Přednosti: 
-inertní a tradiční přírodní materiál pro dlažby
-vysoká pevnost v tlaku 
-vysoká pevnost v tahu za ohybu 
-vysoká odolnost v obrusu 
-trvalá odolnost při zmrazování a tání 
-trvalá odolnost proti posypovým solím, jiným rozmrazovacím prostředkům a chemikáliím
-protiskluznost i v nepříznivých povětrnostních podmínkách 
-jednoduchá montáž 
-téměř neomezená životnost 
Popis: Povrch žulových dlažebních desek TAKTIL CZECHGRANITE QUADRA je tvořen ortogonálně pravidelně rozmístěnými čtvercovými výstupky o výšce 4mm a půdorysné velikosti 40x40mm s osovou roztečí 50mm. Viditelný povrch je otryskán ocelovými broky, čímž je zajištěna  trvalá protiskluzná úprava i na mokrém, dokonce i na zasněženém povrchu. Profilováním povrchu je zajištěna jejich dnoznačná zjistitelnost nevidomým chodcem při použití techniky chůze s dlouhou bílou holí. Vystupující povrchové prvky odpovídají požadavkům technického návodu TN TZÚS ........ 
. Pro dosažení funkčního hmatového kontrastu, vyžadovaného vyhláškou č. 398/2009 Sb. je 
základní šířka 397 mm. Žulové desky TAKTIL CZECHGRANITE QUADRA je možno vyrobit i v jiných šířkách, délkách i tloušťkách podle požadavků stavby (projektu).
Základní barva žulových dlažebních desek TAKTIL CZECHGRANITE QUADRA je přírodně šedá. Pro 
speciální účely je možno vyrobit i desky s barevně kontrastním povrchem např. žlutým.
Žulové desky TAKTIL CZECHGRANITE QUADRA se kladou do kamenné drti o tloušťce 3 až 5 cm, suché 
nebo zavlhlé vápenné nebo cementové malty o tloušťce 5 cm, rozprostřené na dobře zhutněném 
podkladu. Desky o tl. 40mm a 60 mm jsou určeny pro pěší provoz. Pro vyšší zatížení a jiné aplikace 
jsou určeny desky tloušťky 80mm a vyšší, vhodné tloušťky pro vyšší zatížení posoudí projektant. 
Technické vlastnosti  TAKTIL CZECHGRANITE QUADRA:
Pevnost v tlaku (vzorek suchý/nasáklý vodou/zmrazený):   
&gt;170,0 MPa / &gt; 164,0 MPa / &gt; 147,0 MPa 
Pevnost v tahu za ohybu (vzorek suchý/nasáklý vodou/zmrazený): 
&gt; 13,0 MPa / &gt; 12,2 MPa / &gt; 10,8 MPa 
Objemová hmotnost:
&gt; 2670 kg/m3 
Odolnost obrusu podle Böhma: pod 1,35 mm
Odolnost posypovým solím: bez úbytku
Odolnost atmosférickým vlivům: neomezená 
Nasákavost hmotnostní: pod 0,19 % 
Protiskluznost: NPD</t>
  </si>
  <si>
    <t>27*1,03 'Přepočtené koeficientem množství</t>
  </si>
  <si>
    <t>63</t>
  </si>
  <si>
    <t>583_deska_01</t>
  </si>
  <si>
    <t>deska přídlažbová dlažební žula 60x25 tl 8cm (např. TAKTIL CZECHGRANITE CONTRASTA) přírodní</t>
  </si>
  <si>
    <t>-818803535</t>
  </si>
  <si>
    <t xml:space="preserve">deska přídlažbová dlažební žula 60x25 tl 8cm (např. TAKTIL CZECHGRANITE CONTRASTA) </t>
  </si>
  <si>
    <t>36*1,03 'Přepočtené koeficientem množství</t>
  </si>
  <si>
    <t>64</t>
  </si>
  <si>
    <t>583_deska_02</t>
  </si>
  <si>
    <t>deska "umělá vodící linie" dlažební žula 39,7x39,7 tl 8cm (např. TAKTIL CZECHGRANITE LINEA) přírodní</t>
  </si>
  <si>
    <t>-1408434645</t>
  </si>
  <si>
    <t>deska "umělá vodící linie" dlažební žula 39,7x39,7 tl 8cm (např. TAKTIL CZECHGRANITE LINEA)</t>
  </si>
  <si>
    <t>"umělá vodící linie" 33*0,4</t>
  </si>
  <si>
    <t>13,2*1,03 'Přepočtené koeficientem množství</t>
  </si>
  <si>
    <t>Úpravy povrchů, podlahy a osazování výplní</t>
  </si>
  <si>
    <t>65</t>
  </si>
  <si>
    <t>637121112</t>
  </si>
  <si>
    <t>Okapový chodník z kačírku tl 150 mm s udusáním</t>
  </si>
  <si>
    <t>1183695122</t>
  </si>
  <si>
    <t>Okapový chodník z kameniva  s udusáním a urovnáním povrchu z kačírku tl. 150 mm</t>
  </si>
  <si>
    <t>Trubní vedení</t>
  </si>
  <si>
    <t>66</t>
  </si>
  <si>
    <t>871265231</t>
  </si>
  <si>
    <t>Kanalizační potrubí z tvrdého PVC jednovrstvé tuhost třídy SN10 DN 110</t>
  </si>
  <si>
    <t>-2101263315</t>
  </si>
  <si>
    <t>Kanalizační potrubí z tvrdého PVC v otevřeném výkopu ve sklonu do 20 %, hladkého plnostěnného jednovrstvého, tuhost třídy SN 10 DN 110</t>
  </si>
  <si>
    <t xml:space="preserve">Poznámka k souboru cen:_x000D_
1. V cenách jsou započteny i náklady na dodání trub včetně gumového těsnění. 2. Použití trub dle tuhostí: a) třída SN 4: kanalizační sítě, přípojky, odvodňování pozemků s výškou krytí až 4 m b) třída SN 8: kanalizační sítě v nestandartních podmínkách uložení, vysoké teplotní a mechanické zatížení s výškou krytí do 8 m c) SN 10: kanalizační sítě, přípojky, odvodňování pozemků s výškou krytí &amp;gt; 8 m d) třída SN 12: kanalizační sítě s vysokým statickým zatížením a dynamickými rázy, při rychlosti média až 15 m/s a výškou krytí 0,7-10 m e) třída SN 16: kanalizační sítě s vysokým statickým zatížením a dynamickými rázy avýškou krytí 0,5-12 m. </t>
  </si>
  <si>
    <t>"napojení lapačů" 120</t>
  </si>
  <si>
    <t>67</t>
  </si>
  <si>
    <t>871315231</t>
  </si>
  <si>
    <t>Kanalizační potrubí z tvrdého PVC jednovrstvé tuhost třídy SN10 DN 160</t>
  </si>
  <si>
    <t>93143928</t>
  </si>
  <si>
    <t>Kanalizační potrubí z tvrdého PVC v otevřeném výkopu ve sklonu do 20 %, hladkého plnostěnného jednovrstvého, tuhost třídy SN 10 DN 160</t>
  </si>
  <si>
    <t>147</t>
  </si>
  <si>
    <t>68</t>
  </si>
  <si>
    <t>877265211</t>
  </si>
  <si>
    <t>Montáž tvarovek z tvrdého PVC-systém KG nebo z polypropylenu-systém KG 2000 jednoosé DN 100</t>
  </si>
  <si>
    <t>-1248517531</t>
  </si>
  <si>
    <t>Montáž tvarovek na kanalizačním potrubí z trub z plastu  z tvrdého PVC nebo z polypropylenu v otevřeném výkopu jednoosých DN 100</t>
  </si>
  <si>
    <t xml:space="preserve">Poznámka k souboru cen:_x000D_
1. V cenách nejsou započteny náklady na dodání tvarovek. Tvarovky se oceňují ve ve specifikaci. </t>
  </si>
  <si>
    <t>28611353</t>
  </si>
  <si>
    <t>koleno kanalizační PVC KG 110x87°</t>
  </si>
  <si>
    <t>5848447</t>
  </si>
  <si>
    <t>70</t>
  </si>
  <si>
    <t>895941111</t>
  </si>
  <si>
    <t>Zřízení vpusti kanalizační uliční z betonových dílců typ UV-50 normální</t>
  </si>
  <si>
    <t>2037157203</t>
  </si>
  <si>
    <t>Zřízení vpusti kanalizační  uliční z betonových dílců typ UV-50 normální</t>
  </si>
  <si>
    <t xml:space="preserve">Poznámka k souboru cen:_x000D_
1. V cenách jsou započteny i náklady na zřízení lože ze štěrkopísku. 2. V cenách nejsou započteny náklady na: a) dodání betonových dílců; betonové dílce se oceňují ve specifikaci, b) dodání kameninových dílců; kameninové dílce se oceňují ve specifikaci, c) litinové mříže; osazení mříží se oceňuje cenami souboru cen 899 20- . 1 Osazení mříží litinových včetně rámů a košů na bahno části A 01 tohoto katalogu; dodání mříží se oceňuje ve specifikaci, d) podkladní prstence; tyto se oceňují cenami souboru cen 452 38-6 . Podkladní a a vyrovnávací prstence části A 01 tohoto katalogu. </t>
  </si>
  <si>
    <t>Poznámka k položce:
přesné složení UV bude stanoveno na místě</t>
  </si>
  <si>
    <t>25+3+3</t>
  </si>
  <si>
    <t>71</t>
  </si>
  <si>
    <t>59223852</t>
  </si>
  <si>
    <t>dno betonové pro uliční vpusť s kalovou prohlubní 45x30x5 cm</t>
  </si>
  <si>
    <t>1445010053</t>
  </si>
  <si>
    <t>72</t>
  </si>
  <si>
    <t>59223858</t>
  </si>
  <si>
    <t>skruž betonová pro uliční vpusť horní 45 x 57 x 5 cm</t>
  </si>
  <si>
    <t>1140978207</t>
  </si>
  <si>
    <t>73</t>
  </si>
  <si>
    <t>59223860</t>
  </si>
  <si>
    <t>skruž betonová pro uliční vpusť středová 45 x 19,5 x 5 cm</t>
  </si>
  <si>
    <t>2015154503</t>
  </si>
  <si>
    <t>74</t>
  </si>
  <si>
    <t>592238541</t>
  </si>
  <si>
    <t>skruž betonová pro uliční vpusťs výtokovým otvorem PVC "se sifonem" TBV-Q 450/570/3z, 45x57x5 cm</t>
  </si>
  <si>
    <t>CS ÚRS 2017 01</t>
  </si>
  <si>
    <t>-85104389</t>
  </si>
  <si>
    <t>skruž betonová pro uliční vpusť s výtokovým otvorem PVC, 45x57x5 cm</t>
  </si>
  <si>
    <t>75</t>
  </si>
  <si>
    <t>59223864</t>
  </si>
  <si>
    <t>prstenec betonový pro uliční vpusť vyrovnávací 39 x 6 x 13 cm</t>
  </si>
  <si>
    <t>405233763</t>
  </si>
  <si>
    <t>76</t>
  </si>
  <si>
    <t>592238640</t>
  </si>
  <si>
    <t>prstenec betonový pro uliční vpusť vyrovnávací 39-27 x 6 x 13 cm</t>
  </si>
  <si>
    <t>-1395112416</t>
  </si>
  <si>
    <t>3+3</t>
  </si>
  <si>
    <t>77</t>
  </si>
  <si>
    <t>592238741</t>
  </si>
  <si>
    <t>koš pozink. A4 DIN 4052, vysoký, pro rám 500/500</t>
  </si>
  <si>
    <t>1991793929</t>
  </si>
  <si>
    <t>koš vysoký pro uliční vpusti, žárově zinkovaný plech,pro rám 500/500</t>
  </si>
  <si>
    <t>78</t>
  </si>
  <si>
    <t>592238740</t>
  </si>
  <si>
    <t>koš nízký pro uliční vpusti, žárově zinkovaný plech,pro rám 500/300</t>
  </si>
  <si>
    <t>455437500</t>
  </si>
  <si>
    <t>79</t>
  </si>
  <si>
    <t>899000_RP1</t>
  </si>
  <si>
    <t>Zrušení uliční vpusti</t>
  </si>
  <si>
    <t>2006050823</t>
  </si>
  <si>
    <t>Bourání vpusti betonové či zděné</t>
  </si>
  <si>
    <t xml:space="preserve">Poznámka k položce:
Kompletní odstranění vč. naložení, odvozu suti na skládku
</t>
  </si>
  <si>
    <t>80</t>
  </si>
  <si>
    <t>899202211</t>
  </si>
  <si>
    <t>Demontáž mříží litinových včetně rámů hmotnosti přes 50 do 100 kg</t>
  </si>
  <si>
    <t>-2089660250</t>
  </si>
  <si>
    <t>Demontáž mříží litinových  včetně rámů, hmotnosti jednotlivě přes 50 do 100 Kg</t>
  </si>
  <si>
    <t>81</t>
  </si>
  <si>
    <t>899203112</t>
  </si>
  <si>
    <t>Osazení mříží litinových včetně rámů a košů na bahno pro třídu zatížení B12, C250</t>
  </si>
  <si>
    <t>-105632230</t>
  </si>
  <si>
    <t>Osazení mříží litinových včetně rámů a košů na bahno pro třídu zatížení B125, C250</t>
  </si>
  <si>
    <t xml:space="preserve">Poznámka k souboru cen:_x000D_
1. V cenách nejsou započteny náklady na dodání mříží, rámů a košů na bahno; tyto náklady se oceňují ve specifikaci. </t>
  </si>
  <si>
    <t>82</t>
  </si>
  <si>
    <t>552_mříž</t>
  </si>
  <si>
    <t>mříž litinová C250 - plochá 300x500mm vč. rámu</t>
  </si>
  <si>
    <t>-1664852737</t>
  </si>
  <si>
    <t>mříž litinová C250 - plochá 300x500mm</t>
  </si>
  <si>
    <t>Poznámka k položce:
vč. rámu</t>
  </si>
  <si>
    <t>83</t>
  </si>
  <si>
    <t>899204112</t>
  </si>
  <si>
    <t>Osazení mříží litinových včetně rámů a košů na bahno pro třídu zatížení D400, E600</t>
  </si>
  <si>
    <t>373318278</t>
  </si>
  <si>
    <t>84</t>
  </si>
  <si>
    <t>55242320</t>
  </si>
  <si>
    <t>mříž vtoková litinová plochá 500x500mm vč. rámu</t>
  </si>
  <si>
    <t>1886266672</t>
  </si>
  <si>
    <t>mříž vtoková litinová plochá 500x500mm</t>
  </si>
  <si>
    <t xml:space="preserve">Poznámka k položce:
D400 </t>
  </si>
  <si>
    <t>85</t>
  </si>
  <si>
    <t>899331111</t>
  </si>
  <si>
    <t>Výšková úprava uličního vstupu nebo vpusti do 200 mm zvýšením poklopu</t>
  </si>
  <si>
    <t>-1181197634</t>
  </si>
  <si>
    <t>Výšková úprava uličního vstupu nebo vpusti do 200 mm  zvýšením poklopu</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</si>
  <si>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</si>
  <si>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86</t>
  </si>
  <si>
    <t>899431111</t>
  </si>
  <si>
    <t>Výšková úprava uličního vstupu nebo vpusti do 200 mm zvýšením krycího hrnce, šoupěte nebo hydrantu</t>
  </si>
  <si>
    <t>-1204682171</t>
  </si>
  <si>
    <t>Výšková úprava uličního vstupu nebo vpusti do 200 mm  zvýšením krycího hrnce, šoupěte nebo hydrantu bez úpravy armatur</t>
  </si>
  <si>
    <t>87</t>
  </si>
  <si>
    <t>napojení_02</t>
  </si>
  <si>
    <t>napojení přípojek DN do 160 na stávající potrubí, šachtu, UV</t>
  </si>
  <si>
    <t>-1910062052</t>
  </si>
  <si>
    <t>napojení kanalizace DN do 160</t>
  </si>
  <si>
    <t>Poznámka k položce:
vč. utěsnění přípojky</t>
  </si>
  <si>
    <t>88</t>
  </si>
  <si>
    <t>zaslepení</t>
  </si>
  <si>
    <t>Zaslepení stávající přípojky</t>
  </si>
  <si>
    <t>-1186607213</t>
  </si>
  <si>
    <t>89</t>
  </si>
  <si>
    <t>721241102</t>
  </si>
  <si>
    <t>Lapač střešních splavenin z litiny DN 125</t>
  </si>
  <si>
    <t>-892065237</t>
  </si>
  <si>
    <t>Lapače střešních splavenin litinové DN 125</t>
  </si>
  <si>
    <t>Ostatní konstrukce a práce, bourání</t>
  </si>
  <si>
    <t>90</t>
  </si>
  <si>
    <t>912111113</t>
  </si>
  <si>
    <t>Montáž zábrany parkovací sloupku v do 800 mm přichycené šrouby</t>
  </si>
  <si>
    <t>-798464991</t>
  </si>
  <si>
    <t>Montáž zábrany parkovací  tvaru sloupku do výšky 800 mm přichycené šrouby</t>
  </si>
  <si>
    <t xml:space="preserve">Poznámka k souboru cen:_x000D_
1. V cenách jsou započteny i náklady na: a) montáž sloupku včetně upevňovacího materiálu, b) vykopání jamky a zabetonování u cen -1111, -1112, c) upevňovací patky včetně betonu a upevňovacího materiálu u ceny -1112. 2. V cenách nejsou započteny náklady na dodání zábrany, tyto se oceňují ve specifikaci. </t>
  </si>
  <si>
    <t>91</t>
  </si>
  <si>
    <t>sloupek</t>
  </si>
  <si>
    <t>zahrazovací sloupek masivní litinový, výšky 940 mm (např. SLOUPEK "F")</t>
  </si>
  <si>
    <t>-713578801</t>
  </si>
  <si>
    <t>92</t>
  </si>
  <si>
    <t>914111111</t>
  </si>
  <si>
    <t>Montáž svislé dopravní značky do velikosti 1 m2 objímkami na sloupek nebo konzolu</t>
  </si>
  <si>
    <t>1317894116</t>
  </si>
  <si>
    <t>Montáž svislé dopravní značky základní  velikosti do 1 m2 objímkami na sloupky nebo konzoly</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</si>
  <si>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</si>
  <si>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Poznámka k položce:
PD viz. B.4 - Situace dopravního značení</t>
  </si>
  <si>
    <t>"stávající" 1</t>
  </si>
  <si>
    <t>"nové" 16</t>
  </si>
  <si>
    <t>93</t>
  </si>
  <si>
    <t>40444052</t>
  </si>
  <si>
    <t>značka dopravní svislá STOP FeZn NK P6 700mm</t>
  </si>
  <si>
    <t>898173050</t>
  </si>
  <si>
    <t>"P6" 1+1</t>
  </si>
  <si>
    <t>94</t>
  </si>
  <si>
    <t>40444000</t>
  </si>
  <si>
    <t>značka dopravní svislá výstražná FeZn A1-A30 P1,P4 700mm</t>
  </si>
  <si>
    <t>-999181083</t>
  </si>
  <si>
    <t>"A7b" 1</t>
  </si>
  <si>
    <t>"P4" 1+1</t>
  </si>
  <si>
    <t>95</t>
  </si>
  <si>
    <t>40444101</t>
  </si>
  <si>
    <t>značka dopravní svislá FeZn JAC 500 mm</t>
  </si>
  <si>
    <t>-1640091751</t>
  </si>
  <si>
    <t>značka dopravní svislá zákazová B FeZn JAC 500 mm</t>
  </si>
  <si>
    <t>"C4a" 1+1+1</t>
  </si>
  <si>
    <t>96</t>
  </si>
  <si>
    <t>40444230</t>
  </si>
  <si>
    <t>značka dopravní svislá FeZn NK 500 x 500 mm</t>
  </si>
  <si>
    <t>-90253799</t>
  </si>
  <si>
    <t>"P2" 1+1</t>
  </si>
  <si>
    <t>"IP2" 1+1</t>
  </si>
  <si>
    <t>97</t>
  </si>
  <si>
    <t>40444256</t>
  </si>
  <si>
    <t>značka dopravní svislá FeZn NK 500 x 700 mm</t>
  </si>
  <si>
    <t>-1050490316</t>
  </si>
  <si>
    <t>"IP12" 1+1+1</t>
  </si>
  <si>
    <t>98</t>
  </si>
  <si>
    <t>40444110</t>
  </si>
  <si>
    <t>značka dopravní svislá FeZn JAC 700 mm</t>
  </si>
  <si>
    <t>1220251865</t>
  </si>
  <si>
    <t>značka dopravní svislá zákazová B FeZn JAC 700 mm</t>
  </si>
  <si>
    <t>"C1" 1</t>
  </si>
  <si>
    <t>99</t>
  </si>
  <si>
    <t>914511112</t>
  </si>
  <si>
    <t>Montáž sloupku dopravních značek délky do 3,5 m s betonovým základem a patkou</t>
  </si>
  <si>
    <t>2016003781</t>
  </si>
  <si>
    <t>Montáž sloupku dopravních značek  délky do 3,5 m do hliníkové patky</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</si>
  <si>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</si>
  <si>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15+1</t>
  </si>
  <si>
    <t>100</t>
  </si>
  <si>
    <t>40445225</t>
  </si>
  <si>
    <t>sloupek Zn pro dopravní značku D 60mm v 350mm</t>
  </si>
  <si>
    <t>-1076304541</t>
  </si>
  <si>
    <t>101</t>
  </si>
  <si>
    <t>914531111</t>
  </si>
  <si>
    <t>Montáž nástavce na sloupky velikosti do 1 m2 pro uchycení dopravních značek</t>
  </si>
  <si>
    <t>320793603</t>
  </si>
  <si>
    <t>Montáž konzol nebo nástavců pro osazení dopravních značek  velikosti do 1 m2 na sloupek</t>
  </si>
  <si>
    <t xml:space="preserve">Poznámka k souboru cen:_x000D_
1. V ceně nejsou započteny náklady na: a) dodání konzol nebo nástavců, tyto se oceňují ve specifikaci, b) ochranné nátěry nástavce, tyto se oceňují příslušnými cenami katalogu 800-783 Nátěry. </t>
  </si>
  <si>
    <t>102</t>
  </si>
  <si>
    <t>40445220.1</t>
  </si>
  <si>
    <t>držák dopravní značky na sloupek D 60mm</t>
  </si>
  <si>
    <t>-1005705896</t>
  </si>
  <si>
    <t>Poznámka k položce:
konzola</t>
  </si>
  <si>
    <t>103</t>
  </si>
  <si>
    <t>915211111</t>
  </si>
  <si>
    <t>Vodorovné dopravní značení dělící čáry souvislé š 125 mm bílý plast</t>
  </si>
  <si>
    <t>-1591265769</t>
  </si>
  <si>
    <t>Vodorovné dopravní značení stříkaným plastem  dělící čára šířky 125 mm souvislá bílá základní</t>
  </si>
  <si>
    <t xml:space="preserve">Poznámka k souboru cen:_x000D_
1. Ceny jsou určeny pro dělicí čáry souvislé č. V 1a bílé, přerušované č. V 2a bílé, vodící č. V 4 bílé, souvislá č. V12b žlutá, přerušovaná č. V12c žlutá.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912 21 a 915 22 v m délky dělící nebo vodící čáry (včetně mezer), b) u ceny 915 23 v m2 stříkané plochy bez mezer. </t>
  </si>
  <si>
    <t>104</t>
  </si>
  <si>
    <t>915211121</t>
  </si>
  <si>
    <t>Vodorovné dopravní značení dělící čáry přerušované š 125 mm bílý plast</t>
  </si>
  <si>
    <t>-84529925</t>
  </si>
  <si>
    <t>Vodorovné dopravní značení stříkaným plastem  dělící čára šířky 125 mm přerušovaná bílá základní</t>
  </si>
  <si>
    <t>"1,5/1,5/0,125" 14</t>
  </si>
  <si>
    <t>105</t>
  </si>
  <si>
    <t>915221111</t>
  </si>
  <si>
    <t>Vodorovné dopravní značení vodící čáry souvislé š 250 mm bílý plast</t>
  </si>
  <si>
    <t>-1062026075</t>
  </si>
  <si>
    <t>Vodorovné dopravní značení stříkaným plastem  vodící čára bílá šířky 250 mm souvislá základní</t>
  </si>
  <si>
    <t>"V4" 9,3+20</t>
  </si>
  <si>
    <t>"V13" 6</t>
  </si>
  <si>
    <t>106</t>
  </si>
  <si>
    <t>915221121</t>
  </si>
  <si>
    <t>Vodorovné dopravní značení vodící čáry přerušované š 250 mm bílý plast</t>
  </si>
  <si>
    <t>-902002812</t>
  </si>
  <si>
    <t>Vodorovné dopravní značení stříkaným plastem  vodící čára bílá šířky 250 mm přerušovaná základní</t>
  </si>
  <si>
    <t>"1,5/1,5/0,25" 9,7+7,2+15,5+12+9,5</t>
  </si>
  <si>
    <t>107</t>
  </si>
  <si>
    <t>915231111</t>
  </si>
  <si>
    <t>Vodorovné dopravní značení přechody pro chodce, šipky, symboly bílý plast</t>
  </si>
  <si>
    <t>1827831773</t>
  </si>
  <si>
    <t>Vodorovné dopravní značení stříkaným plastem  přechody pro chodce, šipky, symboly nápisy bílé základní</t>
  </si>
  <si>
    <t>1+1</t>
  </si>
  <si>
    <t>"V7" 47*0,5</t>
  </si>
  <si>
    <t>"V17" 9*0,75</t>
  </si>
  <si>
    <t>"V20" 67,5</t>
  </si>
  <si>
    <t>108</t>
  </si>
  <si>
    <t>915611111</t>
  </si>
  <si>
    <t>Předznačení vodorovného liniového značení</t>
  </si>
  <si>
    <t>-173887630</t>
  </si>
  <si>
    <t>Předznačení pro vodorovné značení  stříkané barvou nebo prováděné z nátěrových hmot liniové dělicí čáry, vodicí proužky</t>
  </si>
  <si>
    <t xml:space="preserve">Poznámka k souboru cen:_x000D_
1. Množství měrných jednotek se určuje: a) pro cenu -1111 v m délky dělicí čáry nebo vodícího proužku (včetně mezer), b) pro cenu -1112 v m2 natírané nebo stříkané plochy. </t>
  </si>
  <si>
    <t>69+14+35,3+53,9</t>
  </si>
  <si>
    <t>109</t>
  </si>
  <si>
    <t>915621111</t>
  </si>
  <si>
    <t>Předznačení vodorovného plošného značení</t>
  </si>
  <si>
    <t>1874685481</t>
  </si>
  <si>
    <t>Předznačení pro vodorovné značení  stříkané barvou nebo prováděné z nátěrových hmot plošné šipky, symboly, nápisy</t>
  </si>
  <si>
    <t>99,75</t>
  </si>
  <si>
    <t>110</t>
  </si>
  <si>
    <t>916111122</t>
  </si>
  <si>
    <t>Osazení obruby z drobných kostek bez boční opěry do lože z betonu prostého</t>
  </si>
  <si>
    <t>1919722027</t>
  </si>
  <si>
    <t>Osazení silniční obruby z dlažebních kostek v jedné řadě  s ložem tl. přes 50 do 100 mm, s vyplněním a zatřením spár cementovou maltou z drobných kostek bez boční opěry, do lože z betonu prostého tř. C 12/15</t>
  </si>
  <si>
    <t xml:space="preserve">Poznámka k souboru cen:_x000D_
1. Část lože z betonu prostého přesahující tl. 100 mm se oceňuje cenou 916 99-1121 Lože pod obrubníky, krajníky nebo obruby z dlažebních kostek. 2. V cenách nejsou započteny náklady na dodání dlažebních kostek, tyto se oceňují ve specifikaci. Množství uvedené ve specifikaci se určí jako součin celkové délky obrub a objemové hmotnosti 1 m obruby a to: a) 0,065 t/m pro velké kostky, b) 0,024 t/m pro malé kostky. Ztratné lze dohodnout ve výši 1 % pro velké kostky, 2 % pro malé kostky. 3. Osazení silniční obruby ze dvou řad kostek se oceňuje: a) bez boční opěry jako dvojnásobné množství silniční obruby z jedné řady kostek, b) s boční opěrou jako osazení silniční obruby z jedné řady kostek s boční opěrou a osazení silniční obruby z jedné řady kostek bez boční opěry. </t>
  </si>
  <si>
    <t>"dvouřádka" 751*2</t>
  </si>
  <si>
    <t>111</t>
  </si>
  <si>
    <t>2052931746</t>
  </si>
  <si>
    <t>(751*2*0,12)/4,5</t>
  </si>
  <si>
    <t>40,053*1,01 'Přepočtené koeficientem množství</t>
  </si>
  <si>
    <t>112</t>
  </si>
  <si>
    <t>916231213</t>
  </si>
  <si>
    <t>Osazení chodníkového obrubníku betonového stojatého s boční opěrou do lože z betonu prostého</t>
  </si>
  <si>
    <t>-127687409</t>
  </si>
  <si>
    <t>Osazení chodníkového obrubníku betonového se zřízením lože, s vyplněním a zatřením spár cementovou maltou stojatého s boční opěrou z betonu prostého, do lože z betonu prostého</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</si>
  <si>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</si>
  <si>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"přímá" 427</t>
  </si>
  <si>
    <t>"Rádius 0,5" 2,5</t>
  </si>
  <si>
    <t>"Rádius 1" 6</t>
  </si>
  <si>
    <t>113</t>
  </si>
  <si>
    <t>59217017</t>
  </si>
  <si>
    <t>obrubník betonový chodníkový 100x10x25 cm</t>
  </si>
  <si>
    <t>-805256577</t>
  </si>
  <si>
    <t>427</t>
  </si>
  <si>
    <t>427*1,01 'Přepočtené koeficientem množství</t>
  </si>
  <si>
    <t>114</t>
  </si>
  <si>
    <t>59217017.1</t>
  </si>
  <si>
    <t>obrubník betonový chodníkový obloukový vnější 78 x 10 x 25 cm</t>
  </si>
  <si>
    <t>1425228146</t>
  </si>
  <si>
    <t>"R1" 6</t>
  </si>
  <si>
    <t>"R0,5" 2,5</t>
  </si>
  <si>
    <t>8,5*1,01 'Přepočtené koeficientem množství</t>
  </si>
  <si>
    <t>115</t>
  </si>
  <si>
    <t>916241213</t>
  </si>
  <si>
    <t>Osazení obrubníku kamenného stojatého s boční opěrou do lože z betonu prostého</t>
  </si>
  <si>
    <t>1282440066</t>
  </si>
  <si>
    <t>Osazení obrubníku kamenného se zřízením lože, s vyplněním a zatřením spár cementovou maltou stojatého s boční opěrou z betonu prostého, do lože z betonu prostého</t>
  </si>
  <si>
    <t xml:space="preserve">Poznámka k souboru cen:_x000D_
1. Ceny -1211, -1212 a -1213 lze použít i pro osazení krajníků z kamene. 2.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 opěry. 3. Část lože z betonu prostého přesahující tl. 100 mm se oceňuje cenou 916 99-1121 Lože pod obrubníky, krajníky nebo obruby z dlažebních kostek. 4. V cenách nejsou započteny náklady na dodání obrubníků nebo krajníků, tyto se oceňují ve specifikaci. </t>
  </si>
  <si>
    <t>"krajník" 48</t>
  </si>
  <si>
    <t>"OP4 - přímá" 864+37</t>
  </si>
  <si>
    <t>"OP4 - kruhová" 4,5+16,5+3,8+3+39+8,5</t>
  </si>
  <si>
    <t>"ATYP - nájezdová, přechodová, se čtvrtkruhovou hranou, vše dle výkresu" 21+2+2+7</t>
  </si>
  <si>
    <t>116</t>
  </si>
  <si>
    <t>915611002</t>
  </si>
  <si>
    <t>Vodorovné dopravní značení, knoflíky skleněné obrubníkové, trvale zapuštěné - dodávka vč. montáže</t>
  </si>
  <si>
    <t>1620834878</t>
  </si>
  <si>
    <t>117</t>
  </si>
  <si>
    <t>58380001</t>
  </si>
  <si>
    <t>krajník silniční kamenný, žula 13x20 x 30-80</t>
  </si>
  <si>
    <t>1698431605</t>
  </si>
  <si>
    <t>48*1,01 'Přepočtené koeficientem množství</t>
  </si>
  <si>
    <t>118</t>
  </si>
  <si>
    <t>58380005</t>
  </si>
  <si>
    <t>obrubník kamenný přímý, žula, 20x25</t>
  </si>
  <si>
    <t>-330563361</t>
  </si>
  <si>
    <t>864+37</t>
  </si>
  <si>
    <t>901*1,01 'Přepočtené koeficientem množství</t>
  </si>
  <si>
    <t>119</t>
  </si>
  <si>
    <t>58380005RP</t>
  </si>
  <si>
    <t>obrubník kamenný ATYP, žula, 20x25</t>
  </si>
  <si>
    <t>-209453944</t>
  </si>
  <si>
    <t>Poznámka k položce:
dle výkresu</t>
  </si>
  <si>
    <t>"se čtvrtkruhovou hranou - ks/m´" 21</t>
  </si>
  <si>
    <t>"nájezdová" 7</t>
  </si>
  <si>
    <t>"krajní nájezdová" 2</t>
  </si>
  <si>
    <t>"krajní seříznutá" 2</t>
  </si>
  <si>
    <t>120</t>
  </si>
  <si>
    <t>58380416</t>
  </si>
  <si>
    <t>obrubník kamenný obloukový , žula, r=0,5÷1 m 20x25</t>
  </si>
  <si>
    <t>1656693038</t>
  </si>
  <si>
    <t>"R0,75" 4,5</t>
  </si>
  <si>
    <t>"R1" 16,5</t>
  </si>
  <si>
    <t>21*1,01 'Přepočtené koeficientem množství</t>
  </si>
  <si>
    <t>121</t>
  </si>
  <si>
    <t>58380426</t>
  </si>
  <si>
    <t>obrubník kamenný obloukový , žula, r=1÷3 m 20x25</t>
  </si>
  <si>
    <t>2070895443</t>
  </si>
  <si>
    <t>"R2" 3,8</t>
  </si>
  <si>
    <t>"R3" 3</t>
  </si>
  <si>
    <t>6,8*1,01 'Přepočtené koeficientem množství</t>
  </si>
  <si>
    <t>122</t>
  </si>
  <si>
    <t>58380436</t>
  </si>
  <si>
    <t>obrubník kamenný obloukový , žula, r=3÷5 m 20x25</t>
  </si>
  <si>
    <t>1811050117</t>
  </si>
  <si>
    <t>"R4" 39</t>
  </si>
  <si>
    <t>"R5" 8,5</t>
  </si>
  <si>
    <t>47,5*1,01 'Přepočtené koeficientem množství</t>
  </si>
  <si>
    <t>123</t>
  </si>
  <si>
    <t>9191212RP</t>
  </si>
  <si>
    <t>Těsnění spár pružnou zálivkou + zasypání křemičitým pískem</t>
  </si>
  <si>
    <t>-551559037</t>
  </si>
  <si>
    <t>124</t>
  </si>
  <si>
    <t>919726121</t>
  </si>
  <si>
    <t>Geotextilie pro ochranu, separaci a filtraci netkaná měrná hmotnost do 200 g/m2</t>
  </si>
  <si>
    <t>1994736460</t>
  </si>
  <si>
    <t>Geotextilie netkaná pro ochranu, separaci nebo filtraci měrná hmotnost do 200 g/m2</t>
  </si>
  <si>
    <t xml:space="preserve">Poznámka k souboru cen:_x000D_
1. V cenách jsou započteny i náklady na položení a dodání geotextilie včetně přesahů. </t>
  </si>
  <si>
    <t>"pod praný štěrk" 11</t>
  </si>
  <si>
    <t>125</t>
  </si>
  <si>
    <t>919735112</t>
  </si>
  <si>
    <t>Řezání stávajícího živičného krytu hl do 100 mm</t>
  </si>
  <si>
    <t>1647983807</t>
  </si>
  <si>
    <t>Řezání stávajícího živičného krytu nebo podkladu  hloubky přes 50 do 100 mm</t>
  </si>
  <si>
    <t xml:space="preserve">Poznámka k souboru cen:_x000D_
1. V cenách jsou započteny i náklady na spotřebu vody. </t>
  </si>
  <si>
    <t>126</t>
  </si>
  <si>
    <t>919791013</t>
  </si>
  <si>
    <t>Montáž ochrany stromů v komunikaci s vnitřní výplní a zabetonovaným rámem plochy přes 1 m2</t>
  </si>
  <si>
    <t>-33366191</t>
  </si>
  <si>
    <t>Montáž ochrany stromů v komunikaci s vnitřní litinovou nebo ocelovou výplní (mříží) se zabetonováním ocelového rámu, plochy přes 1 m2</t>
  </si>
  <si>
    <t xml:space="preserve">Poznámka k souboru cen:_x000D_
1. V cenách nejsou započteny náklady na: a) dodávku hlavních materiálů, tyto se oceňují ve specifikaci, b) provedení podkladu, který se oceňuje cenami souboru cen 451 51..Podklad nebo lože pod dlažbu v části A01 tohoto katalogu, c) doplnění zeminy, která se oceňuje cenami souboru cen 1823031.. Doplnění zeminy nebo substrátu katalogem 823-1 Plochy a úprava území. d) vybourání původní komunikace, která se oceňuje částí B01 tohoto katalogu. </t>
  </si>
  <si>
    <t>127</t>
  </si>
  <si>
    <t>749_rám_01</t>
  </si>
  <si>
    <t>Kruhový půdorys roštu, průměr 1600 mm (vnitřní 540 mm), bez ochrany kmene stromu vč. základového rámu</t>
  </si>
  <si>
    <t>1793953418</t>
  </si>
  <si>
    <t>Kruhový půdorys roštu, průměr 1600mm, bez ochrany kmene stromu vč. základového rámu</t>
  </si>
  <si>
    <t>128</t>
  </si>
  <si>
    <t>936104213</t>
  </si>
  <si>
    <t>Montáž odpadkového koše kotevními šrouby na  pevný podklad</t>
  </si>
  <si>
    <t>-435905271</t>
  </si>
  <si>
    <t>Montáž odpadkového koše  přichycením kotevními šrouby</t>
  </si>
  <si>
    <t xml:space="preserve">Poznámka k souboru cen:_x000D_
1. V ceně-4211 jsou započteny i náklady na zemní práce. 2. V cenách -4212 a -4213 jsou započteny i náklady na upevňovací materiál. 3. V cenách nejsou započteny náklady na dodání odpadkového koše, tyto se oceňují ve specifikaci. </t>
  </si>
  <si>
    <t>5+5</t>
  </si>
  <si>
    <t>129</t>
  </si>
  <si>
    <t>749_odp.koš_1</t>
  </si>
  <si>
    <t>Odpadkový koš "pro psí exkrementy" 32 l, ocelové tělo 260x260x985, s víkem vhazovacího otvoru - viz. zámek</t>
  </si>
  <si>
    <t>2140922732</t>
  </si>
  <si>
    <t>Odpadkový koš "pro psí exkrementy" 32 l, ocelové tělo 260x260x985, s víkem vhazovacího otvoru</t>
  </si>
  <si>
    <t>Poznámka k položce:
např. CRYSTAL CP110
ocelové tělo, integrovaný prostor pro sáčky; 32l; víko vhazovacího prostoru</t>
  </si>
  <si>
    <t>130</t>
  </si>
  <si>
    <t>749_odp.koš_2</t>
  </si>
  <si>
    <t>Odpadkový koš 55 l, ocelové tělo 430x260x985, s víkem vhazovacího otvoru - viz. zámek</t>
  </si>
  <si>
    <t>304879122</t>
  </si>
  <si>
    <t>Odpadkový koš 55 l, ocelové tělo 430x260x985, s víkem vhazovacího otvoru</t>
  </si>
  <si>
    <t>Poznámka k položce:
např. CRYSTAL CS210
ocelové tělo, zhášeč cigaret s popelníkem; 55l; bez víka vhazovacího prostoru</t>
  </si>
  <si>
    <t>131</t>
  </si>
  <si>
    <t>936124113</t>
  </si>
  <si>
    <t>Montáž lavičky stabilní kotvené šrouby na pevný podklad</t>
  </si>
  <si>
    <t>1241622211</t>
  </si>
  <si>
    <t>Montáž lavičky parkové  stabilní přichycené kotevními šrouby</t>
  </si>
  <si>
    <t xml:space="preserve">Poznámka k souboru cen:_x000D_
1. V cenách -4111 a -4112 jsou započteny i náklady na zemní práce s odhozem výkopku na vzdálenost do 3 m. 2. V cenách nejsou započteny náklady na: a) vysekání otvorů pro osazení noh do stávajících konstrukcí; tyto práce se oceňují cenami souboru cen 974 04-25 Vysekání rýh částí B01 katalogu 801-3 Budovy a haly – bourání konstrukcí, b) dodání lavičky, tyto se oceňují ve specifikaci, c) odklizení výkopku, tyto se oceňují cenami části A 01 katalogu 800-1 Zemní práce. </t>
  </si>
  <si>
    <t>132</t>
  </si>
  <si>
    <t>749_lavička_01</t>
  </si>
  <si>
    <t>lavička parková s opěradlem 185 x 64,5 x 81 cm, ocelová konstrukce, sedák i opěradlo z dřevěných desek - viz. zámek</t>
  </si>
  <si>
    <t>-83609733</t>
  </si>
  <si>
    <t>lavička parková s opěradlem 185 x 64,5 x 81 cm, ocelová konstrukce, sedák i opěradlo z tropického dřeva</t>
  </si>
  <si>
    <t>Poznámka k položce:
(např. typ LME151t - komaxit)</t>
  </si>
  <si>
    <t>133</t>
  </si>
  <si>
    <t>979024443</t>
  </si>
  <si>
    <t>Očištění vybouraných obrubníků a krajníků silničních</t>
  </si>
  <si>
    <t>-750236420</t>
  </si>
  <si>
    <t>Očištění vybouraných prvků komunikací od spojovacího materiálu s odklizením a uložením očištěných hmot a spojovacího materiálu na skládku na vzdálenost do 10 m obrubníků a krajníků, vybouraných z jakéhokoliv lože a s jakoukoliv výplní spár silničních</t>
  </si>
  <si>
    <t xml:space="preserve">Poznámka k souboru cen:_x000D_
1. Ceny 05-4441 a 05-4442 jsou určeny jen pro očištění vybouraných dlaždic, desek nebo tvarovek uložených do lože ze sypkého materiálu bez pojiva. 2. Přemístění vybouraných obrubníků, krajníků, desek nebo dílců na vzdálenost přes 10 m se oceňuje cenami souboru cen 997 22-1 Vodorovná doprava vybouraných hmot. </t>
  </si>
  <si>
    <t>"krajníky" 1184</t>
  </si>
  <si>
    <t>"OP" 463</t>
  </si>
  <si>
    <t>134</t>
  </si>
  <si>
    <t>979054451</t>
  </si>
  <si>
    <t>Očištění vybouraných zámkových dlaždic s původním spárováním z kameniva těženého</t>
  </si>
  <si>
    <t>-543823186</t>
  </si>
  <si>
    <t>Očištění vybouraných prvků komunikací od spojovacího materiálu s odklizením a uložením očištěných hmot a spojovacího materiálu na skládku na vzdálenost do 10 m zámkových dlaždic s vyplněním spár kamenivem</t>
  </si>
  <si>
    <t>44+2</t>
  </si>
  <si>
    <t>135</t>
  </si>
  <si>
    <t>979071131</t>
  </si>
  <si>
    <t>Očištění dlažebních kostek mozaikových kamenivem těženým nebo MV</t>
  </si>
  <si>
    <t>1120421004</t>
  </si>
  <si>
    <t>Očištění vybouraných dlažebních kostek  od spojovacího materiálu, s uložením očištěných kostek na skládku, s odklizením odpadových hmot na hromady a s odklizením vybouraných kostek na vzdálenost do 3 m mozaikových, s původním vyplněním spár kamenivem těženým nebo cementovou maltou</t>
  </si>
  <si>
    <t xml:space="preserve">Poznámka k souboru cen:_x000D_
1. Ceny jsou určeny jen pro očištění vybouraných kostek uložených do lože ze sypkého materiálu bez pojiva. 2. Přemístění vybouraných dlažebních kostek na vzdálenost přes 3 m se oceňuje cenami souborů cen 997 22-1 Vodorovná doprava suti. </t>
  </si>
  <si>
    <t>315</t>
  </si>
  <si>
    <t>Bourání konstrukcí</t>
  </si>
  <si>
    <t>136</t>
  </si>
  <si>
    <t>113106144</t>
  </si>
  <si>
    <t>Rozebrání dlažeb ze zámkových dlaždic komunikací pro pěší strojně pl přes 50 m2</t>
  </si>
  <si>
    <t>1586900620</t>
  </si>
  <si>
    <t>Rozebrání dlažeb komunikací pro pěší s přemístěním hmot na skládku na vzdálenost do 3 m nebo s naložením na dopravní prostředek s ložem z kameniva nebo živice a s jakoukoliv výplní spár strojně plochy jednotlivě přes 50 m2 ze zámkové dlažby</t>
  </si>
  <si>
    <t xml:space="preserve">Poznámka k souboru cen:_x000D_
1. Ceny jsou určeny pro rozebrání dlažeb včetně odstranění lože.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 3. V cenách nejsou započteny náklady na popř. nutné očištění: a) dlažebních nebo mozaikových kostek, které se oceňuje cenami souboru cen 979 07-11 Očištění vybouraných dlažebních kostek části C01, b) betonových, kameninových nebo kamenných desek nebo dlaždic, které se oceňuje cenami souboru cen 979 0 . - . . Očištění vybouraných obrubníků, krajníků, desek nebo dílců části C01. 4. Přemístění vybourané dlažby včetně materiálu z lože a spár na vzdálenost přes 3 m se oceňuje cenami souborů cen 997 22-1 Vodorovná doprava suti a vybouraných hmot. </t>
  </si>
  <si>
    <t>Poznámka k položce:
44+2 m2 bude použito zpět</t>
  </si>
  <si>
    <t>532</t>
  </si>
  <si>
    <t>137</t>
  </si>
  <si>
    <t>113106141</t>
  </si>
  <si>
    <t>Rozebrání dlažeb z mozaiky komunikací pro pěší strojně pl přes 50 m2</t>
  </si>
  <si>
    <t>-756872101</t>
  </si>
  <si>
    <t>Rozebrání dlažeb komunikací pro pěší s přemístěním hmot na skládku na vzdálenost do 3 m nebo s naložením na dopravní prostředek s ložem z kameniva nebo živice a s jakoukoliv výplní spár strojně plochy jednotlivě přes 50 m2 z mozaiky</t>
  </si>
  <si>
    <t>Poznámka k položce:
bude použita zpět</t>
  </si>
  <si>
    <t>138</t>
  </si>
  <si>
    <t>113106142</t>
  </si>
  <si>
    <t>Rozebrání dlažeb z betonových nebo kamenných dlaždic komunikací pro pěší strojně pl přes 50 m2</t>
  </si>
  <si>
    <t>1698312850</t>
  </si>
  <si>
    <t>Rozebrání dlažeb komunikací pro pěší s přemístěním hmot na skládku na vzdálenost do 3 m nebo s naložením na dopravní prostředek s ložem z kameniva nebo živice a s jakoukoliv výplní spár strojně plochy jednotlivě přes 50 m2 z betonových nebo kameninových dlaždic, desek nebo tvarovek</t>
  </si>
  <si>
    <t>669-200</t>
  </si>
  <si>
    <t>139</t>
  </si>
  <si>
    <t>113107170</t>
  </si>
  <si>
    <t>Odstranění krytu z betonu prostého tl 100 mm strojně pl přes 50 do 200 m2</t>
  </si>
  <si>
    <t>877349455</t>
  </si>
  <si>
    <t>Odstranění podkladů nebo krytů strojně plochy jednotlivě přes 50 m2 do 200 m2 s přemístěním hmot na skládku na vzdálenost do 20 m nebo s naložením na dopravní prostředek z betonu prostého, o tl. vrstvy do 100 mm</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</si>
  <si>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Ceny a) –7111 až –7113, –7151 až -7153, -7211 až -7213 a -7311 až -7313 lze použít i pro odstranění podkladů nebo krytů ze štěrkopísku, škváry, strusky nebo z mechanicky zpevněných zemin, b) –7121 až 7125, –7161 až -7165, -7221 až -7225 a -7321 až -7325 lze použít i pro odstranění podkladů nebo krytů ze zemin stabilizovaných vápnem, c) –7130 až -7134, –7170 až -7174, –7230 až -7234 a -7330 až -7334 lze použít i pro odstranění dlažeb uložených do betonového lože a dlažeb z mozaiky uložených do cementové malty nebo podkladu ze zemin stabilizovaných cementem. 3. Ceny lze použít i pro odstranění podkladů nebo krytů opatřených živičnými postřiky nebo nátěry. 4. Ceny odlišené podle tloušťky (např. do 100 mm, do 200 mm) jsou určeny vždy pro celou tloušťku jednotlivých konstrukcí.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6. Přemístění vybouraného materiálu větší vzdálenost, než je uvedeno, se oceňuje cenami souborů cen 997 22-1 Vodorovná doprava suti. 7. Ceny -714 . , -718 . , –724 . a -734 . nelze použít pro odstranění podkladu nebo krytu frézováním. </t>
  </si>
  <si>
    <t>"dlažba do betonu" 200</t>
  </si>
  <si>
    <t>140</t>
  </si>
  <si>
    <t>113107222</t>
  </si>
  <si>
    <t>Odstranění podkladu z kameniva drceného tl 200 mm strojně pl přes 200 m2</t>
  </si>
  <si>
    <t>1198252120</t>
  </si>
  <si>
    <t>Odstranění podkladů nebo krytů strojně plochy jednotlivě přes 200 m2 s přemístěním hmot na skládku na vzdálenost do 20 m nebo s naložením na dopravní prostředek z kameniva hrubého drceného, o tl. vrstvy přes 100 do 200 mm</t>
  </si>
  <si>
    <t>3100</t>
  </si>
  <si>
    <t>141</t>
  </si>
  <si>
    <t>113107223</t>
  </si>
  <si>
    <t>Odstranění podkladu z kameniva drceného tl 300 mm strojně pl přes 200 m2</t>
  </si>
  <si>
    <t>2002679655</t>
  </si>
  <si>
    <t>Odstranění podkladů nebo krytů strojně plochy jednotlivě přes 200 m2 s přemístěním hmot na skládku na vzdálenost do 20 m nebo s naložením na dopravní prostředek z kameniva hrubého drceného, o tl. vrstvy přes 200 do 300 mm</t>
  </si>
  <si>
    <t>"tl. 250 mm" 2800</t>
  </si>
  <si>
    <t>142</t>
  </si>
  <si>
    <t>113107242</t>
  </si>
  <si>
    <t>Odstranění krytu živičného tl 100 mm strojně pl přes 200 m2</t>
  </si>
  <si>
    <t>-1869020282</t>
  </si>
  <si>
    <t>Odstranění podkladů nebo krytů strojně plochy jednotlivě přes 200 m2 s přemístěním hmot na skládku na vzdálenost do 20 m nebo s naložením na dopravní prostředek živičných, o tl. vrstvy přes 50 do 100 mm</t>
  </si>
  <si>
    <t>1219</t>
  </si>
  <si>
    <t>143</t>
  </si>
  <si>
    <t>113154363</t>
  </si>
  <si>
    <t>Frézování živičného krytu tl 50 mm pruh š 2 m pl do 10000 m2 s překážkami v trase</t>
  </si>
  <si>
    <t>633782805</t>
  </si>
  <si>
    <t>Frézování živičného podkladu nebo krytu  s naložením na dopravní prostředek plochy přes 1 000 do 10 000 m2 s překážkami v trase pruhu šířky přes 1 m do 2 m, tloušťky vrstvy 50 mm</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</si>
  <si>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</si>
  <si>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2966</t>
  </si>
  <si>
    <t>144</t>
  </si>
  <si>
    <t>113154364</t>
  </si>
  <si>
    <t>Frézování živičného krytu tl 100 mm pruh š 2 m pl do 10000 m2 s překážkami v trase</t>
  </si>
  <si>
    <t>1627258343</t>
  </si>
  <si>
    <t>Frézování živičného podkladu nebo krytu  s naložením na dopravní prostředek plochy přes 1 000 do 10 000 m2 s překážkami v trase pruhu šířky přes 1 m do 2 m, tloušťky vrstvy 100 mm</t>
  </si>
  <si>
    <t>145</t>
  </si>
  <si>
    <t>113201111</t>
  </si>
  <si>
    <t>Vytrhání obrub chodníkových ležatých</t>
  </si>
  <si>
    <t>-1613560689</t>
  </si>
  <si>
    <t>Vytrhání obrub  s vybouráním lože, s přemístěním hmot na skládku na vzdálenost do 3 m nebo s naložením na dopravní prostředek chodníkových ležatých</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</si>
  <si>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</si>
  <si>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"bet. vodící proužek" 650</t>
  </si>
  <si>
    <t>146</t>
  </si>
  <si>
    <t>113202111</t>
  </si>
  <si>
    <t>Vytrhání obrub krajníků obrubníků stojatých</t>
  </si>
  <si>
    <t>2103562205</t>
  </si>
  <si>
    <t>Vytrhání obrub  s vybouráním lože, s přemístěním hmot na skládku na vzdálenost do 3 m nebo s naložením na dopravní prostředek z krajníků nebo obrubníků stojatých</t>
  </si>
  <si>
    <t>"bet. obruba" 465</t>
  </si>
  <si>
    <t>"kamenný krajník" 1184</t>
  </si>
  <si>
    <t>"kamenná OP" 463</t>
  </si>
  <si>
    <t>966006132</t>
  </si>
  <si>
    <t>Odstranění značek dopravních nebo orientačních se sloupky s betonovými patkami</t>
  </si>
  <si>
    <t>1191459273</t>
  </si>
  <si>
    <t>Odstranění dopravních nebo orientačních značek se sloupkem  s uložením hmot na vzdálenost do 20 m nebo s naložením na dopravní prostředek, se zásypem jam a jeho zhutněním s betonovou patkou</t>
  </si>
  <si>
    <t xml:space="preserve">Poznámka k souboru cen:_x000D_
1. Ceny jsou určeny pro odstranění značek z jakéhokoliv materiálu. 2. V cenách -6131 a -6132 nejsou započteny náklady na demontáž tabulí (značek) od sloupků, tyto se oceňují cenou 966 00-6211 Odstranění svislých dopravních značek. 3. Přemístění vybouraných značek na vzdálenost přes 20 m se oceňuje cenami souboru cen 997 22-1 Vodorovná doprava vybouraných hmot. </t>
  </si>
  <si>
    <t>148</t>
  </si>
  <si>
    <t>966006211</t>
  </si>
  <si>
    <t>Odstranění svislých dopravních značek ze sloupů, sloupků nebo konzol</t>
  </si>
  <si>
    <t>-1023330705</t>
  </si>
  <si>
    <t>Odstranění (demontáž) svislých dopravních značek  s odklizením materiálu na skládku na vzdálenost do 20 m nebo s naložením na dopravní prostředek ze sloupů, sloupků nebo konzol</t>
  </si>
  <si>
    <t xml:space="preserve">Poznámka k souboru cen:_x000D_
1. Přemístění demontovaných značek na vzdálenost přes 20 m se oceňuje cenami souborů cen 997 22-1 Vodorovná doprava vybouraných hmot. </t>
  </si>
  <si>
    <t>Poznámka k položce:
bude znovu osazena na nový sloupek</t>
  </si>
  <si>
    <t>149</t>
  </si>
  <si>
    <t>966006251</t>
  </si>
  <si>
    <t>Odstranění zábrany parkovací zabetonovaného sloupku v do 800 mm</t>
  </si>
  <si>
    <t>-559008646</t>
  </si>
  <si>
    <t>Odstranění parkovací zábrany  s odklizením materiálu na vzdálenost do 20 m nebo s naložením na dopravní prostředek sloupku zabetonovaného</t>
  </si>
  <si>
    <t xml:space="preserve">Poznámka k souboru cen:_x000D_
1. V ceně nejsou započteny náklady na zásyp jam po sloupku. 2. Přemístění demontované parkovací zábrany na vzdálenost přes 20 m se oceňuje cenami souborů cen 997 22-41 Vodorovné přemístění vybouraných hmot. </t>
  </si>
  <si>
    <t>997</t>
  </si>
  <si>
    <t>Přesun sutě</t>
  </si>
  <si>
    <t>150</t>
  </si>
  <si>
    <t>997221551</t>
  </si>
  <si>
    <t>Vodorovná doprava suti ze sypkých materiálů do 1 km</t>
  </si>
  <si>
    <t>-1796721097</t>
  </si>
  <si>
    <t>Vodorovná doprava suti  bez naložení, ale se složením a s hrubým urovnáním ze sypkých materiálů, na vzdálenost do 1 km</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</si>
  <si>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</si>
  <si>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"podklad na trvalou skládku" 899+1232</t>
  </si>
  <si>
    <t>"frezink na trvalou skládku" 379,648+759,296</t>
  </si>
  <si>
    <t>151</t>
  </si>
  <si>
    <t>997221559</t>
  </si>
  <si>
    <t>Příplatek ZKD 1 km u vodorovné dopravy suti ze sypkých materiálů</t>
  </si>
  <si>
    <t>2108914515</t>
  </si>
  <si>
    <t>Vodorovná doprava suti  bez naložení, ale se složením a s hrubým urovnáním Příplatek k ceně za každý další i započatý 1 km přes 1 km</t>
  </si>
  <si>
    <t>"podklad na trvalou skládku" (899+1232)*9</t>
  </si>
  <si>
    <t>"frezink na trvalou skládku" (379,648+759,296)*9</t>
  </si>
  <si>
    <t>152</t>
  </si>
  <si>
    <t>997221561</t>
  </si>
  <si>
    <t>Vodorovná doprava suti z kusových materiálů do 1 km</t>
  </si>
  <si>
    <t>427591150</t>
  </si>
  <si>
    <t>Vodorovná doprava suti  bez naložení, ale se složením a s hrubým urovnáním z kusových materiálů, na vzdálenost do 1 km</t>
  </si>
  <si>
    <t>"zámková dl. na trvalou skládku" (697-46)*0,26</t>
  </si>
  <si>
    <t>"kamenná mozaika v rámci stavby" 88,515</t>
  </si>
  <si>
    <t>"dlažba na trvalou skládku" 119,595</t>
  </si>
  <si>
    <t>"asfalt na trvalou skládku" 268,18</t>
  </si>
  <si>
    <t>"obruba betonová na trvalou skládku" 465*0,205</t>
  </si>
  <si>
    <t>"obruba kamenná, krajník na skládku města, bez poplatku" (1184+463)*0,205</t>
  </si>
  <si>
    <t>"beton, ostatní na trvalou skládku" 0,082+0,54+149,5+48</t>
  </si>
  <si>
    <t>153</t>
  </si>
  <si>
    <t>997221569</t>
  </si>
  <si>
    <t>Příplatek ZKD 1 km u vodorovné dopravy suti z kusových materiálů</t>
  </si>
  <si>
    <t>1786891783</t>
  </si>
  <si>
    <t>"zámková dl. na trvalou skládku" ((697-46)*0,26)*9</t>
  </si>
  <si>
    <t>"dlažba na trvalou skládku" 119,595*9</t>
  </si>
  <si>
    <t>"asfalt na trvalou skládku" 268,18*9</t>
  </si>
  <si>
    <t>"obruba betonová na trvalou skládku" (465*0,205)*9</t>
  </si>
  <si>
    <t>"obruba kamenná, krajník na skládku města, bez poplatku" ((1184+463)*0,205)*4</t>
  </si>
  <si>
    <t>"beton, ostatní na trvalou skládku" (0,082+0,54+149,5+48)*9</t>
  </si>
  <si>
    <t>997221611</t>
  </si>
  <si>
    <t>Nakládání suti na dopravní prostředky pro vodorovnou dopravu</t>
  </si>
  <si>
    <t>-121219279</t>
  </si>
  <si>
    <t>Nakládání na dopravní prostředky  pro vodorovnou dopravu suti</t>
  </si>
  <si>
    <t xml:space="preserve">Poznámka k souboru cen:_x000D_
1. Ceny lze použít i pro překládání při lomené dopravě. 2. Ceny nelze použít při dopravě po železnici, po vodě nebo neobvyklými dopravními prostředky. </t>
  </si>
  <si>
    <t xml:space="preserve">"prvky po očištění pro vodorovnou přepravu" 88,515+(1184+463)*0,205 </t>
  </si>
  <si>
    <t>155</t>
  </si>
  <si>
    <t>997221815</t>
  </si>
  <si>
    <t>Poplatek za uložení na skládce (skládkovné) stavebního odpadu betonového kód odpadu 170 101</t>
  </si>
  <si>
    <t>1573791818</t>
  </si>
  <si>
    <t>Poplatek za uložení stavebního odpadu na skládce (skládkovné) z prostého betonu zatříděného do Katalogu odpadů pod kódem 170 101</t>
  </si>
  <si>
    <t xml:space="preserve">Poznámka k souboru cen:_x000D_
1. Ceny uvedenév souboru cen je doporučeno upravit podle aktuálních cen místně příslušné skládky odpadů.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</si>
  <si>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"zámková dl." (697-46)*0,26</t>
  </si>
  <si>
    <t>"dlažba" 119,595</t>
  </si>
  <si>
    <t>"obruba betonová" 465*0,205</t>
  </si>
  <si>
    <t>"beton, ostatní" 0,082+0,54+149,5+48</t>
  </si>
  <si>
    <t>156</t>
  </si>
  <si>
    <t>997221845</t>
  </si>
  <si>
    <t>Poplatek za uložení na skládce (skládkovné) odpadu asfaltového bez dehtu kód odpadu 170 302</t>
  </si>
  <si>
    <t>-852099864</t>
  </si>
  <si>
    <t>Poplatek za uložení stavebního odpadu na skládce (skládkovné) asfaltového bez obsahu dehtu zatříděného do Katalogu odpadů pod kódem 170 302</t>
  </si>
  <si>
    <t>"frezink" 379,648+759,296</t>
  </si>
  <si>
    <t>"asfalt" 268,18</t>
  </si>
  <si>
    <t>157</t>
  </si>
  <si>
    <t>997221855</t>
  </si>
  <si>
    <t>Poplatek za uložení na skládce (skládkovné) zeminy a kameniva kód odpadu 170 504</t>
  </si>
  <si>
    <t>508769520</t>
  </si>
  <si>
    <t>"podklad" 899+1232</t>
  </si>
  <si>
    <t>998</t>
  </si>
  <si>
    <t>Přesun hmot</t>
  </si>
  <si>
    <t>158</t>
  </si>
  <si>
    <t>998223011</t>
  </si>
  <si>
    <t>Přesun hmot pro pozemní komunikace s krytem dlážděným</t>
  </si>
  <si>
    <t>2021345313</t>
  </si>
  <si>
    <t>Přesun hmot pro pozemní komunikace s krytem dlážděným  dopravní vzdálenost do 200 m jakékoliv délky objektu</t>
  </si>
  <si>
    <t>PSV</t>
  </si>
  <si>
    <t>Práce a dodávky PSV</t>
  </si>
  <si>
    <t>783</t>
  </si>
  <si>
    <t>Dokončovací práce - nátěry</t>
  </si>
  <si>
    <t>159</t>
  </si>
  <si>
    <t>783301311</t>
  </si>
  <si>
    <t>Odmaštění zámečnických konstrukcí vodou ředitelným odmašťovačem</t>
  </si>
  <si>
    <t>553308521</t>
  </si>
  <si>
    <t>Příprava podkladu zámečnických konstrukcí před provedením nátěru odmaštění odmašťovačem vodou ředitelným</t>
  </si>
  <si>
    <t>Poznámka k položce:
mříž stromů</t>
  </si>
  <si>
    <t>(PI*0,8*0,8)*4*(2)</t>
  </si>
  <si>
    <t>(-PI*0,27*0,27)*4*(2)</t>
  </si>
  <si>
    <t>160</t>
  </si>
  <si>
    <t>783314101</t>
  </si>
  <si>
    <t>Základní jednonásobný syntetický nátěr zámečnických konstrukcí</t>
  </si>
  <si>
    <t>-366842669</t>
  </si>
  <si>
    <t>Základní nátěr zámečnických konstrukcí jednonásobný syntetický</t>
  </si>
  <si>
    <t>161</t>
  </si>
  <si>
    <t>783315101</t>
  </si>
  <si>
    <t>Mezinátěr jednonásobný syntetický standardní zámečnických konstrukcí</t>
  </si>
  <si>
    <t>877960527</t>
  </si>
  <si>
    <t>Mezinátěr zámečnických konstrukcí jednonásobný syntetický standardní</t>
  </si>
  <si>
    <t>162</t>
  </si>
  <si>
    <t>783317101</t>
  </si>
  <si>
    <t>Krycí jednonásobný syntetický standardní nátěr zámečnických konstrukcí</t>
  </si>
  <si>
    <t>-785412135</t>
  </si>
  <si>
    <t>Krycí nátěr (email) zámečnických konstrukcí jednonásobný syntetický standardní</t>
  </si>
  <si>
    <t>Poznámka k položce:
barva antracitova</t>
  </si>
  <si>
    <t>SO 403 - Přeložka televizního kabelu UPC</t>
  </si>
  <si>
    <t>M - Práce a dodávky M</t>
  </si>
  <si>
    <t xml:space="preserve">    46-M - Zemní práce při extr.mont.pracích</t>
  </si>
  <si>
    <t>VRN - Vedlejší rozpočtové náklady</t>
  </si>
  <si>
    <t xml:space="preserve">    VRN1 - Průzkumné, geodetické a projektové práce</t>
  </si>
  <si>
    <t>Práce a dodávky M</t>
  </si>
  <si>
    <t>46-M</t>
  </si>
  <si>
    <t>Zemní práce při extr.mont.pracích</t>
  </si>
  <si>
    <t>460421181</t>
  </si>
  <si>
    <t>Lože kabelů z písku nebo štěrkopísku tl 10 cm nad kabel, kryté plastovou folií, š lože do 25 cm</t>
  </si>
  <si>
    <t>-613737773</t>
  </si>
  <si>
    <t>Kabelové lože včetně podsypu, zhutnění a urovnání povrchu  z písku nebo štěrkopísku tloušťky 10 cm nad kabel zakryté plastovou fólií, šířky lože do 25 cm</t>
  </si>
  <si>
    <t xml:space="preserve">Poznámka k souboru cen:_x000D_
1. V cenách -1021 až -1072, -1121 až -1172 a -1221 až -1272 nejsou započteny náklady na dodávku betonových a plastových desek. Tato dodávka se oceňuje ve specifikaci. </t>
  </si>
  <si>
    <t>198</t>
  </si>
  <si>
    <t>460520172</t>
  </si>
  <si>
    <t>Montáž trubek ochranných plastových ohebných do 50 mm uložených do rýhy</t>
  </si>
  <si>
    <t>199556270</t>
  </si>
  <si>
    <t>Montáž trubek ochranných uložených volně do rýhy plastových ohebných, vnitřního průměru přes 32 do 50 mm</t>
  </si>
  <si>
    <t>Poznámka k položce:
Výkopové rýhy pro uložení jsou obsaženy v SO 404</t>
  </si>
  <si>
    <t>2*198</t>
  </si>
  <si>
    <t>chránička</t>
  </si>
  <si>
    <t>Chránička HDPE zemní tlustostěnná 50/40mm, pro přímou pokládku do země fialová</t>
  </si>
  <si>
    <t>256</t>
  </si>
  <si>
    <t>-979775049</t>
  </si>
  <si>
    <t>396*1,05 'Přepočtené koeficientem množství</t>
  </si>
  <si>
    <t>VRN1</t>
  </si>
  <si>
    <t>Průzkumné, geodetické a projektové práce</t>
  </si>
  <si>
    <t>012303000</t>
  </si>
  <si>
    <t>Geodetické práce po výstavbě</t>
  </si>
  <si>
    <t>1024</t>
  </si>
  <si>
    <t>-314553992</t>
  </si>
  <si>
    <t>012403000</t>
  </si>
  <si>
    <t>Kartografické práce</t>
  </si>
  <si>
    <t>-1650988792</t>
  </si>
  <si>
    <t>013294000</t>
  </si>
  <si>
    <t>Ostatní dokumentace</t>
  </si>
  <si>
    <t>-695168231</t>
  </si>
  <si>
    <t>SO 404 - Přeložka NN kabelu VO a sloupů VO</t>
  </si>
  <si>
    <t>2224</t>
  </si>
  <si>
    <t>Ing. Petr Koza</t>
  </si>
  <si>
    <t>D1 - Elektromontáže</t>
  </si>
  <si>
    <t xml:space="preserve">    D2 - Demontáže</t>
  </si>
  <si>
    <t xml:space="preserve">    D4 - Instalační materiál</t>
  </si>
  <si>
    <t xml:space="preserve">    HZS - Hodinové zúčtovací sazby</t>
  </si>
  <si>
    <t>D3 - Zemní práce</t>
  </si>
  <si>
    <t>D1</t>
  </si>
  <si>
    <t>Elektromontáže</t>
  </si>
  <si>
    <t>D2</t>
  </si>
  <si>
    <t>Demontáže</t>
  </si>
  <si>
    <t>9999-1281</t>
  </si>
  <si>
    <t>Demontaz stavajiciho zarizeni</t>
  </si>
  <si>
    <t>hod</t>
  </si>
  <si>
    <t>-1186907879</t>
  </si>
  <si>
    <t>9999-457</t>
  </si>
  <si>
    <t>UKONČENÍ VODIČŮ NA SVORKOVNICI Do  16 mm2</t>
  </si>
  <si>
    <t>ks</t>
  </si>
  <si>
    <t>-1633730039</t>
  </si>
  <si>
    <t>Pol1</t>
  </si>
  <si>
    <t>KABEL SILOVÝ,IZOLACE PVC,1kV do 25 mm2</t>
  </si>
  <si>
    <t>1996786428</t>
  </si>
  <si>
    <t>Pol2</t>
  </si>
  <si>
    <t>SVÍTIDLO VENKOVNÍ VYBOJKOVÉ 1xSHC do 150W,IP23</t>
  </si>
  <si>
    <t>-1823418561</t>
  </si>
  <si>
    <t>Pol3</t>
  </si>
  <si>
    <t>SVÍTIDLO VENKOVNÍ REFLEKTOROVÉ Do 150W,IP23</t>
  </si>
  <si>
    <t>-1093429290</t>
  </si>
  <si>
    <t>Pol4</t>
  </si>
  <si>
    <t>OSVĚTLOVACÍ STOŽÁR ocelový - do 6m</t>
  </si>
  <si>
    <t>1334285380</t>
  </si>
  <si>
    <t>Pol5</t>
  </si>
  <si>
    <t>OSVĚTLOVACÍ STOŽÁR ocelový - do 10m</t>
  </si>
  <si>
    <t>2121092620</t>
  </si>
  <si>
    <t>Pol6</t>
  </si>
  <si>
    <t>VÝLOŽNÍK ULIČNÍ obloukový dvojitý</t>
  </si>
  <si>
    <t>65556145</t>
  </si>
  <si>
    <t>Pol7</t>
  </si>
  <si>
    <t>VÝLOŽNÍK ULIČNÍ ocelový - jednoduchý do 2m</t>
  </si>
  <si>
    <t>-93706303</t>
  </si>
  <si>
    <t>Pol8</t>
  </si>
  <si>
    <t>STOŽÁROVÁ VÝZBROJ SR ...-27 st.výz.1xE27/5xM8/35mm2/TN-S</t>
  </si>
  <si>
    <t>1666993068</t>
  </si>
  <si>
    <t>R-9999-1281a</t>
  </si>
  <si>
    <t>Strojhodiny jeřábu</t>
  </si>
  <si>
    <t>-1463935586</t>
  </si>
  <si>
    <t>R-9999-1281b</t>
  </si>
  <si>
    <t>Strojhodiny montážní plošiny</t>
  </si>
  <si>
    <t>90534600</t>
  </si>
  <si>
    <t>D4</t>
  </si>
  <si>
    <t>Instalační materiál</t>
  </si>
  <si>
    <t>1123-591</t>
  </si>
  <si>
    <t>TRUBKA OHEBNÁ 40 dodávka vč. montáže</t>
  </si>
  <si>
    <t>-100061540</t>
  </si>
  <si>
    <t>TRUBKA OHEBNÁ 40</t>
  </si>
  <si>
    <t>1123-6505</t>
  </si>
  <si>
    <t>TRUBKA FLEXIBILNÍ DVOUPLÁŠŤOVÁ 63mm  dodávka vč. montáže</t>
  </si>
  <si>
    <t>-530554649</t>
  </si>
  <si>
    <t>TRUBKA FLEXIBILNÍ DVOUPLÁŠŤOVÁ 63mm</t>
  </si>
  <si>
    <t>1123-601</t>
  </si>
  <si>
    <t>TRUBKA PEVNÁ  DVOUPLÁŠŤOVÁ 110mm  dodávka vč. montáže</t>
  </si>
  <si>
    <t>1371000212</t>
  </si>
  <si>
    <t>TRUBKA PEVNÁ  DVOUPLÁŠŤOVÁ 110mm</t>
  </si>
  <si>
    <t>7002-22</t>
  </si>
  <si>
    <t>KABEL SILOVÝ,IZOLACE PVC CYKY-J 3x1.5 , pevně,  dodávka vč. montáže</t>
  </si>
  <si>
    <t>1505435747</t>
  </si>
  <si>
    <t>KABEL SILOVÝ,IZOLACE PVC CYKY-J 3x1.5 , pevně</t>
  </si>
  <si>
    <t>7002-30</t>
  </si>
  <si>
    <t>KABEL SILOVÝ,IZOLACE PVC CYKY-J 4x10 , volně,  dodávka vč. montáže</t>
  </si>
  <si>
    <t>-1246346172</t>
  </si>
  <si>
    <t>KABEL SILOVÝ,IZOLACE PVC CYKY-J 4x10 , volně</t>
  </si>
  <si>
    <t>1201-41</t>
  </si>
  <si>
    <t>SPOJKA 1kV PRO KABELY S PLASTOVOU IZOLACÍ SMOE81512-CEE05  6-25mm2,  dodávka vč. montáže</t>
  </si>
  <si>
    <t>1842011601</t>
  </si>
  <si>
    <t>SPOJKA 1kV PRO KABELY S PLASTOVOU IZOLACÍ SMOE81512-CEE05  6-25mm2</t>
  </si>
  <si>
    <t>Pol9</t>
  </si>
  <si>
    <t>LISOVACÍ SPOJOVAČE budou upřesněny dle skut. stavu stávajících kabelů, 16-10mm2,  dodávka vč. montáže</t>
  </si>
  <si>
    <t>380849146</t>
  </si>
  <si>
    <t>LISOVACÍ SPOJOVAČE budou upřesněny dle skut. stavu stávajících kabelů, 16-10mm2</t>
  </si>
  <si>
    <t>UKONČENÍ VODIČŮ NA SVORKOVNICI Do  16 mm2,  montáž</t>
  </si>
  <si>
    <t>1392471922</t>
  </si>
  <si>
    <t>1244-3</t>
  </si>
  <si>
    <t>OCELOVÝ DRÁT POZINKOVANÝ FeZn-D10 (0,62kg/m), volně,  dodávka vč. montáže</t>
  </si>
  <si>
    <t>-1226197510</t>
  </si>
  <si>
    <t>OCELOVÝ DRÁT POZINKOVANÝ FeZn-D10 (0,62kg/m), volně</t>
  </si>
  <si>
    <t>1244-73</t>
  </si>
  <si>
    <t>SVORKA HROMOSVODNÍ,UZEMŇOVACÍ SP připojovací,  dodávka vč. montáže</t>
  </si>
  <si>
    <t>737506358</t>
  </si>
  <si>
    <t>SVORKA HROMOSVODNÍ,UZEMŇOVACÍ SP připojovací</t>
  </si>
  <si>
    <t>1244-71</t>
  </si>
  <si>
    <t>SVORKA HROMOSVODNÍ,UZEMŇOVACÍ SS spojovací, dodávka vč. montáže</t>
  </si>
  <si>
    <t>1700150442</t>
  </si>
  <si>
    <t>SVORKA HROMOSVODNÍ,UZEMŇOVACÍ SS spojovací</t>
  </si>
  <si>
    <t>1048-2</t>
  </si>
  <si>
    <t>STOŽÁROVÉ POUZDRO SP250/1000 stožárové pouzdro, dodávka vč. montáže</t>
  </si>
  <si>
    <t>1215951861</t>
  </si>
  <si>
    <t>STOŽÁROVÉ POUZDRO SP250/1000 stožárové pouzdro</t>
  </si>
  <si>
    <t>1048-2.1</t>
  </si>
  <si>
    <t>STOŽÁROVÉ POUZDRO SP350/1500 stožárové pouzdro, dodávka vč. montáže</t>
  </si>
  <si>
    <t>412755690</t>
  </si>
  <si>
    <t>STOŽÁROVÉ POUZDRO SP350/1500 stožárové pouzdro</t>
  </si>
  <si>
    <t>Pol10</t>
  </si>
  <si>
    <t>STOŽÁR BEZPATICOVÝ ŽÁROVĚ ZINKOVANÝ 133/89/60 - 6+0,8m,  dodávka vč. montáže</t>
  </si>
  <si>
    <t>-1189324530</t>
  </si>
  <si>
    <t>STOŽÁR BEZPATICOVÝ ŽÁROVĚ ZINKOVANÝ 133/89/60 - 6+0,8m</t>
  </si>
  <si>
    <t>Pol11</t>
  </si>
  <si>
    <t>STOŽÁR BEZPATICOVÝ ŽÁROVĚ ZINKOVANÝ 133/108/89 - 6+1,5m,  dodávka vč. montáže</t>
  </si>
  <si>
    <t>-1134710116</t>
  </si>
  <si>
    <t>STOŽÁR BEZPATICOVÝ ŽÁROVĚ ZINKOVANÝ 133/108/89 - 6+1,5m</t>
  </si>
  <si>
    <t>Pol12</t>
  </si>
  <si>
    <t>STOŽÁR BEZPATICOVÝ ŽÁROVĚ ZINKOVANÝ 159/108/89 - 6+1,5m,  dodávka vč. montáže</t>
  </si>
  <si>
    <t>795040294</t>
  </si>
  <si>
    <t>STOŽÁR BEZPATICOVÝ ŽÁROVĚ ZINKOVANÝ 159/108/89 - 6+1,5m</t>
  </si>
  <si>
    <t>Pol13</t>
  </si>
  <si>
    <t>STOŽÁR BEZPATICOVÝ ŽÁROVĚ ZINKOVANÝ 159/114/89 - 6+1,5m,  dodávka vč. montáže</t>
  </si>
  <si>
    <t>338742670</t>
  </si>
  <si>
    <t>STOŽÁR BEZPATICOVÝ ŽÁROVĚ ZINKOVANÝ 159/114/89 - 6+1,5m</t>
  </si>
  <si>
    <t>Pol14</t>
  </si>
  <si>
    <t>STOŽÁR BEZPATICOVÝ ŽÁROVĚ ZINKOVANÝ 159/133/114 - 6+1,5m,  dodávka vč. montáže</t>
  </si>
  <si>
    <t>279309044</t>
  </si>
  <si>
    <t>STOŽÁR BEZPATICOVÝ ŽÁROVĚ ZINKOVANÝ 159/133/114 - 6+1,5m</t>
  </si>
  <si>
    <t>Pol15</t>
  </si>
  <si>
    <t>příslušenství stožárů ochranná manžeta - OMP133,  dodávka vč. montáže</t>
  </si>
  <si>
    <t>-360701427</t>
  </si>
  <si>
    <t>příslušenství stožárů ochranná manžeta - OMP133</t>
  </si>
  <si>
    <t>Pol16</t>
  </si>
  <si>
    <t>příslušenství stožárů ochranná manžeta - OMP159,  dodávka vč. montáže</t>
  </si>
  <si>
    <t>191875817</t>
  </si>
  <si>
    <t>příslušenství stožárů ochranná manžeta - OMP159</t>
  </si>
  <si>
    <t>1048-535</t>
  </si>
  <si>
    <t>Výložník sadový, 60/60-1000mm,  výl.rov.jedn.sad.žárově zinkovaný, dodávka vč. montáže</t>
  </si>
  <si>
    <t>-407107180</t>
  </si>
  <si>
    <t>1048-429r</t>
  </si>
  <si>
    <t>Výložník rovný uliční, 89/60-1500mm,  výl.rov.jedn.ul.žárově zinkovaný, dodávka vč. montáže</t>
  </si>
  <si>
    <t>62198149</t>
  </si>
  <si>
    <t>1048-436r</t>
  </si>
  <si>
    <t>Výložník rovný uliční, 89/60-2000mm,  výl.rov.jedn.ul.žárově zinkovaný, dodávka vč. montáže</t>
  </si>
  <si>
    <t>2089090991</t>
  </si>
  <si>
    <t>1048-457r</t>
  </si>
  <si>
    <t>Výložník rovný uliční, 89/60-2x1000 (180)  výl.rov.dvoj.ul.žárově zinkovaný, dodávka vč. montáže</t>
  </si>
  <si>
    <t>965238584</t>
  </si>
  <si>
    <t>1048-464r</t>
  </si>
  <si>
    <t>Výložník rovný uliční, 89/60-1000+2000 (180)  výl.rov.dvoj.ul.žárově zinkovaný, dodávka vč. montáže</t>
  </si>
  <si>
    <t>-1180894374</t>
  </si>
  <si>
    <t>1048-471r</t>
  </si>
  <si>
    <t>Výložník rovný uliční, 89/60-1000+2500 (180)  výl.rov.dvoj.ul.žárově zinkovaný, dodávka vč. montáže</t>
  </si>
  <si>
    <t>-894441672</t>
  </si>
  <si>
    <t>1048-429r1</t>
  </si>
  <si>
    <t>Výložník rovný přechodový, 89/60-1500mm,  výl.rov.jedn.ul.žárově zinkovaný, dodávka vč. montáže</t>
  </si>
  <si>
    <t>1320670955</t>
  </si>
  <si>
    <t>1048-443r</t>
  </si>
  <si>
    <t>Výložník rovný přechodový, 89/89/60-2500mm,  výl.rov.jedn.ul.žárově zinkovaný, dodávka vč. montáže</t>
  </si>
  <si>
    <t>-2095925870</t>
  </si>
  <si>
    <t>1048-450r</t>
  </si>
  <si>
    <t>Výložník rovný přechodový, 114/89/660-3250mm,  výl.rov.jedn.ul.žárově zinkovaný, dodávka vč. montáže</t>
  </si>
  <si>
    <t>-1478331139</t>
  </si>
  <si>
    <t>1048-679</t>
  </si>
  <si>
    <t>STOŽÁROVÁ VÝZBROJ SR 481-27(14)Z/Cu  st.výz.1xE27(14)/4xM8/35mm2,  dodávka vč. montáže</t>
  </si>
  <si>
    <t>1826037068</t>
  </si>
  <si>
    <t>STOŽÁROVÁ VÝZBROJ SR 481-27(14)Z/Cu  st.výz.1xE27(14)/4xM8/35mm2</t>
  </si>
  <si>
    <t>1048-680</t>
  </si>
  <si>
    <t>STOŽÁROVÁ VÝZBROJ SR 482-27(14)Z/Cu st.výz.2xE27(14)/4xM8/35mm2,  dodávka vč. montáže</t>
  </si>
  <si>
    <t>-1679489842</t>
  </si>
  <si>
    <t>STOŽÁROVÁ VÝZBROJ SR 482-27(14)Z/Cu st.výz.2xE27(14)/4xM8/35mm2</t>
  </si>
  <si>
    <t>1048-681</t>
  </si>
  <si>
    <t>STOŽÁROVÁ VÝZBROJ SR 483-27(14)Z/Cu  st.výz.3xE27(14)/4xM8+MR/35mm2,  dodávka vč. montáže</t>
  </si>
  <si>
    <t>1382549948</t>
  </si>
  <si>
    <t>STOŽÁROVÁ VÝZBROJ SR 483-27(14)Z/Cu  st.výz.3xE27(14)/4xM8+MR/35mm2</t>
  </si>
  <si>
    <t>1059-6</t>
  </si>
  <si>
    <t>TAVNÁ VLOŽKA E27+STYČ.KROUŽEK 6A,char.normální,  dodávka vč. montáže</t>
  </si>
  <si>
    <t>-2129258878</t>
  </si>
  <si>
    <t>TAVNÁ VLOŽKA E27+STYČ.KROUŽEK 6A,char.normální</t>
  </si>
  <si>
    <t>Pol17</t>
  </si>
  <si>
    <t>SVÍTIDLA PRO VEŘEJNÉ OSVĚTLENÍ - LED, A - svítidlo se širokou charakteristikou 6154 lm, 60W, 3.000K, Ra&gt;70, IP65,  dodávka vč. montáže</t>
  </si>
  <si>
    <t>906373543</t>
  </si>
  <si>
    <t>SVÍTIDLA PRO VEŘEJNÉ OSVĚTLENÍ - LED, A - svítidlo se širokou charakteristikou 6154 lm, 60W, 3.000K, Ra&gt;70, IP65</t>
  </si>
  <si>
    <t>Pol18</t>
  </si>
  <si>
    <t>SVÍTIDLA PRO VEŘEJNÉ OSVĚTLENÍ - LED, B - svítidlo se širokou charakteristikou 1500 lm, 15W, 3.000K, Ra&gt;70, IP65,  dodávka vč. montáže</t>
  </si>
  <si>
    <t>1942769177</t>
  </si>
  <si>
    <t>SVÍTIDLA PRO VEŘEJNÉ OSVĚTLENÍ - LED, B - svítidlo se širokou charakteristikou 1500 lm, 15W, 3.000K, Ra&gt;70, IP65</t>
  </si>
  <si>
    <t>Pol19</t>
  </si>
  <si>
    <t>SVÍTIDLA PRO VEŘEJNÉ OSVĚTLENÍ - LED, PP - svítidlo pro osv. přechodu - char. pravá, 7700lm, 57W, 5700K, IP66 IK09, dodávka vč. montáže</t>
  </si>
  <si>
    <t>1680302737</t>
  </si>
  <si>
    <t>SVÍTIDLA PRO VEŘEJNÉ OSVĚTLENÍ - LED, PP - svítidlo pro osv. přechodu - char. pravá, 7700lm, 57W, 5700K, IP66 IK09</t>
  </si>
  <si>
    <t>Pol20</t>
  </si>
  <si>
    <t>SVÍTIDLA PRO VEŘEJNÉ OSVĚTLENÍ - LED, PL - svítidlo pro osv. přechodu - char. levá, 7700lm, 57W, 5700K, IP66 IK09,  dodávka vč. montáže</t>
  </si>
  <si>
    <t>2085473767</t>
  </si>
  <si>
    <t>SVÍTIDLA PRO VEŘEJNÉ OSVĚTLENÍ - LED, PL - svítidlo pro osv. přechodu - char. levá, 7700lm, 57W, 5700K, IP66 IK09</t>
  </si>
  <si>
    <t>Pol21</t>
  </si>
  <si>
    <t>SVÍTIDLA PRO VEŘEJNÉ OSVĚTLENÍ - LED, R - reflektorové svítidlo LED - úzký oválný paprsek, parametry budou upřesněny podle světelně-technického návrhu vybraného dodavatele (scénické nasvícení)  dodávka vč. montáže</t>
  </si>
  <si>
    <t>-870121399</t>
  </si>
  <si>
    <t>SVÍTIDLA PRO VEŘEJNÉ OSVĚTLENÍ - LED, R - reflektorové svítidlo LED - úzký oválný paprsek, parametry budou upřesněny podle světelně-technického návrhu vybraného dodavatele (scénické nasvícení)</t>
  </si>
  <si>
    <t>Pol22</t>
  </si>
  <si>
    <t>příspěvek na recyklaci</t>
  </si>
  <si>
    <t>1278668713</t>
  </si>
  <si>
    <t>HZS</t>
  </si>
  <si>
    <t>Hodinové zúčtovací sazby</t>
  </si>
  <si>
    <t>9999-1283</t>
  </si>
  <si>
    <t>Uprava stavajiciho zarizeni</t>
  </si>
  <si>
    <t>2011052557</t>
  </si>
  <si>
    <t>9999-1286</t>
  </si>
  <si>
    <t>Napojeni na stavajici zarizeni</t>
  </si>
  <si>
    <t>-732622757</t>
  </si>
  <si>
    <t>9999-1287</t>
  </si>
  <si>
    <t>Priprava ke komplexni zkousce</t>
  </si>
  <si>
    <t>-749615615</t>
  </si>
  <si>
    <t>9999-1290</t>
  </si>
  <si>
    <t>Zabezpeceni pracoviste</t>
  </si>
  <si>
    <t>-1619133248</t>
  </si>
  <si>
    <t>9999-1293</t>
  </si>
  <si>
    <t>SPOLUPRACE S DODAVATELEM PRI zapojovani a zkouskach</t>
  </si>
  <si>
    <t>-1371730633</t>
  </si>
  <si>
    <t>9999-1298</t>
  </si>
  <si>
    <t>Revizni technik</t>
  </si>
  <si>
    <t>-973935290</t>
  </si>
  <si>
    <t>9999-1299</t>
  </si>
  <si>
    <t>Spoluprace s reviz.technikem</t>
  </si>
  <si>
    <t>-224741125</t>
  </si>
  <si>
    <t>Pol23</t>
  </si>
  <si>
    <t>Podružný materiál</t>
  </si>
  <si>
    <t>-2002356365</t>
  </si>
  <si>
    <t>-838278074</t>
  </si>
  <si>
    <t>-1183324082</t>
  </si>
  <si>
    <t>D3</t>
  </si>
  <si>
    <t>9999-1073r</t>
  </si>
  <si>
    <t>ZŘÍZENÍ KABELOVÉHO LOŽE Z kopaného písku, bez zakrytí, šíře do 65cm,tloušťka 10+10cm</t>
  </si>
  <si>
    <t>954156009</t>
  </si>
  <si>
    <t>9999-1116</t>
  </si>
  <si>
    <t>Položení chráničky vč.zakrytí</t>
  </si>
  <si>
    <t>-1805371363</t>
  </si>
  <si>
    <t>9999-1118</t>
  </si>
  <si>
    <t>FOLIE VÝSTRAŽNÁ Z PVC Do šířky 20cm</t>
  </si>
  <si>
    <t>1074221391</t>
  </si>
  <si>
    <t>9999-1180</t>
  </si>
  <si>
    <t>ZÁHOZ KABELOVÉ RÝHY Zemina třídy 3, šíře 400mm,hloubka 800mm</t>
  </si>
  <si>
    <t>1987861785</t>
  </si>
  <si>
    <t>9999-1180.1</t>
  </si>
  <si>
    <t>ZÁHOZ KABELOVÉ RÝHY Zemina třídy 3, šíře 500mm,hloubka 800mm</t>
  </si>
  <si>
    <t>1912410896</t>
  </si>
  <si>
    <t>9999-1180.2</t>
  </si>
  <si>
    <t>ZÁHOZ KABELOVÉ RÝHY Zemina třídy 3, šíře 350mm,hloubka 1200mm</t>
  </si>
  <si>
    <t>1484817055</t>
  </si>
  <si>
    <t>9999-1186</t>
  </si>
  <si>
    <t>ODVOZ ZEMINY Do vzdálenosti 1 km</t>
  </si>
  <si>
    <t>-41350005</t>
  </si>
  <si>
    <t>9999-1195</t>
  </si>
  <si>
    <t>ÚPRAVA POVRCHU Provizorní úprava terénu v zemina třídy 3</t>
  </si>
  <si>
    <t>-613758314</t>
  </si>
  <si>
    <t>9999-890</t>
  </si>
  <si>
    <t>VYTÝČENÍ TRATI Kabelové vedení v zastaveném prostoru</t>
  </si>
  <si>
    <t>km</t>
  </si>
  <si>
    <t>1942728864</t>
  </si>
  <si>
    <t>9999-945</t>
  </si>
  <si>
    <t>JÁMA PRO STOŽÁRY VER.OSVĚTLENÍ O OBJEMU DO 2 m3 Zemina třídy 3,ručně</t>
  </si>
  <si>
    <t>-1420067119</t>
  </si>
  <si>
    <t>9999-961</t>
  </si>
  <si>
    <t>ZÁKLAD Z PROSTÉHO BETONU Do rostlé zeminy bez bednění</t>
  </si>
  <si>
    <t>2144141805</t>
  </si>
  <si>
    <t>9999-964</t>
  </si>
  <si>
    <t>ROZBOURÁNÍ BETONOVÉHO ZÁKLADU Premist.mater.nalozeni,odvoz</t>
  </si>
  <si>
    <t>-1458074071</t>
  </si>
  <si>
    <t>9999-975</t>
  </si>
  <si>
    <t>POUZDROVÝ ZÁKL.PRO STOŽ.VENK. OSV. D 250x1000 mm</t>
  </si>
  <si>
    <t>1819254838</t>
  </si>
  <si>
    <t>9999-975r</t>
  </si>
  <si>
    <t>POUZDROVÝ ZÁKL.PRO STOŽ.VENK. OSV. D 350x1500 mm</t>
  </si>
  <si>
    <t>1581252850</t>
  </si>
  <si>
    <t>9999-983</t>
  </si>
  <si>
    <t>ZÁHOZ JÁMY,UPĚCHOVÁNÍ,ÚPRAVA POVRCHU V zemine třídy 3-4</t>
  </si>
  <si>
    <t>-795987315</t>
  </si>
  <si>
    <t>9999-999</t>
  </si>
  <si>
    <t>HLOUBENÍ KABELOVÉ RÝHY Zemina třídy 3, šíře 400mm,hloubka 800mm</t>
  </si>
  <si>
    <t>-1470195589</t>
  </si>
  <si>
    <t>9999-999.1</t>
  </si>
  <si>
    <t>HLOUBENÍ KABELOVÉ RÝHY Zemina třídy 3, šíře 500mm,hloubka 800mm</t>
  </si>
  <si>
    <t>-1997434200</t>
  </si>
  <si>
    <t>9999-999.2</t>
  </si>
  <si>
    <t>HLOUBENÍ KABELOVÉ RÝHY Zemina třídy 3, šíře 650mm,hloubka 1200mm</t>
  </si>
  <si>
    <t>1436251169</t>
  </si>
  <si>
    <t>SO 701 - Podzemní kontejnery tříděného odpadu</t>
  </si>
  <si>
    <t>Dodavatel a systém podzemních kontejnerů bude vybrán investorem</t>
  </si>
  <si>
    <t xml:space="preserve">    9 - Ostatní konstrukce a práce-bourání</t>
  </si>
  <si>
    <t>131201201</t>
  </si>
  <si>
    <t>Hloubení jam zapažených v hornině tř. 3 objemu do 100 m3</t>
  </si>
  <si>
    <t>207361145</t>
  </si>
  <si>
    <t>Hloubení zapažených jam a zářezů s urovnáním dna do předepsaného profilu a spádu v hornině tř. 3 do 100 m3</t>
  </si>
  <si>
    <t xml:space="preserve">Poznámka k souboru cen:_x000D_
1. V cenách jsou započteny i náklady na případné nutné přemístění výkopku ve výkopišti a na přehození výkopku na přilehlém terénu na vzdálenost do 3 m od okraje jámy nebo naložení na dopravní prostředek. 2. Hloubení zapažených jam hloubky přes 16 m se oceňuje individuálně. 3. Náklady na svislé přemístění výkopku nad 1 m hloubky se určí dle ustanovení článku č. 3161 všeobecných podmínek katalogu. 4. Výpočet objemu vykopávky v pazených prostorách se stanovuje dle přílohy č. 4 tohoto ceníku. </t>
  </si>
  <si>
    <t>2,8*7*1,8</t>
  </si>
  <si>
    <t>131201209</t>
  </si>
  <si>
    <t>Příplatek za lepivost u hloubení jam zapažených v hornině tř. 3</t>
  </si>
  <si>
    <t>753382864</t>
  </si>
  <si>
    <t>Hloubení zapažených jam a zářezů s urovnáním dna do předepsaného profilu a spádu Příplatek k cenám za lepivost horniny tř. 3</t>
  </si>
  <si>
    <t>35,28</t>
  </si>
  <si>
    <t>151101102</t>
  </si>
  <si>
    <t>Zřízení příložného pažení a rozepření stěn rýh hl do 4 m</t>
  </si>
  <si>
    <t>162450254</t>
  </si>
  <si>
    <t>Zřízení pažení a rozepření stěn rýh pro podzemní vedení pro všechny šířky rýhy příložné pro jakoukoliv mezerovitost, hloubky do 4 m</t>
  </si>
  <si>
    <t xml:space="preserve">Poznámka k souboru cen:_x000D_
1. Ceny jsou určeny pro roubení a rozepření stěn i jiných výkopů se svislými stěnami, pokud jsou tyto výkopy pro podzemní vedení rozměru do 1 250 mm. 2. Plocha mezer mezi pažinami příložného pažení se od plochy příložného pažení neodečítá; nezapažené plochy u pažení zátažného nebo hnaného se od plochy pažení odečítají. 3. Předepisuje-li projekt: a) ponechat pažení ve výkopu, oceňuje se toto pažení cenami souboru cen 151 . 0-19 Pažení stěn s ponecháním a rozepření stěn cenami souboru cen 151 . 0-13 Zřízení rozepření zapažených stěn výkopů, b) vzepření stěn, oceňuje se toto odstranění pažení stěn výkopu cenami souboru cen 151 . 0-12 Pažení stěn a vzepření stěn cenami souboru cen 151 . 0-14 odstranění vzepření stěn, c) kotvení stěn, oceňuje se toto Odstranění pažení stěn cenami souboru cen 151 . 0-12 Pažení stěn a kotvení stěn příslušnými cenami katalogu 800-2 Zvláštní zakládání objektů. </t>
  </si>
  <si>
    <t>2*(2,8+7)*1,8</t>
  </si>
  <si>
    <t>151101112</t>
  </si>
  <si>
    <t>Odstranění příložného pažení a rozepření stěn rýh hl do 4 m</t>
  </si>
  <si>
    <t>445443160</t>
  </si>
  <si>
    <t>Odstranění pažení a rozepření stěn rýh pro podzemní vedení s uložením materiálu na vzdálenost do 3 m od kraje výkopu příložné, hloubky přes 2 do 4 m</t>
  </si>
  <si>
    <t>161101101</t>
  </si>
  <si>
    <t>Svislé přemístění výkopku z horniny tř. 1 až 4 hl výkopu do 2,5 m</t>
  </si>
  <si>
    <t>-910234198</t>
  </si>
  <si>
    <t>Svislé přemístění výkopku bez naložení do dopravní nádoby avšak s vyprázdněním dopravní nádoby na hromadu nebo do dopravního prostředku z horniny tř. 1 až 4, při hloubce výkopu přes 1 do 2,5 m</t>
  </si>
  <si>
    <t xml:space="preserve">Poznámka k souboru cen:_x000D_
1. Ceny -1151 až -1158 lze použít i pro svislé přemístění materiálu a stavební suti z konstrukcí ze zdiva cihelného nebo kamenného, z betonu prostého, prokládaného, železového i předpjatého, pokud tyto konstrukce byly vybourány ve výkopišti. 2. Ceny pro hloubku přes 1 do 2,5 m, přes 2,5 m do 4 m atd. jsou určeny pro svislé přemístění výkopku od 0 do 2,5 m, od 0 do 4 m atd. 3. Množství materiálu i stavební suti z rozbouraných konstrukcí pro přemístění se rovná objemu konstrukcí před rozbouráním. </t>
  </si>
  <si>
    <t>1505236727</t>
  </si>
  <si>
    <t>Vodorovné přemístění výkopku nebo sypaniny po suchu na obvyklém dopravním prostředku, bez naložení výkopku, avšak se složením bez rozhrnutí z horniny tř. 1 až 4 na vzdálenost přes 9 000 do 10 000 m</t>
  </si>
  <si>
    <t>35,28-13,58</t>
  </si>
  <si>
    <t>1899358932</t>
  </si>
  <si>
    <t>Nakládání, skládání a překládání neulehlého výkopku nebo sypaniny nakládání, množství do 100 m3, z hornin tř. 1 až 4</t>
  </si>
  <si>
    <t>21,7</t>
  </si>
  <si>
    <t>Poplatek za uložení odpadu ze sypaniny na skládce (skládkovné)</t>
  </si>
  <si>
    <t>-1276289415</t>
  </si>
  <si>
    <t>Uložení sypaniny poplatek za uložení sypaniny na skládce (skládkovné)</t>
  </si>
  <si>
    <t>21,7*1,8</t>
  </si>
  <si>
    <t>2098960645</t>
  </si>
  <si>
    <t>Zásyp sypaninou z jakékoliv horniny s uložením výkopku ve vrstvách se zhutněním jam, šachet, rýh nebo kolem objektů v těchto vykopávkách</t>
  </si>
  <si>
    <t>2,8*7*1,65</t>
  </si>
  <si>
    <t>-(1,93*6*1,62)</t>
  </si>
  <si>
    <t>727096647</t>
  </si>
  <si>
    <t>Úprava pláně vyrovnáním výškových rozdílů v hornině tř. 1 až 4 se zhutněním</t>
  </si>
  <si>
    <t>2,8*7</t>
  </si>
  <si>
    <t>271572211</t>
  </si>
  <si>
    <t>Podsyp pod základové konstrukce se zhutněním z netříděného štěrkopísku</t>
  </si>
  <si>
    <t>251649319</t>
  </si>
  <si>
    <t>Podsyp pod základové konstrukce se zhutněním a urovnáním povrchu ze štěrkopísku netříděného</t>
  </si>
  <si>
    <t xml:space="preserve">Poznámka k souboru cen:_x000D_
1. Ceny slouží pro ocenění násypů pod základové konstrukce tloušťky vrstvy do 300 mm. 2. Násypy s tloušťkou vrstvy přesahující 300 mm se ocení cenami souboru cen 213 31-…. Polštáře zhutněné pod základy v katalogu 800-2 Zvláštní zakládání objektů. </t>
  </si>
  <si>
    <t>2,8*7*0,1</t>
  </si>
  <si>
    <t>273321211</t>
  </si>
  <si>
    <t>Základové desky ze ŽB bez zvýšených nároků na prostředí tř. C 12/15</t>
  </si>
  <si>
    <t>260419162</t>
  </si>
  <si>
    <t>Základy z betonu železového (bez výztuže) desky z betonu bez zvýšených nároků na prostředí tř. C 12/15</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</si>
  <si>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3. V cenách nejsou započteny náklady na výztuž, tyto se oceňují cenami souboru cen 27* 36-.... Výztuž základů. </t>
  </si>
  <si>
    <t>2,8*7*0,2</t>
  </si>
  <si>
    <t>273362021</t>
  </si>
  <si>
    <t>Výztuž základových desek svařovanými sítěmi Kari</t>
  </si>
  <si>
    <t>-2047194180</t>
  </si>
  <si>
    <t>Výztuž základů desek ze svařovaných sítí z drátů typu KARI</t>
  </si>
  <si>
    <t xml:space="preserve">Poznámka k souboru cen:_x000D_
1. Ceny platí pro desky rovné, s náběhy, hřibové nebo upnuté do žeber včetně výztuže těchto žeber. </t>
  </si>
  <si>
    <t>((2,8*7)*4,952*1,1)/1000</t>
  </si>
  <si>
    <t>279351311</t>
  </si>
  <si>
    <t>Zřízení jednostranného bednění základových zdí</t>
  </si>
  <si>
    <t>16890829</t>
  </si>
  <si>
    <t>Bednění základových zdí rovné jednostranné zřízení</t>
  </si>
  <si>
    <t xml:space="preserve">Poznámka k souboru cen:_x000D_
1. Ceny jsou určeny pro bednění svislé nebo šikmé (odkloněné), půdorysně přímé nebo zalomené ve volném prostranství, ve volných nebo zapažených jamách a rýhách. 2. Kruhové nebo obloukové bednění poloměru do 1 m se oceňuje individuálně. </t>
  </si>
  <si>
    <t>4*0,3*1,52</t>
  </si>
  <si>
    <t>279351312</t>
  </si>
  <si>
    <t>Odstranění jednostranného bednění základových zdí</t>
  </si>
  <si>
    <t>-670738884</t>
  </si>
  <si>
    <t>Bednění základových zdí rovné jednostranné odstranění</t>
  </si>
  <si>
    <t>312311811</t>
  </si>
  <si>
    <t>Výplňová zeď z betonu prostého tř. C 12/15</t>
  </si>
  <si>
    <t>1169814936</t>
  </si>
  <si>
    <t>Nadzákladové zdi z betonu prostého výplňové bez zvláštních nároků na vliv prostředí (X0, XC) tř. C 12/15</t>
  </si>
  <si>
    <t xml:space="preserve">Poznámka k souboru cen:_x000D_
1. Při betonování do ztraceného bednění z desek je zohledněna zvýšená opatrnost, aby se předešlo poškození zabudovaných desek. 2. Při stanovení množství měrných jednotek betonu do ztraceného bednění z desek je třeba zohlednit skutečnou spotřebu betonu v m3 zdiva. 3. V cenách nejsou započteny náklady na bednění; tyto se oceňují cenami souboru cen: a) 31* 35-11 Bednění nadzákladových zdí, b) 31* 35-12 Ztracené bednění nadzákladových zdí ze štěpkocementových desek. </t>
  </si>
  <si>
    <t>2*1,98*0,3*1,52</t>
  </si>
  <si>
    <t>Ostatní konstrukce a práce-bourání</t>
  </si>
  <si>
    <t>kontejner_01</t>
  </si>
  <si>
    <t>Podzemní kontejner (papír, plast) o objemu 3 m3 dodávka vč. montáže</t>
  </si>
  <si>
    <t>-1294884413</t>
  </si>
  <si>
    <t>součástí dodávky jedné sady je: železobetonová nádrž s certifikátem ČSN 750905, bezpečnostní plošina zabraňující pádu osoby do jímky s nosností dle EN 13071-2 tj. 160 Kg, vlastní kontejner na odpad o objemu 3 m3 dle EN 13071-2 - dvojhák, pochozí plocha opatřena ALU KAPIČKOVÝM PLECHEM, alt. deskou pro uložení zámkové dlažby, vhazovací šachta např. (BOLERO) a zprovoznění technologie na místě stavby a technická dokumentace.</t>
  </si>
  <si>
    <t>Poznámka k položce:
cena stanovena na základě cenové nabídky dodavatelů systému</t>
  </si>
  <si>
    <t>kontejner_02</t>
  </si>
  <si>
    <t>Podzemní kontejner (DUO - sklo bílé, sklo barevné) o objemu 3 m3 dodávka vč. montáže</t>
  </si>
  <si>
    <t>-792110348</t>
  </si>
  <si>
    <t>998011001</t>
  </si>
  <si>
    <t>Přesun hmot pro budovy zděné v do 6 m</t>
  </si>
  <si>
    <t>1546798193</t>
  </si>
  <si>
    <t>Přesun hmot pro budovy občanské výstavby, bydlení, výrobu a služby  s nosnou svislou konstrukcí zděnou z cihel, tvárnic nebo kamene vodorovná dopravní vzdálenost do 100 m pro budovy výšky do 6 m</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</si>
  <si>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</si>
  <si>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 xml:space="preserve">    VRN3 - Zařízení staveniště</t>
  </si>
  <si>
    <t xml:space="preserve">    VRN4 - Inženýrská činnost</t>
  </si>
  <si>
    <t xml:space="preserve">    VRN7 - Provozní vlivy</t>
  </si>
  <si>
    <t xml:space="preserve">    VRN9 - Ostatní náklady</t>
  </si>
  <si>
    <t>VRN - SO 401 - Vedlejší rozpočtové náklady</t>
  </si>
  <si>
    <t>011314000</t>
  </si>
  <si>
    <t>Archeologický dohled</t>
  </si>
  <si>
    <t>-1864220321</t>
  </si>
  <si>
    <t>012103000</t>
  </si>
  <si>
    <t>Geodetické práce před výstavbou</t>
  </si>
  <si>
    <t>810423012</t>
  </si>
  <si>
    <t>012203000</t>
  </si>
  <si>
    <t>Geodetické práce při provádění stavby</t>
  </si>
  <si>
    <t>-1662259641</t>
  </si>
  <si>
    <t>-1103796915</t>
  </si>
  <si>
    <t>Poznámka k položce:
zajištění geometrického plánu</t>
  </si>
  <si>
    <t>958796673</t>
  </si>
  <si>
    <t>Poznámka k položce:
zápis do technické mapy města</t>
  </si>
  <si>
    <t>013254000</t>
  </si>
  <si>
    <t>Dokumentace skutečného provedení stavby</t>
  </si>
  <si>
    <t>-969389052</t>
  </si>
  <si>
    <t>Poznámka k položce:
3x v tištěné formě + 1 x diitálně formě na CD nosiči v obecně dostupných formátech</t>
  </si>
  <si>
    <t>VRN3</t>
  </si>
  <si>
    <t>Zařízení staveniště</t>
  </si>
  <si>
    <t>030001000</t>
  </si>
  <si>
    <t>Zařízení staveniště (přípravné práce, vybavení staveniště, skládka staveniště, zabezpečení staveniště)</t>
  </si>
  <si>
    <t>612507225</t>
  </si>
  <si>
    <t>034103000</t>
  </si>
  <si>
    <t>Oplocení staveniště</t>
  </si>
  <si>
    <t>1482851551</t>
  </si>
  <si>
    <t>034303000</t>
  </si>
  <si>
    <t>Dopravní značení na staveništi (DIO)</t>
  </si>
  <si>
    <t>-162546957</t>
  </si>
  <si>
    <t>Dopravní značení na staveništi</t>
  </si>
  <si>
    <t>034503000</t>
  </si>
  <si>
    <t>Informační tabule na staveništi</t>
  </si>
  <si>
    <t>-525564084</t>
  </si>
  <si>
    <t>034503000.1</t>
  </si>
  <si>
    <t>Pamětní deska 30x40 cm vč. sloupku a patky</t>
  </si>
  <si>
    <t>1534827699</t>
  </si>
  <si>
    <t>039103000</t>
  </si>
  <si>
    <t>Rozebrání, bourání a odvoz zařízení staveniště</t>
  </si>
  <si>
    <t>1378018020</t>
  </si>
  <si>
    <t>VRN4</t>
  </si>
  <si>
    <t>Inženýrská činnost</t>
  </si>
  <si>
    <t>041002000</t>
  </si>
  <si>
    <t>Dozory (dozor geologa popř. hydrogeologa)</t>
  </si>
  <si>
    <t>728234581</t>
  </si>
  <si>
    <t>Dozory</t>
  </si>
  <si>
    <t>041903000</t>
  </si>
  <si>
    <t>Dozor jiné osoby (statika)</t>
  </si>
  <si>
    <t>199968015</t>
  </si>
  <si>
    <t>Dozor jiné osoby</t>
  </si>
  <si>
    <t>043002000</t>
  </si>
  <si>
    <t>Zkoušky a ostatní měření</t>
  </si>
  <si>
    <t>-1856777985</t>
  </si>
  <si>
    <t>Poznámka k položce:
provedení kontrol a zkoušek stavebních prací</t>
  </si>
  <si>
    <t>043134000</t>
  </si>
  <si>
    <t>Zkoušky zatěžovací</t>
  </si>
  <si>
    <t>-1734807282</t>
  </si>
  <si>
    <t>045002000</t>
  </si>
  <si>
    <t>Kompletační a koordinační činnost</t>
  </si>
  <si>
    <t>1745955383</t>
  </si>
  <si>
    <t>049002000</t>
  </si>
  <si>
    <t>Ostatní inženýrská činnost</t>
  </si>
  <si>
    <t>-1857991821</t>
  </si>
  <si>
    <t>Poznámka k položce:
zajištění dokladů pro předání stavby a kolaudační souhlas</t>
  </si>
  <si>
    <t>049203000</t>
  </si>
  <si>
    <t>Náklady stanovené zvláštními předpisy</t>
  </si>
  <si>
    <t>359334146</t>
  </si>
  <si>
    <t>Poznámka k položce:
zajištění povolení zvláštního užívání komunikace vč. poplatku, realizace požadovaného dopravního značení</t>
  </si>
  <si>
    <t>VRN7</t>
  </si>
  <si>
    <t>Provozní vlivy</t>
  </si>
  <si>
    <t>072002000</t>
  </si>
  <si>
    <t>Silniční provoz</t>
  </si>
  <si>
    <t>774098457</t>
  </si>
  <si>
    <t>075002000</t>
  </si>
  <si>
    <t>Ochranná pásma inženýrských sítí vč. jejich vytyčení</t>
  </si>
  <si>
    <t>-1098895555</t>
  </si>
  <si>
    <t>Ochranná pásma</t>
  </si>
  <si>
    <t>079002000</t>
  </si>
  <si>
    <t>Ostatní provozní vlivy</t>
  </si>
  <si>
    <t>-1100298758</t>
  </si>
  <si>
    <t>VRN9</t>
  </si>
  <si>
    <t>Ostatní náklady</t>
  </si>
  <si>
    <t>091002000</t>
  </si>
  <si>
    <t>Ostatní náklady související s objektem</t>
  </si>
  <si>
    <t>-694135486</t>
  </si>
  <si>
    <t>091504000</t>
  </si>
  <si>
    <t>Náklady související s publikační činností</t>
  </si>
  <si>
    <t>69139488</t>
  </si>
  <si>
    <t>Poznámka k položce:
zajištění informovanosti vlastníků sousedních pozemků</t>
  </si>
  <si>
    <t>VRN - SO 401</t>
  </si>
  <si>
    <t>OST_01</t>
  </si>
  <si>
    <t>PPV z montáže: materiál + práce</t>
  </si>
  <si>
    <t>%</t>
  </si>
  <si>
    <t>1364377953</t>
  </si>
  <si>
    <t>OST_02</t>
  </si>
  <si>
    <t>PPV 1,00% z nátěrů a zemních prací</t>
  </si>
  <si>
    <t>-1971891783</t>
  </si>
  <si>
    <t>OST_03</t>
  </si>
  <si>
    <t>Dodávka dokumentace</t>
  </si>
  <si>
    <t>77212815</t>
  </si>
  <si>
    <t>OST_04</t>
  </si>
  <si>
    <t>Rizika a pojištění</t>
  </si>
  <si>
    <t>944338755</t>
  </si>
  <si>
    <t>OST_05</t>
  </si>
  <si>
    <t>Opravy v záruce</t>
  </si>
  <si>
    <t>-1295740310</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</si>
  <si>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</si>
  <si>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</si>
  <si>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</si>
  <si>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</si>
  <si>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</si>
  <si>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</si>
  <si>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</si>
  <si>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</si>
  <si>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</si>
  <si>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</si>
  <si>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</si>
  <si>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Stavební objekt inženýrský</t>
  </si>
  <si>
    <t>PRO</t>
  </si>
  <si>
    <t>Provozní soubor</t>
  </si>
  <si>
    <t>Vedlejší a ostatní náklady</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</si>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</sst>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7">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color rgb="FF800080"/>
      <name val="Trebuchet MS"/>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sz val="7"/>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6">
    <fill>
      <patternFill patternType="none"/>
    </fill>
    <fill>
      <patternFill patternType="gray125"/>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5" fillId="0" borderId="0" applyNumberFormat="0" applyFill="0" applyBorder="0" applyAlignment="0" applyProtection="0"/>
  </cellStyleXfs>
  <cellXfs count="390">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pplyProtection="1">
      <alignment horizontal="center" vertical="center"/>
      <protection locked="0"/>
    </xf>
    <xf numFmtId="0" fontId="11" fillId="2" borderId="0" xfId="0" applyFont="1" applyFill="1" applyAlignment="1" applyProtection="1">
      <alignment horizontal="left" vertical="center"/>
    </xf>
    <xf numFmtId="0" fontId="12" fillId="2" borderId="0" xfId="0" applyFont="1" applyFill="1" applyAlignment="1" applyProtection="1">
      <alignment vertical="center"/>
    </xf>
    <xf numFmtId="0" fontId="13" fillId="2" borderId="0" xfId="0" applyFont="1" applyFill="1" applyAlignment="1" applyProtection="1">
      <alignment horizontal="left" vertical="center"/>
    </xf>
    <xf numFmtId="0" fontId="14" fillId="2" borderId="0" xfId="1" applyFont="1" applyFill="1" applyAlignment="1" applyProtection="1">
      <alignment vertical="center"/>
    </xf>
    <xf numFmtId="0" fontId="45" fillId="2" borderId="0" xfId="1" applyFill="1"/>
    <xf numFmtId="0" fontId="0" fillId="2" borderId="0" xfId="0" applyFill="1"/>
    <xf numFmtId="0" fontId="11" fillId="2" borderId="0" xfId="0" applyFont="1" applyFill="1" applyAlignment="1">
      <alignment horizontal="lef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5" fillId="0" borderId="0" xfId="0" applyFont="1" applyBorder="1" applyAlignment="1" applyProtection="1">
      <alignment horizontal="left" vertical="center"/>
    </xf>
    <xf numFmtId="0" fontId="0" fillId="0" borderId="6" xfId="0" applyBorder="1" applyProtection="1"/>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8" fillId="0" borderId="0" xfId="0" applyFont="1" applyBorder="1" applyAlignment="1" applyProtection="1">
      <alignment horizontal="left" vertical="center"/>
    </xf>
    <xf numFmtId="0" fontId="2" fillId="3" borderId="0" xfId="0"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0"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4" borderId="0" xfId="0" applyFont="1" applyFill="1" applyBorder="1" applyAlignment="1" applyProtection="1">
      <alignment vertical="center"/>
    </xf>
    <xf numFmtId="0" fontId="3" fillId="4" borderId="9" xfId="0" applyFont="1" applyFill="1" applyBorder="1" applyAlignment="1" applyProtection="1">
      <alignment horizontal="left" vertical="center"/>
    </xf>
    <xf numFmtId="0" fontId="0" fillId="4" borderId="10" xfId="0" applyFont="1" applyFill="1" applyBorder="1" applyAlignment="1" applyProtection="1">
      <alignment vertical="center"/>
    </xf>
    <xf numFmtId="0" fontId="3" fillId="4" borderId="10" xfId="0" applyFont="1" applyFill="1" applyBorder="1" applyAlignment="1" applyProtection="1">
      <alignment horizontal="center" vertical="center"/>
    </xf>
    <xf numFmtId="0" fontId="0" fillId="4"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5"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8"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1"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5" borderId="10" xfId="0" applyFont="1" applyFill="1" applyBorder="1" applyAlignment="1" applyProtection="1">
      <alignment vertical="center"/>
    </xf>
    <xf numFmtId="0" fontId="2" fillId="5" borderId="11" xfId="0" applyFont="1" applyFill="1" applyBorder="1" applyAlignment="1" applyProtection="1">
      <alignment horizontal="center" vertical="center"/>
    </xf>
    <xf numFmtId="0" fontId="18" fillId="0" borderId="20" xfId="0" applyFont="1" applyBorder="1" applyAlignment="1" applyProtection="1">
      <alignment horizontal="center" vertical="center" wrapText="1"/>
    </xf>
    <xf numFmtId="0" fontId="18" fillId="0" borderId="21"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0" fontId="3" fillId="0" borderId="0" xfId="0" applyFont="1" applyAlignment="1" applyProtection="1">
      <alignment horizontal="center" vertical="center"/>
    </xf>
    <xf numFmtId="4" fontId="22" fillId="0" borderId="18" xfId="0" applyNumberFormat="1" applyFont="1" applyBorder="1" applyAlignment="1" applyProtection="1">
      <alignment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4" fontId="22" fillId="0" borderId="19" xfId="0" applyNumberFormat="1" applyFont="1" applyBorder="1" applyAlignment="1" applyProtection="1">
      <alignment vertical="center"/>
    </xf>
    <xf numFmtId="0" fontId="3"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4" fillId="0" borderId="5"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horizontal="center" vertical="center"/>
    </xf>
    <xf numFmtId="0" fontId="4" fillId="0" borderId="5" xfId="0" applyFont="1" applyBorder="1" applyAlignment="1">
      <alignment vertical="center"/>
    </xf>
    <xf numFmtId="4" fontId="29" fillId="0" borderId="18"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9" xfId="0" applyNumberFormat="1" applyFont="1" applyBorder="1" applyAlignment="1" applyProtection="1">
      <alignment vertical="center"/>
    </xf>
    <xf numFmtId="0" fontId="4" fillId="0" borderId="0" xfId="0" applyFont="1" applyAlignment="1">
      <alignment horizontal="left" vertical="center"/>
    </xf>
    <xf numFmtId="4" fontId="29" fillId="0" borderId="23" xfId="0" applyNumberFormat="1" applyFont="1" applyBorder="1" applyAlignment="1" applyProtection="1">
      <alignment vertical="center"/>
    </xf>
    <xf numFmtId="4" fontId="29" fillId="0" borderId="24" xfId="0" applyNumberFormat="1" applyFont="1" applyBorder="1" applyAlignment="1" applyProtection="1">
      <alignment vertical="center"/>
    </xf>
    <xf numFmtId="166" fontId="29" fillId="0" borderId="24" xfId="0" applyNumberFormat="1" applyFont="1" applyBorder="1" applyAlignment="1" applyProtection="1">
      <alignment vertical="center"/>
    </xf>
    <xf numFmtId="4" fontId="29" fillId="0" borderId="25" xfId="0" applyNumberFormat="1" applyFont="1" applyBorder="1" applyAlignment="1" applyProtection="1">
      <alignment vertical="center"/>
    </xf>
    <xf numFmtId="0" fontId="0" fillId="0" borderId="0" xfId="0" applyProtection="1">
      <protection locked="0"/>
    </xf>
    <xf numFmtId="0" fontId="12" fillId="2" borderId="0" xfId="0" applyFont="1" applyFill="1" applyAlignment="1">
      <alignment vertical="center"/>
    </xf>
    <xf numFmtId="0" fontId="13" fillId="2" borderId="0" xfId="0" applyFont="1" applyFill="1" applyAlignment="1">
      <alignment horizontal="left" vertical="center"/>
    </xf>
    <xf numFmtId="0" fontId="30" fillId="2" borderId="0" xfId="1" applyFont="1" applyFill="1" applyAlignment="1">
      <alignment vertical="center"/>
    </xf>
    <xf numFmtId="0" fontId="12" fillId="2"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0" fillId="0" borderId="0" xfId="0" applyFont="1" applyBorder="1" applyAlignment="1" applyProtection="1">
      <alignment horizontal="left" vertical="center"/>
    </xf>
    <xf numFmtId="4" fontId="23"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3" fillId="5" borderId="10" xfId="0" applyFont="1" applyFill="1" applyBorder="1" applyAlignment="1" applyProtection="1">
      <alignment horizontal="right" vertical="center"/>
    </xf>
    <xf numFmtId="0" fontId="3" fillId="5" borderId="10" xfId="0" applyFont="1" applyFill="1" applyBorder="1" applyAlignment="1" applyProtection="1">
      <alignment horizontal="center" vertical="center"/>
    </xf>
    <xf numFmtId="0" fontId="0" fillId="5" borderId="10" xfId="0" applyFont="1" applyFill="1" applyBorder="1" applyAlignment="1" applyProtection="1">
      <alignment vertical="center"/>
      <protection locked="0"/>
    </xf>
    <xf numFmtId="4" fontId="3" fillId="5" borderId="10" xfId="0" applyNumberFormat="1" applyFont="1" applyFill="1" applyBorder="1" applyAlignment="1" applyProtection="1">
      <alignment vertical="center"/>
    </xf>
    <xf numFmtId="0" fontId="0" fillId="5"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5" borderId="0" xfId="0" applyFont="1" applyFill="1" applyBorder="1" applyAlignment="1" applyProtection="1">
      <alignment horizontal="left" vertical="center"/>
    </xf>
    <xf numFmtId="0" fontId="0" fillId="5" borderId="0" xfId="0" applyFont="1" applyFill="1" applyBorder="1" applyAlignment="1" applyProtection="1">
      <alignment vertical="center"/>
      <protection locked="0"/>
    </xf>
    <xf numFmtId="0" fontId="2" fillId="5" borderId="0" xfId="0" applyFont="1" applyFill="1" applyBorder="1" applyAlignment="1" applyProtection="1">
      <alignment horizontal="right" vertical="center"/>
    </xf>
    <xf numFmtId="0" fontId="0" fillId="5" borderId="6" xfId="0" applyFont="1" applyFill="1" applyBorder="1" applyAlignment="1" applyProtection="1">
      <alignment vertical="center"/>
    </xf>
    <xf numFmtId="0" fontId="31"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18"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5" borderId="20"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3" fillId="0" borderId="0" xfId="0" applyNumberFormat="1" applyFont="1" applyAlignment="1" applyProtection="1"/>
    <xf numFmtId="166" fontId="32" fillId="0" borderId="16" xfId="0" applyNumberFormat="1" applyFont="1" applyBorder="1" applyAlignment="1" applyProtection="1"/>
    <xf numFmtId="166" fontId="32" fillId="0" borderId="17" xfId="0" applyNumberFormat="1" applyFont="1" applyBorder="1" applyAlignment="1" applyProtection="1"/>
    <xf numFmtId="4" fontId="33"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pplyProtection="1">
      <alignment horizontal="left"/>
    </xf>
    <xf numFmtId="4" fontId="6" fillId="0" borderId="0" xfId="0" applyNumberFormat="1" applyFont="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3"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3"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34" fillId="0" borderId="0" xfId="0" applyFont="1" applyAlignment="1" applyProtection="1">
      <alignment horizontal="left" vertical="center"/>
    </xf>
    <xf numFmtId="0" fontId="35" fillId="0" borderId="0" xfId="0" applyFont="1" applyAlignment="1" applyProtection="1">
      <alignment horizontal="left" vertical="center" wrapText="1"/>
    </xf>
    <xf numFmtId="0" fontId="0" fillId="0" borderId="18" xfId="0" applyFont="1" applyBorder="1" applyAlignment="1" applyProtection="1">
      <alignment vertical="center"/>
    </xf>
    <xf numFmtId="0" fontId="36" fillId="0" borderId="0" xfId="0" applyFont="1" applyAlignment="1" applyProtection="1">
      <alignment vertical="center" wrapText="1"/>
    </xf>
    <xf numFmtId="0" fontId="8" fillId="0" borderId="5" xfId="0" applyFont="1" applyBorder="1" applyAlignment="1" applyProtection="1">
      <alignment vertical="center"/>
    </xf>
    <xf numFmtId="0" fontId="8" fillId="0" borderId="0" xfId="0" applyFont="1" applyAlignme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37" fillId="0" borderId="28" xfId="0" applyFont="1" applyBorder="1" applyAlignment="1" applyProtection="1">
      <alignment horizontal="center" vertical="center"/>
    </xf>
    <xf numFmtId="49" fontId="37" fillId="0" borderId="28" xfId="0" applyNumberFormat="1" applyFont="1" applyBorder="1" applyAlignment="1" applyProtection="1">
      <alignment horizontal="left" vertical="center" wrapText="1"/>
    </xf>
    <xf numFmtId="0" fontId="37" fillId="0" borderId="28" xfId="0" applyFont="1" applyBorder="1" applyAlignment="1" applyProtection="1">
      <alignment horizontal="left" vertical="center" wrapText="1"/>
    </xf>
    <xf numFmtId="0" fontId="37" fillId="0" borderId="28" xfId="0" applyFont="1" applyBorder="1" applyAlignment="1" applyProtection="1">
      <alignment horizontal="center" vertical="center" wrapText="1"/>
    </xf>
    <xf numFmtId="167" fontId="37" fillId="0" borderId="28" xfId="0" applyNumberFormat="1" applyFont="1" applyBorder="1" applyAlignment="1" applyProtection="1">
      <alignment vertical="center"/>
    </xf>
    <xf numFmtId="4" fontId="37" fillId="3" borderId="28" xfId="0" applyNumberFormat="1" applyFont="1" applyFill="1" applyBorder="1" applyAlignment="1" applyProtection="1">
      <alignment vertical="center"/>
      <protection locked="0"/>
    </xf>
    <xf numFmtId="4" fontId="37" fillId="0" borderId="28" xfId="0" applyNumberFormat="1" applyFont="1" applyBorder="1" applyAlignment="1" applyProtection="1">
      <alignment vertical="center"/>
    </xf>
    <xf numFmtId="0" fontId="37" fillId="0" borderId="5" xfId="0" applyFont="1" applyBorder="1" applyAlignment="1">
      <alignment vertical="center"/>
    </xf>
    <xf numFmtId="0" fontId="37" fillId="3" borderId="28"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35" fillId="0" borderId="0" xfId="0" applyFont="1" applyAlignment="1" applyProtection="1">
      <alignment horizontal="left" vertical="top" wrapText="1"/>
    </xf>
    <xf numFmtId="0" fontId="9" fillId="0" borderId="23"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0" fillId="0" borderId="23" xfId="0" applyFont="1" applyBorder="1" applyAlignment="1" applyProtection="1">
      <alignment vertical="center"/>
    </xf>
    <xf numFmtId="0" fontId="0" fillId="0" borderId="24" xfId="0" applyFont="1" applyBorder="1" applyAlignment="1" applyProtection="1">
      <alignment vertical="center"/>
    </xf>
    <xf numFmtId="0" fontId="0" fillId="0" borderId="25" xfId="0" applyFont="1" applyBorder="1" applyAlignment="1" applyProtection="1">
      <alignment vertical="center"/>
    </xf>
    <xf numFmtId="167" fontId="0" fillId="3" borderId="28" xfId="0" applyNumberFormat="1" applyFont="1" applyFill="1" applyBorder="1" applyAlignment="1" applyProtection="1">
      <alignment vertical="center"/>
      <protection locked="0"/>
    </xf>
    <xf numFmtId="0" fontId="0" fillId="0" borderId="0" xfId="0" applyAlignment="1" applyProtection="1">
      <alignment vertical="top"/>
      <protection locked="0"/>
    </xf>
    <xf numFmtId="0" fontId="38" fillId="0" borderId="29" xfId="0" applyFont="1" applyBorder="1" applyAlignment="1" applyProtection="1">
      <alignment vertical="center" wrapText="1"/>
      <protection locked="0"/>
    </xf>
    <xf numFmtId="0" fontId="38" fillId="0" borderId="30" xfId="0" applyFont="1" applyBorder="1" applyAlignment="1" applyProtection="1">
      <alignment vertical="center" wrapText="1"/>
      <protection locked="0"/>
    </xf>
    <xf numFmtId="0" fontId="38" fillId="0" borderId="31" xfId="0" applyFont="1" applyBorder="1" applyAlignment="1" applyProtection="1">
      <alignment vertical="center" wrapText="1"/>
      <protection locked="0"/>
    </xf>
    <xf numFmtId="0" fontId="38" fillId="0" borderId="32" xfId="0" applyFont="1" applyBorder="1" applyAlignment="1" applyProtection="1">
      <alignment horizontal="center" vertical="center" wrapText="1"/>
      <protection locked="0"/>
    </xf>
    <xf numFmtId="0" fontId="38" fillId="0" borderId="33" xfId="0" applyFont="1" applyBorder="1" applyAlignment="1" applyProtection="1">
      <alignment horizontal="center" vertical="center" wrapText="1"/>
      <protection locked="0"/>
    </xf>
    <xf numFmtId="0" fontId="38" fillId="0" borderId="32" xfId="0" applyFont="1" applyBorder="1" applyAlignment="1" applyProtection="1">
      <alignment vertical="center" wrapText="1"/>
      <protection locked="0"/>
    </xf>
    <xf numFmtId="0" fontId="38" fillId="0" borderId="33" xfId="0" applyFont="1" applyBorder="1" applyAlignment="1" applyProtection="1">
      <alignment vertical="center" wrapText="1"/>
      <protection locked="0"/>
    </xf>
    <xf numFmtId="0" fontId="40" fillId="0" borderId="1" xfId="0" applyFont="1" applyBorder="1" applyAlignment="1" applyProtection="1">
      <alignment horizontal="left" vertical="center" wrapText="1"/>
      <protection locked="0"/>
    </xf>
    <xf numFmtId="0" fontId="41" fillId="0" borderId="1" xfId="0" applyFont="1" applyBorder="1" applyAlignment="1" applyProtection="1">
      <alignment horizontal="left" vertical="center" wrapText="1"/>
      <protection locked="0"/>
    </xf>
    <xf numFmtId="0" fontId="41" fillId="0" borderId="32" xfId="0" applyFont="1" applyBorder="1" applyAlignment="1" applyProtection="1">
      <alignment vertical="center" wrapText="1"/>
      <protection locked="0"/>
    </xf>
    <xf numFmtId="0" fontId="41" fillId="0" borderId="1" xfId="0" applyFont="1" applyBorder="1" applyAlignment="1" applyProtection="1">
      <alignment vertical="center" wrapText="1"/>
      <protection locked="0"/>
    </xf>
    <xf numFmtId="0" fontId="41" fillId="0" borderId="1" xfId="0" applyFont="1" applyBorder="1" applyAlignment="1" applyProtection="1">
      <alignment vertical="center"/>
      <protection locked="0"/>
    </xf>
    <xf numFmtId="0" fontId="41" fillId="0" borderId="1" xfId="0" applyFont="1" applyBorder="1" applyAlignment="1" applyProtection="1">
      <alignment horizontal="left" vertical="center"/>
      <protection locked="0"/>
    </xf>
    <xf numFmtId="49" fontId="41" fillId="0" borderId="1" xfId="0" applyNumberFormat="1" applyFont="1" applyBorder="1" applyAlignment="1" applyProtection="1">
      <alignment vertical="center" wrapText="1"/>
      <protection locked="0"/>
    </xf>
    <xf numFmtId="0" fontId="38" fillId="0" borderId="35" xfId="0" applyFont="1" applyBorder="1" applyAlignment="1" applyProtection="1">
      <alignment vertical="center" wrapText="1"/>
      <protection locked="0"/>
    </xf>
    <xf numFmtId="0" fontId="42" fillId="0" borderId="34" xfId="0" applyFont="1" applyBorder="1" applyAlignment="1" applyProtection="1">
      <alignment vertical="center" wrapText="1"/>
      <protection locked="0"/>
    </xf>
    <xf numFmtId="0" fontId="38" fillId="0" borderId="36" xfId="0" applyFont="1" applyBorder="1" applyAlignment="1" applyProtection="1">
      <alignment vertical="center" wrapText="1"/>
      <protection locked="0"/>
    </xf>
    <xf numFmtId="0" fontId="38" fillId="0" borderId="1" xfId="0" applyFont="1" applyBorder="1" applyAlignment="1" applyProtection="1">
      <alignment vertical="top"/>
      <protection locked="0"/>
    </xf>
    <xf numFmtId="0" fontId="38" fillId="0" borderId="0" xfId="0" applyFont="1" applyAlignment="1" applyProtection="1">
      <alignment vertical="top"/>
      <protection locked="0"/>
    </xf>
    <xf numFmtId="0" fontId="38" fillId="0" borderId="29" xfId="0" applyFont="1" applyBorder="1" applyAlignment="1" applyProtection="1">
      <alignment horizontal="left" vertical="center"/>
      <protection locked="0"/>
    </xf>
    <xf numFmtId="0" fontId="38" fillId="0" borderId="30" xfId="0" applyFont="1" applyBorder="1" applyAlignment="1" applyProtection="1">
      <alignment horizontal="left" vertical="center"/>
      <protection locked="0"/>
    </xf>
    <xf numFmtId="0" fontId="38" fillId="0" borderId="31" xfId="0" applyFont="1" applyBorder="1" applyAlignment="1" applyProtection="1">
      <alignment horizontal="left" vertical="center"/>
      <protection locked="0"/>
    </xf>
    <xf numFmtId="0" fontId="38" fillId="0" borderId="32" xfId="0" applyFont="1" applyBorder="1" applyAlignment="1" applyProtection="1">
      <alignment horizontal="left" vertical="center"/>
      <protection locked="0"/>
    </xf>
    <xf numFmtId="0" fontId="38" fillId="0" borderId="33"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43" fillId="0" borderId="0" xfId="0" applyFont="1" applyAlignment="1" applyProtection="1">
      <alignment horizontal="left" vertical="center"/>
      <protection locked="0"/>
    </xf>
    <xf numFmtId="0" fontId="40" fillId="0" borderId="34" xfId="0" applyFont="1" applyBorder="1" applyAlignment="1" applyProtection="1">
      <alignment horizontal="left" vertical="center"/>
      <protection locked="0"/>
    </xf>
    <xf numFmtId="0" fontId="40" fillId="0" borderId="34" xfId="0" applyFont="1" applyBorder="1" applyAlignment="1" applyProtection="1">
      <alignment horizontal="center" vertical="center"/>
      <protection locked="0"/>
    </xf>
    <xf numFmtId="0" fontId="43" fillId="0" borderId="34"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1" xfId="0" applyFont="1" applyBorder="1" applyAlignment="1" applyProtection="1">
      <alignment horizontal="center" vertical="center"/>
      <protection locked="0"/>
    </xf>
    <xf numFmtId="0" fontId="41" fillId="0" borderId="32" xfId="0" applyFont="1" applyBorder="1" applyAlignment="1" applyProtection="1">
      <alignment horizontal="left" vertical="center"/>
      <protection locked="0"/>
    </xf>
    <xf numFmtId="0" fontId="41" fillId="0" borderId="1" xfId="0" applyFont="1" applyFill="1" applyBorder="1" applyAlignment="1" applyProtection="1">
      <alignment horizontal="left" vertical="center"/>
      <protection locked="0"/>
    </xf>
    <xf numFmtId="0" fontId="41" fillId="0" borderId="1" xfId="0" applyFont="1" applyFill="1" applyBorder="1" applyAlignment="1" applyProtection="1">
      <alignment horizontal="center" vertical="center"/>
      <protection locked="0"/>
    </xf>
    <xf numFmtId="0" fontId="38" fillId="0" borderId="35" xfId="0" applyFont="1" applyBorder="1" applyAlignment="1" applyProtection="1">
      <alignment horizontal="left" vertical="center"/>
      <protection locked="0"/>
    </xf>
    <xf numFmtId="0" fontId="42" fillId="0" borderId="34" xfId="0" applyFont="1" applyBorder="1" applyAlignment="1" applyProtection="1">
      <alignment horizontal="left" vertical="center"/>
      <protection locked="0"/>
    </xf>
    <xf numFmtId="0" fontId="38" fillId="0" borderId="36" xfId="0" applyFont="1" applyBorder="1" applyAlignment="1" applyProtection="1">
      <alignment horizontal="left" vertical="center"/>
      <protection locked="0"/>
    </xf>
    <xf numFmtId="0" fontId="38" fillId="0" borderId="1"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1" fillId="0" borderId="34" xfId="0" applyFont="1" applyBorder="1" applyAlignment="1" applyProtection="1">
      <alignment horizontal="left" vertical="center"/>
      <protection locked="0"/>
    </xf>
    <xf numFmtId="0" fontId="38" fillId="0" borderId="1" xfId="0" applyFont="1" applyBorder="1" applyAlignment="1" applyProtection="1">
      <alignment horizontal="left" vertical="center" wrapText="1"/>
      <protection locked="0"/>
    </xf>
    <xf numFmtId="0" fontId="41" fillId="0" borderId="1" xfId="0" applyFont="1" applyBorder="1" applyAlignment="1" applyProtection="1">
      <alignment horizontal="center" vertical="center" wrapText="1"/>
      <protection locked="0"/>
    </xf>
    <xf numFmtId="0" fontId="38" fillId="0" borderId="29" xfId="0" applyFont="1" applyBorder="1" applyAlignment="1" applyProtection="1">
      <alignment horizontal="left" vertical="center" wrapText="1"/>
      <protection locked="0"/>
    </xf>
    <xf numFmtId="0" fontId="38" fillId="0" borderId="30" xfId="0" applyFont="1" applyBorder="1" applyAlignment="1" applyProtection="1">
      <alignment horizontal="left" vertical="center" wrapText="1"/>
      <protection locked="0"/>
    </xf>
    <xf numFmtId="0" fontId="38" fillId="0" borderId="31" xfId="0" applyFont="1" applyBorder="1" applyAlignment="1" applyProtection="1">
      <alignment horizontal="left" vertical="center" wrapText="1"/>
      <protection locked="0"/>
    </xf>
    <xf numFmtId="0" fontId="38" fillId="0" borderId="32"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43" fillId="0" borderId="32" xfId="0" applyFont="1" applyBorder="1" applyAlignment="1" applyProtection="1">
      <alignment horizontal="left" vertical="center" wrapText="1"/>
      <protection locked="0"/>
    </xf>
    <xf numFmtId="0" fontId="43" fillId="0" borderId="33" xfId="0" applyFont="1" applyBorder="1" applyAlignment="1" applyProtection="1">
      <alignment horizontal="left" vertical="center" wrapText="1"/>
      <protection locked="0"/>
    </xf>
    <xf numFmtId="0" fontId="41" fillId="0" borderId="32"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protection locked="0"/>
    </xf>
    <xf numFmtId="0" fontId="41" fillId="0" borderId="35" xfId="0" applyFont="1" applyBorder="1" applyAlignment="1" applyProtection="1">
      <alignment horizontal="left" vertical="center" wrapText="1"/>
      <protection locked="0"/>
    </xf>
    <xf numFmtId="0" fontId="41" fillId="0" borderId="34" xfId="0" applyFont="1" applyBorder="1" applyAlignment="1" applyProtection="1">
      <alignment horizontal="left" vertical="center" wrapText="1"/>
      <protection locked="0"/>
    </xf>
    <xf numFmtId="0" fontId="41" fillId="0" borderId="36" xfId="0" applyFont="1" applyBorder="1" applyAlignment="1" applyProtection="1">
      <alignment horizontal="left" vertical="center" wrapText="1"/>
      <protection locked="0"/>
    </xf>
    <xf numFmtId="0" fontId="41" fillId="0" borderId="1" xfId="0" applyFont="1" applyBorder="1" applyAlignment="1" applyProtection="1">
      <alignment horizontal="left" vertical="top"/>
      <protection locked="0"/>
    </xf>
    <xf numFmtId="0" fontId="41" fillId="0" borderId="1" xfId="0" applyFont="1" applyBorder="1" applyAlignment="1" applyProtection="1">
      <alignment horizontal="center" vertical="top"/>
      <protection locked="0"/>
    </xf>
    <xf numFmtId="0" fontId="41" fillId="0" borderId="35" xfId="0" applyFont="1" applyBorder="1" applyAlignment="1" applyProtection="1">
      <alignment horizontal="left" vertical="center"/>
      <protection locked="0"/>
    </xf>
    <xf numFmtId="0" fontId="41" fillId="0" borderId="36" xfId="0" applyFont="1" applyBorder="1" applyAlignment="1" applyProtection="1">
      <alignment horizontal="left" vertical="center"/>
      <protection locked="0"/>
    </xf>
    <xf numFmtId="0" fontId="43" fillId="0" borderId="0" xfId="0" applyFont="1" applyAlignment="1" applyProtection="1">
      <alignment vertical="center"/>
      <protection locked="0"/>
    </xf>
    <xf numFmtId="0" fontId="40" fillId="0" borderId="1" xfId="0" applyFont="1" applyBorder="1" applyAlignment="1" applyProtection="1">
      <alignment vertical="center"/>
      <protection locked="0"/>
    </xf>
    <xf numFmtId="0" fontId="43" fillId="0" borderId="34" xfId="0" applyFont="1" applyBorder="1" applyAlignment="1" applyProtection="1">
      <alignment vertical="center"/>
      <protection locked="0"/>
    </xf>
    <xf numFmtId="0" fontId="40"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1"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0" fillId="0" borderId="34" xfId="0" applyFont="1" applyBorder="1" applyAlignment="1" applyProtection="1">
      <alignment horizontal="left"/>
      <protection locked="0"/>
    </xf>
    <xf numFmtId="0" fontId="43" fillId="0" borderId="34" xfId="0" applyFont="1" applyBorder="1" applyAlignment="1" applyProtection="1">
      <protection locked="0"/>
    </xf>
    <xf numFmtId="0" fontId="38" fillId="0" borderId="32" xfId="0" applyFont="1" applyBorder="1" applyAlignment="1" applyProtection="1">
      <alignment vertical="top"/>
      <protection locked="0"/>
    </xf>
    <xf numFmtId="0" fontId="38" fillId="0" borderId="33" xfId="0" applyFont="1" applyBorder="1" applyAlignment="1" applyProtection="1">
      <alignment vertical="top"/>
      <protection locked="0"/>
    </xf>
    <xf numFmtId="0" fontId="38" fillId="0" borderId="1" xfId="0" applyFont="1" applyBorder="1" applyAlignment="1" applyProtection="1">
      <alignment horizontal="center" vertical="center"/>
      <protection locked="0"/>
    </xf>
    <xf numFmtId="0" fontId="38" fillId="0" borderId="1" xfId="0" applyFont="1" applyBorder="1" applyAlignment="1" applyProtection="1">
      <alignment horizontal="left" vertical="top"/>
      <protection locked="0"/>
    </xf>
    <xf numFmtId="0" fontId="38" fillId="0" borderId="35" xfId="0" applyFont="1" applyBorder="1" applyAlignment="1" applyProtection="1">
      <alignment vertical="top"/>
      <protection locked="0"/>
    </xf>
    <xf numFmtId="0" fontId="38" fillId="0" borderId="34" xfId="0" applyFont="1" applyBorder="1" applyAlignment="1" applyProtection="1">
      <alignment vertical="top"/>
      <protection locked="0"/>
    </xf>
    <xf numFmtId="0" fontId="38" fillId="0" borderId="36" xfId="0" applyFont="1" applyBorder="1" applyAlignment="1" applyProtection="1">
      <alignment vertical="top"/>
      <protection locked="0"/>
    </xf>
    <xf numFmtId="0" fontId="19" fillId="0" borderId="0" xfId="0" applyFont="1" applyAlignment="1">
      <alignment horizontal="left" vertical="top" wrapText="1"/>
    </xf>
    <xf numFmtId="0" fontId="19"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3"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0"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19" fillId="0" borderId="0" xfId="0" applyNumberFormat="1" applyFont="1" applyBorder="1" applyAlignment="1" applyProtection="1">
      <alignment vertical="center"/>
    </xf>
    <xf numFmtId="0" fontId="3" fillId="4" borderId="10" xfId="0" applyFont="1" applyFill="1" applyBorder="1" applyAlignment="1" applyProtection="1">
      <alignment horizontal="left" vertical="center"/>
    </xf>
    <xf numFmtId="0" fontId="0" fillId="4" borderId="10" xfId="0" applyFont="1" applyFill="1" applyBorder="1" applyAlignment="1" applyProtection="1">
      <alignment vertical="center"/>
    </xf>
    <xf numFmtId="4" fontId="3" fillId="4" borderId="10" xfId="0" applyNumberFormat="1" applyFont="1" applyFill="1" applyBorder="1" applyAlignment="1" applyProtection="1">
      <alignment vertical="center"/>
    </xf>
    <xf numFmtId="0" fontId="0" fillId="4"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2" fillId="0" borderId="15" xfId="0" applyFont="1" applyBorder="1" applyAlignment="1">
      <alignment horizontal="center" vertical="center"/>
    </xf>
    <xf numFmtId="0" fontId="22"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5" borderId="9" xfId="0" applyFont="1" applyFill="1" applyBorder="1" applyAlignment="1" applyProtection="1">
      <alignment horizontal="center" vertical="center"/>
    </xf>
    <xf numFmtId="0" fontId="2" fillId="5" borderId="10" xfId="0" applyFont="1" applyFill="1" applyBorder="1" applyAlignment="1" applyProtection="1">
      <alignment horizontal="left" vertical="center"/>
    </xf>
    <xf numFmtId="0" fontId="2" fillId="5" borderId="10" xfId="0" applyFont="1" applyFill="1" applyBorder="1" applyAlignment="1" applyProtection="1">
      <alignment horizontal="center" vertical="center"/>
    </xf>
    <xf numFmtId="0" fontId="2" fillId="5" borderId="10" xfId="0" applyFont="1" applyFill="1" applyBorder="1" applyAlignment="1" applyProtection="1">
      <alignment horizontal="right" vertical="center"/>
    </xf>
    <xf numFmtId="4" fontId="27" fillId="0" borderId="0" xfId="0" applyNumberFormat="1" applyFont="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horizontal="left" vertical="center" wrapText="1"/>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0" fillId="0" borderId="0" xfId="0"/>
    <xf numFmtId="0" fontId="18" fillId="0" borderId="0" xfId="0" applyFont="1" applyBorder="1" applyAlignment="1" applyProtection="1">
      <alignment horizontal="left" vertical="center" wrapText="1"/>
    </xf>
    <xf numFmtId="0" fontId="18"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0" fillId="0" borderId="0" xfId="0" applyFont="1" applyBorder="1" applyAlignment="1" applyProtection="1">
      <alignment horizontal="left" vertical="center"/>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0" fillId="0" borderId="0" xfId="0" applyFont="1" applyAlignment="1" applyProtection="1">
      <alignment vertical="center"/>
    </xf>
    <xf numFmtId="0" fontId="30" fillId="2" borderId="0" xfId="1" applyFont="1" applyFill="1" applyAlignment="1">
      <alignment vertical="center"/>
    </xf>
    <xf numFmtId="0" fontId="41" fillId="0" borderId="1" xfId="0" applyFont="1" applyBorder="1" applyAlignment="1" applyProtection="1">
      <alignment horizontal="left" vertical="center"/>
      <protection locked="0"/>
    </xf>
    <xf numFmtId="0" fontId="41" fillId="0" borderId="1" xfId="0" applyFont="1" applyBorder="1" applyAlignment="1" applyProtection="1">
      <alignment horizontal="left" vertical="top"/>
      <protection locked="0"/>
    </xf>
    <xf numFmtId="0" fontId="40" fillId="0" borderId="34" xfId="0" applyFont="1" applyBorder="1" applyAlignment="1" applyProtection="1">
      <alignment horizontal="left"/>
      <protection locked="0"/>
    </xf>
    <xf numFmtId="0" fontId="39" fillId="0" borderId="1" xfId="0" applyFont="1" applyBorder="1" applyAlignment="1" applyProtection="1">
      <alignment horizontal="center" vertical="center" wrapText="1"/>
      <protection locked="0"/>
    </xf>
    <xf numFmtId="0" fontId="39" fillId="0" borderId="1" xfId="0" applyFont="1" applyBorder="1" applyAlignment="1" applyProtection="1">
      <alignment horizontal="center" vertical="center"/>
      <protection locked="0"/>
    </xf>
    <xf numFmtId="49" fontId="41" fillId="0" borderId="1" xfId="0" applyNumberFormat="1" applyFont="1" applyBorder="1" applyAlignment="1" applyProtection="1">
      <alignment horizontal="left" vertical="center" wrapText="1"/>
      <protection locked="0"/>
    </xf>
    <xf numFmtId="0" fontId="41" fillId="0" borderId="1" xfId="0" applyFont="1" applyBorder="1" applyAlignment="1" applyProtection="1">
      <alignment horizontal="left" vertical="center" wrapText="1"/>
      <protection locked="0"/>
    </xf>
    <xf numFmtId="0" fontId="40"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8"/>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5" t="s">
        <v>0</v>
      </c>
      <c r="B1" s="16"/>
      <c r="C1" s="16"/>
      <c r="D1" s="17" t="s">
        <v>1</v>
      </c>
      <c r="E1" s="16"/>
      <c r="F1" s="16"/>
      <c r="G1" s="16"/>
      <c r="H1" s="16"/>
      <c r="I1" s="16"/>
      <c r="J1" s="16"/>
      <c r="K1" s="18" t="s">
        <v>2</v>
      </c>
      <c r="L1" s="18"/>
      <c r="M1" s="18"/>
      <c r="N1" s="18"/>
      <c r="O1" s="18"/>
      <c r="P1" s="18"/>
      <c r="Q1" s="18"/>
      <c r="R1" s="18"/>
      <c r="S1" s="18"/>
      <c r="T1" s="16"/>
      <c r="U1" s="16"/>
      <c r="V1" s="16"/>
      <c r="W1" s="18" t="s">
        <v>3</v>
      </c>
      <c r="X1" s="18"/>
      <c r="Y1" s="18"/>
      <c r="Z1" s="18"/>
      <c r="AA1" s="18"/>
      <c r="AB1" s="18"/>
      <c r="AC1" s="18"/>
      <c r="AD1" s="18"/>
      <c r="AE1" s="18"/>
      <c r="AF1" s="18"/>
      <c r="AG1" s="18"/>
      <c r="AH1" s="18"/>
      <c r="AI1" s="19"/>
      <c r="AJ1" s="20"/>
      <c r="AK1" s="20"/>
      <c r="AL1" s="20"/>
      <c r="AM1" s="20"/>
      <c r="AN1" s="20"/>
      <c r="AO1" s="20"/>
      <c r="AP1" s="20"/>
      <c r="AQ1" s="20"/>
      <c r="AR1" s="20"/>
      <c r="AS1" s="20"/>
      <c r="AT1" s="20"/>
      <c r="AU1" s="20"/>
      <c r="AV1" s="20"/>
      <c r="AW1" s="20"/>
      <c r="AX1" s="20"/>
      <c r="AY1" s="20"/>
      <c r="AZ1" s="20"/>
      <c r="BA1" s="21" t="s">
        <v>4</v>
      </c>
      <c r="BB1" s="21" t="s">
        <v>5</v>
      </c>
      <c r="BC1" s="20"/>
      <c r="BD1" s="20"/>
      <c r="BE1" s="20"/>
      <c r="BF1" s="20"/>
      <c r="BG1" s="20"/>
      <c r="BH1" s="20"/>
      <c r="BI1" s="20"/>
      <c r="BJ1" s="20"/>
      <c r="BK1" s="20"/>
      <c r="BL1" s="20"/>
      <c r="BM1" s="20"/>
      <c r="BN1" s="20"/>
      <c r="BO1" s="20"/>
      <c r="BP1" s="20"/>
      <c r="BQ1" s="20"/>
      <c r="BR1" s="20"/>
      <c r="BT1" s="22" t="s">
        <v>6</v>
      </c>
      <c r="BU1" s="22" t="s">
        <v>6</v>
      </c>
      <c r="BV1" s="22" t="s">
        <v>7</v>
      </c>
    </row>
    <row r="2" spans="1:74" ht="36.950000000000003" customHeight="1">
      <c r="AR2" s="372"/>
      <c r="AS2" s="372"/>
      <c r="AT2" s="372"/>
      <c r="AU2" s="372"/>
      <c r="AV2" s="372"/>
      <c r="AW2" s="372"/>
      <c r="AX2" s="372"/>
      <c r="AY2" s="372"/>
      <c r="AZ2" s="372"/>
      <c r="BA2" s="372"/>
      <c r="BB2" s="372"/>
      <c r="BC2" s="372"/>
      <c r="BD2" s="372"/>
      <c r="BE2" s="372"/>
      <c r="BS2" s="23" t="s">
        <v>8</v>
      </c>
      <c r="BT2" s="23" t="s">
        <v>9</v>
      </c>
    </row>
    <row r="3" spans="1:74" ht="6.95" customHeight="1">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6"/>
      <c r="BS3" s="23" t="s">
        <v>8</v>
      </c>
      <c r="BT3" s="23" t="s">
        <v>10</v>
      </c>
    </row>
    <row r="4" spans="1:74" ht="36.950000000000003" customHeight="1">
      <c r="B4" s="27"/>
      <c r="C4" s="28"/>
      <c r="D4" s="29" t="s">
        <v>11</v>
      </c>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30"/>
      <c r="AS4" s="31" t="s">
        <v>12</v>
      </c>
      <c r="BE4" s="32" t="s">
        <v>13</v>
      </c>
      <c r="BS4" s="23" t="s">
        <v>14</v>
      </c>
    </row>
    <row r="5" spans="1:74" ht="14.45" customHeight="1">
      <c r="B5" s="27"/>
      <c r="C5" s="28"/>
      <c r="D5" s="33" t="s">
        <v>15</v>
      </c>
      <c r="E5" s="28"/>
      <c r="F5" s="28"/>
      <c r="G5" s="28"/>
      <c r="H5" s="28"/>
      <c r="I5" s="28"/>
      <c r="J5" s="28"/>
      <c r="K5" s="337" t="s">
        <v>16</v>
      </c>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28"/>
      <c r="AQ5" s="30"/>
      <c r="BE5" s="335" t="s">
        <v>17</v>
      </c>
      <c r="BS5" s="23" t="s">
        <v>8</v>
      </c>
    </row>
    <row r="6" spans="1:74" ht="36.950000000000003" customHeight="1">
      <c r="B6" s="27"/>
      <c r="C6" s="28"/>
      <c r="D6" s="35" t="s">
        <v>18</v>
      </c>
      <c r="E6" s="28"/>
      <c r="F6" s="28"/>
      <c r="G6" s="28"/>
      <c r="H6" s="28"/>
      <c r="I6" s="28"/>
      <c r="J6" s="28"/>
      <c r="K6" s="339" t="s">
        <v>19</v>
      </c>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28"/>
      <c r="AQ6" s="30"/>
      <c r="BE6" s="336"/>
      <c r="BS6" s="23" t="s">
        <v>8</v>
      </c>
    </row>
    <row r="7" spans="1:74" ht="14.45" customHeight="1">
      <c r="B7" s="27"/>
      <c r="C7" s="28"/>
      <c r="D7" s="36" t="s">
        <v>20</v>
      </c>
      <c r="E7" s="28"/>
      <c r="F7" s="28"/>
      <c r="G7" s="28"/>
      <c r="H7" s="28"/>
      <c r="I7" s="28"/>
      <c r="J7" s="28"/>
      <c r="K7" s="34" t="s">
        <v>21</v>
      </c>
      <c r="L7" s="28"/>
      <c r="M7" s="28"/>
      <c r="N7" s="28"/>
      <c r="O7" s="28"/>
      <c r="P7" s="28"/>
      <c r="Q7" s="28"/>
      <c r="R7" s="28"/>
      <c r="S7" s="28"/>
      <c r="T7" s="28"/>
      <c r="U7" s="28"/>
      <c r="V7" s="28"/>
      <c r="W7" s="28"/>
      <c r="X7" s="28"/>
      <c r="Y7" s="28"/>
      <c r="Z7" s="28"/>
      <c r="AA7" s="28"/>
      <c r="AB7" s="28"/>
      <c r="AC7" s="28"/>
      <c r="AD7" s="28"/>
      <c r="AE7" s="28"/>
      <c r="AF7" s="28"/>
      <c r="AG7" s="28"/>
      <c r="AH7" s="28"/>
      <c r="AI7" s="28"/>
      <c r="AJ7" s="28"/>
      <c r="AK7" s="36" t="s">
        <v>22</v>
      </c>
      <c r="AL7" s="28"/>
      <c r="AM7" s="28"/>
      <c r="AN7" s="34" t="s">
        <v>23</v>
      </c>
      <c r="AO7" s="28"/>
      <c r="AP7" s="28"/>
      <c r="AQ7" s="30"/>
      <c r="BE7" s="336"/>
      <c r="BS7" s="23" t="s">
        <v>8</v>
      </c>
    </row>
    <row r="8" spans="1:74" ht="14.45" customHeight="1">
      <c r="B8" s="27"/>
      <c r="C8" s="28"/>
      <c r="D8" s="36" t="s">
        <v>24</v>
      </c>
      <c r="E8" s="28"/>
      <c r="F8" s="28"/>
      <c r="G8" s="28"/>
      <c r="H8" s="28"/>
      <c r="I8" s="28"/>
      <c r="J8" s="28"/>
      <c r="K8" s="34" t="s">
        <v>25</v>
      </c>
      <c r="L8" s="28"/>
      <c r="M8" s="28"/>
      <c r="N8" s="28"/>
      <c r="O8" s="28"/>
      <c r="P8" s="28"/>
      <c r="Q8" s="28"/>
      <c r="R8" s="28"/>
      <c r="S8" s="28"/>
      <c r="T8" s="28"/>
      <c r="U8" s="28"/>
      <c r="V8" s="28"/>
      <c r="W8" s="28"/>
      <c r="X8" s="28"/>
      <c r="Y8" s="28"/>
      <c r="Z8" s="28"/>
      <c r="AA8" s="28"/>
      <c r="AB8" s="28"/>
      <c r="AC8" s="28"/>
      <c r="AD8" s="28"/>
      <c r="AE8" s="28"/>
      <c r="AF8" s="28"/>
      <c r="AG8" s="28"/>
      <c r="AH8" s="28"/>
      <c r="AI8" s="28"/>
      <c r="AJ8" s="28"/>
      <c r="AK8" s="36" t="s">
        <v>26</v>
      </c>
      <c r="AL8" s="28"/>
      <c r="AM8" s="28"/>
      <c r="AN8" s="37" t="s">
        <v>27</v>
      </c>
      <c r="AO8" s="28"/>
      <c r="AP8" s="28"/>
      <c r="AQ8" s="30"/>
      <c r="BE8" s="336"/>
      <c r="BS8" s="23" t="s">
        <v>8</v>
      </c>
    </row>
    <row r="9" spans="1:74" ht="14.45" customHeight="1">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30"/>
      <c r="BE9" s="336"/>
      <c r="BS9" s="23" t="s">
        <v>8</v>
      </c>
    </row>
    <row r="10" spans="1:74" ht="14.45" customHeight="1">
      <c r="B10" s="27"/>
      <c r="C10" s="28"/>
      <c r="D10" s="36" t="s">
        <v>28</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36" t="s">
        <v>29</v>
      </c>
      <c r="AL10" s="28"/>
      <c r="AM10" s="28"/>
      <c r="AN10" s="34" t="s">
        <v>30</v>
      </c>
      <c r="AO10" s="28"/>
      <c r="AP10" s="28"/>
      <c r="AQ10" s="30"/>
      <c r="BE10" s="336"/>
      <c r="BS10" s="23" t="s">
        <v>8</v>
      </c>
    </row>
    <row r="11" spans="1:74" ht="18.399999999999999" customHeight="1">
      <c r="B11" s="27"/>
      <c r="C11" s="28"/>
      <c r="D11" s="28"/>
      <c r="E11" s="34" t="s">
        <v>31</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36" t="s">
        <v>32</v>
      </c>
      <c r="AL11" s="28"/>
      <c r="AM11" s="28"/>
      <c r="AN11" s="34" t="s">
        <v>30</v>
      </c>
      <c r="AO11" s="28"/>
      <c r="AP11" s="28"/>
      <c r="AQ11" s="30"/>
      <c r="BE11" s="336"/>
      <c r="BS11" s="23" t="s">
        <v>8</v>
      </c>
    </row>
    <row r="12" spans="1:74" ht="6.95" customHeight="1">
      <c r="B12" s="2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30"/>
      <c r="BE12" s="336"/>
      <c r="BS12" s="23" t="s">
        <v>8</v>
      </c>
    </row>
    <row r="13" spans="1:74" ht="14.45" customHeight="1">
      <c r="B13" s="27"/>
      <c r="C13" s="28"/>
      <c r="D13" s="36" t="s">
        <v>33</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36" t="s">
        <v>29</v>
      </c>
      <c r="AL13" s="28"/>
      <c r="AM13" s="28"/>
      <c r="AN13" s="38" t="s">
        <v>34</v>
      </c>
      <c r="AO13" s="28"/>
      <c r="AP13" s="28"/>
      <c r="AQ13" s="30"/>
      <c r="BE13" s="336"/>
      <c r="BS13" s="23" t="s">
        <v>8</v>
      </c>
    </row>
    <row r="14" spans="1:74">
      <c r="B14" s="27"/>
      <c r="C14" s="28"/>
      <c r="D14" s="28"/>
      <c r="E14" s="340" t="s">
        <v>34</v>
      </c>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6" t="s">
        <v>32</v>
      </c>
      <c r="AL14" s="28"/>
      <c r="AM14" s="28"/>
      <c r="AN14" s="38" t="s">
        <v>34</v>
      </c>
      <c r="AO14" s="28"/>
      <c r="AP14" s="28"/>
      <c r="AQ14" s="30"/>
      <c r="BE14" s="336"/>
      <c r="BS14" s="23" t="s">
        <v>8</v>
      </c>
    </row>
    <row r="15" spans="1:74" ht="6.95" customHeight="1">
      <c r="B15" s="27"/>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30"/>
      <c r="BE15" s="336"/>
      <c r="BS15" s="23" t="s">
        <v>6</v>
      </c>
    </row>
    <row r="16" spans="1:74" ht="14.45" customHeight="1">
      <c r="B16" s="27"/>
      <c r="C16" s="28"/>
      <c r="D16" s="36" t="s">
        <v>35</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36" t="s">
        <v>29</v>
      </c>
      <c r="AL16" s="28"/>
      <c r="AM16" s="28"/>
      <c r="AN16" s="34" t="s">
        <v>30</v>
      </c>
      <c r="AO16" s="28"/>
      <c r="AP16" s="28"/>
      <c r="AQ16" s="30"/>
      <c r="BE16" s="336"/>
      <c r="BS16" s="23" t="s">
        <v>6</v>
      </c>
    </row>
    <row r="17" spans="2:71" ht="18.399999999999999" customHeight="1">
      <c r="B17" s="27"/>
      <c r="C17" s="28"/>
      <c r="D17" s="28"/>
      <c r="E17" s="34" t="s">
        <v>36</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36" t="s">
        <v>32</v>
      </c>
      <c r="AL17" s="28"/>
      <c r="AM17" s="28"/>
      <c r="AN17" s="34" t="s">
        <v>30</v>
      </c>
      <c r="AO17" s="28"/>
      <c r="AP17" s="28"/>
      <c r="AQ17" s="30"/>
      <c r="BE17" s="336"/>
      <c r="BS17" s="23" t="s">
        <v>37</v>
      </c>
    </row>
    <row r="18" spans="2:71" ht="6.95" customHeight="1">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30"/>
      <c r="BE18" s="336"/>
      <c r="BS18" s="23" t="s">
        <v>8</v>
      </c>
    </row>
    <row r="19" spans="2:71" ht="14.45" customHeight="1">
      <c r="B19" s="27"/>
      <c r="C19" s="28"/>
      <c r="D19" s="36" t="s">
        <v>38</v>
      </c>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30"/>
      <c r="BE19" s="336"/>
      <c r="BS19" s="23" t="s">
        <v>8</v>
      </c>
    </row>
    <row r="20" spans="2:71" ht="114" customHeight="1">
      <c r="B20" s="27"/>
      <c r="C20" s="28"/>
      <c r="D20" s="28"/>
      <c r="E20" s="342" t="s">
        <v>39</v>
      </c>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28"/>
      <c r="AP20" s="28"/>
      <c r="AQ20" s="30"/>
      <c r="BE20" s="336"/>
      <c r="BS20" s="23" t="s">
        <v>6</v>
      </c>
    </row>
    <row r="21" spans="2:71" ht="6.95" customHeight="1">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30"/>
      <c r="BE21" s="336"/>
    </row>
    <row r="22" spans="2:71" ht="6.95" customHeight="1">
      <c r="B22" s="27"/>
      <c r="C22" s="28"/>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28"/>
      <c r="AQ22" s="30"/>
      <c r="BE22" s="336"/>
    </row>
    <row r="23" spans="2:71" s="1" customFormat="1" ht="25.9" customHeight="1">
      <c r="B23" s="40"/>
      <c r="C23" s="41"/>
      <c r="D23" s="42" t="s">
        <v>40</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343">
        <f>ROUND(AG51,2)</f>
        <v>0</v>
      </c>
      <c r="AL23" s="344"/>
      <c r="AM23" s="344"/>
      <c r="AN23" s="344"/>
      <c r="AO23" s="344"/>
      <c r="AP23" s="41"/>
      <c r="AQ23" s="44"/>
      <c r="BE23" s="336"/>
    </row>
    <row r="24" spans="2:71" s="1" customFormat="1" ht="6.95" customHeight="1">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BE24" s="336"/>
    </row>
    <row r="25" spans="2:71" s="1" customFormat="1" ht="13.5">
      <c r="B25" s="40"/>
      <c r="C25" s="41"/>
      <c r="D25" s="41"/>
      <c r="E25" s="41"/>
      <c r="F25" s="41"/>
      <c r="G25" s="41"/>
      <c r="H25" s="41"/>
      <c r="I25" s="41"/>
      <c r="J25" s="41"/>
      <c r="K25" s="41"/>
      <c r="L25" s="345" t="s">
        <v>41</v>
      </c>
      <c r="M25" s="345"/>
      <c r="N25" s="345"/>
      <c r="O25" s="345"/>
      <c r="P25" s="41"/>
      <c r="Q25" s="41"/>
      <c r="R25" s="41"/>
      <c r="S25" s="41"/>
      <c r="T25" s="41"/>
      <c r="U25" s="41"/>
      <c r="V25" s="41"/>
      <c r="W25" s="345" t="s">
        <v>42</v>
      </c>
      <c r="X25" s="345"/>
      <c r="Y25" s="345"/>
      <c r="Z25" s="345"/>
      <c r="AA25" s="345"/>
      <c r="AB25" s="345"/>
      <c r="AC25" s="345"/>
      <c r="AD25" s="345"/>
      <c r="AE25" s="345"/>
      <c r="AF25" s="41"/>
      <c r="AG25" s="41"/>
      <c r="AH25" s="41"/>
      <c r="AI25" s="41"/>
      <c r="AJ25" s="41"/>
      <c r="AK25" s="345" t="s">
        <v>43</v>
      </c>
      <c r="AL25" s="345"/>
      <c r="AM25" s="345"/>
      <c r="AN25" s="345"/>
      <c r="AO25" s="345"/>
      <c r="AP25" s="41"/>
      <c r="AQ25" s="44"/>
      <c r="BE25" s="336"/>
    </row>
    <row r="26" spans="2:71" s="2" customFormat="1" ht="14.45" customHeight="1">
      <c r="B26" s="46"/>
      <c r="C26" s="47"/>
      <c r="D26" s="48" t="s">
        <v>44</v>
      </c>
      <c r="E26" s="47"/>
      <c r="F26" s="48" t="s">
        <v>45</v>
      </c>
      <c r="G26" s="47"/>
      <c r="H26" s="47"/>
      <c r="I26" s="47"/>
      <c r="J26" s="47"/>
      <c r="K26" s="47"/>
      <c r="L26" s="346">
        <v>0.21</v>
      </c>
      <c r="M26" s="347"/>
      <c r="N26" s="347"/>
      <c r="O26" s="347"/>
      <c r="P26" s="47"/>
      <c r="Q26" s="47"/>
      <c r="R26" s="47"/>
      <c r="S26" s="47"/>
      <c r="T26" s="47"/>
      <c r="U26" s="47"/>
      <c r="V26" s="47"/>
      <c r="W26" s="348">
        <f>ROUND(AZ51,2)</f>
        <v>0</v>
      </c>
      <c r="X26" s="347"/>
      <c r="Y26" s="347"/>
      <c r="Z26" s="347"/>
      <c r="AA26" s="347"/>
      <c r="AB26" s="347"/>
      <c r="AC26" s="347"/>
      <c r="AD26" s="347"/>
      <c r="AE26" s="347"/>
      <c r="AF26" s="47"/>
      <c r="AG26" s="47"/>
      <c r="AH26" s="47"/>
      <c r="AI26" s="47"/>
      <c r="AJ26" s="47"/>
      <c r="AK26" s="348">
        <f>ROUND(AV51,2)</f>
        <v>0</v>
      </c>
      <c r="AL26" s="347"/>
      <c r="AM26" s="347"/>
      <c r="AN26" s="347"/>
      <c r="AO26" s="347"/>
      <c r="AP26" s="47"/>
      <c r="AQ26" s="49"/>
      <c r="BE26" s="336"/>
    </row>
    <row r="27" spans="2:71" s="2" customFormat="1" ht="14.45" customHeight="1">
      <c r="B27" s="46"/>
      <c r="C27" s="47"/>
      <c r="D27" s="47"/>
      <c r="E27" s="47"/>
      <c r="F27" s="48" t="s">
        <v>46</v>
      </c>
      <c r="G27" s="47"/>
      <c r="H27" s="47"/>
      <c r="I27" s="47"/>
      <c r="J27" s="47"/>
      <c r="K27" s="47"/>
      <c r="L27" s="346">
        <v>0.15</v>
      </c>
      <c r="M27" s="347"/>
      <c r="N27" s="347"/>
      <c r="O27" s="347"/>
      <c r="P27" s="47"/>
      <c r="Q27" s="47"/>
      <c r="R27" s="47"/>
      <c r="S27" s="47"/>
      <c r="T27" s="47"/>
      <c r="U27" s="47"/>
      <c r="V27" s="47"/>
      <c r="W27" s="348">
        <f>ROUND(BA51,2)</f>
        <v>0</v>
      </c>
      <c r="X27" s="347"/>
      <c r="Y27" s="347"/>
      <c r="Z27" s="347"/>
      <c r="AA27" s="347"/>
      <c r="AB27" s="347"/>
      <c r="AC27" s="347"/>
      <c r="AD27" s="347"/>
      <c r="AE27" s="347"/>
      <c r="AF27" s="47"/>
      <c r="AG27" s="47"/>
      <c r="AH27" s="47"/>
      <c r="AI27" s="47"/>
      <c r="AJ27" s="47"/>
      <c r="AK27" s="348">
        <f>ROUND(AW51,2)</f>
        <v>0</v>
      </c>
      <c r="AL27" s="347"/>
      <c r="AM27" s="347"/>
      <c r="AN27" s="347"/>
      <c r="AO27" s="347"/>
      <c r="AP27" s="47"/>
      <c r="AQ27" s="49"/>
      <c r="BE27" s="336"/>
    </row>
    <row r="28" spans="2:71" s="2" customFormat="1" ht="14.45" hidden="1" customHeight="1">
      <c r="B28" s="46"/>
      <c r="C28" s="47"/>
      <c r="D28" s="47"/>
      <c r="E28" s="47"/>
      <c r="F28" s="48" t="s">
        <v>47</v>
      </c>
      <c r="G28" s="47"/>
      <c r="H28" s="47"/>
      <c r="I28" s="47"/>
      <c r="J28" s="47"/>
      <c r="K28" s="47"/>
      <c r="L28" s="346">
        <v>0.21</v>
      </c>
      <c r="M28" s="347"/>
      <c r="N28" s="347"/>
      <c r="O28" s="347"/>
      <c r="P28" s="47"/>
      <c r="Q28" s="47"/>
      <c r="R28" s="47"/>
      <c r="S28" s="47"/>
      <c r="T28" s="47"/>
      <c r="U28" s="47"/>
      <c r="V28" s="47"/>
      <c r="W28" s="348">
        <f>ROUND(BB51,2)</f>
        <v>0</v>
      </c>
      <c r="X28" s="347"/>
      <c r="Y28" s="347"/>
      <c r="Z28" s="347"/>
      <c r="AA28" s="347"/>
      <c r="AB28" s="347"/>
      <c r="AC28" s="347"/>
      <c r="AD28" s="347"/>
      <c r="AE28" s="347"/>
      <c r="AF28" s="47"/>
      <c r="AG28" s="47"/>
      <c r="AH28" s="47"/>
      <c r="AI28" s="47"/>
      <c r="AJ28" s="47"/>
      <c r="AK28" s="348">
        <v>0</v>
      </c>
      <c r="AL28" s="347"/>
      <c r="AM28" s="347"/>
      <c r="AN28" s="347"/>
      <c r="AO28" s="347"/>
      <c r="AP28" s="47"/>
      <c r="AQ28" s="49"/>
      <c r="BE28" s="336"/>
    </row>
    <row r="29" spans="2:71" s="2" customFormat="1" ht="14.45" hidden="1" customHeight="1">
      <c r="B29" s="46"/>
      <c r="C29" s="47"/>
      <c r="D29" s="47"/>
      <c r="E29" s="47"/>
      <c r="F29" s="48" t="s">
        <v>48</v>
      </c>
      <c r="G29" s="47"/>
      <c r="H29" s="47"/>
      <c r="I29" s="47"/>
      <c r="J29" s="47"/>
      <c r="K29" s="47"/>
      <c r="L29" s="346">
        <v>0.15</v>
      </c>
      <c r="M29" s="347"/>
      <c r="N29" s="347"/>
      <c r="O29" s="347"/>
      <c r="P29" s="47"/>
      <c r="Q29" s="47"/>
      <c r="R29" s="47"/>
      <c r="S29" s="47"/>
      <c r="T29" s="47"/>
      <c r="U29" s="47"/>
      <c r="V29" s="47"/>
      <c r="W29" s="348">
        <f>ROUND(BC51,2)</f>
        <v>0</v>
      </c>
      <c r="X29" s="347"/>
      <c r="Y29" s="347"/>
      <c r="Z29" s="347"/>
      <c r="AA29" s="347"/>
      <c r="AB29" s="347"/>
      <c r="AC29" s="347"/>
      <c r="AD29" s="347"/>
      <c r="AE29" s="347"/>
      <c r="AF29" s="47"/>
      <c r="AG29" s="47"/>
      <c r="AH29" s="47"/>
      <c r="AI29" s="47"/>
      <c r="AJ29" s="47"/>
      <c r="AK29" s="348">
        <v>0</v>
      </c>
      <c r="AL29" s="347"/>
      <c r="AM29" s="347"/>
      <c r="AN29" s="347"/>
      <c r="AO29" s="347"/>
      <c r="AP29" s="47"/>
      <c r="AQ29" s="49"/>
      <c r="BE29" s="336"/>
    </row>
    <row r="30" spans="2:71" s="2" customFormat="1" ht="14.45" hidden="1" customHeight="1">
      <c r="B30" s="46"/>
      <c r="C30" s="47"/>
      <c r="D30" s="47"/>
      <c r="E30" s="47"/>
      <c r="F30" s="48" t="s">
        <v>49</v>
      </c>
      <c r="G30" s="47"/>
      <c r="H30" s="47"/>
      <c r="I30" s="47"/>
      <c r="J30" s="47"/>
      <c r="K30" s="47"/>
      <c r="L30" s="346">
        <v>0</v>
      </c>
      <c r="M30" s="347"/>
      <c r="N30" s="347"/>
      <c r="O30" s="347"/>
      <c r="P30" s="47"/>
      <c r="Q30" s="47"/>
      <c r="R30" s="47"/>
      <c r="S30" s="47"/>
      <c r="T30" s="47"/>
      <c r="U30" s="47"/>
      <c r="V30" s="47"/>
      <c r="W30" s="348">
        <f>ROUND(BD51,2)</f>
        <v>0</v>
      </c>
      <c r="X30" s="347"/>
      <c r="Y30" s="347"/>
      <c r="Z30" s="347"/>
      <c r="AA30" s="347"/>
      <c r="AB30" s="347"/>
      <c r="AC30" s="347"/>
      <c r="AD30" s="347"/>
      <c r="AE30" s="347"/>
      <c r="AF30" s="47"/>
      <c r="AG30" s="47"/>
      <c r="AH30" s="47"/>
      <c r="AI30" s="47"/>
      <c r="AJ30" s="47"/>
      <c r="AK30" s="348">
        <v>0</v>
      </c>
      <c r="AL30" s="347"/>
      <c r="AM30" s="347"/>
      <c r="AN30" s="347"/>
      <c r="AO30" s="347"/>
      <c r="AP30" s="47"/>
      <c r="AQ30" s="49"/>
      <c r="BE30" s="336"/>
    </row>
    <row r="31" spans="2:71" s="1" customFormat="1" ht="6.95" customHeight="1">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4"/>
      <c r="BE31" s="336"/>
    </row>
    <row r="32" spans="2:71" s="1" customFormat="1" ht="25.9" customHeight="1">
      <c r="B32" s="40"/>
      <c r="C32" s="50"/>
      <c r="D32" s="51" t="s">
        <v>50</v>
      </c>
      <c r="E32" s="52"/>
      <c r="F32" s="52"/>
      <c r="G32" s="52"/>
      <c r="H32" s="52"/>
      <c r="I32" s="52"/>
      <c r="J32" s="52"/>
      <c r="K32" s="52"/>
      <c r="L32" s="52"/>
      <c r="M32" s="52"/>
      <c r="N32" s="52"/>
      <c r="O32" s="52"/>
      <c r="P32" s="52"/>
      <c r="Q32" s="52"/>
      <c r="R32" s="52"/>
      <c r="S32" s="52"/>
      <c r="T32" s="53" t="s">
        <v>51</v>
      </c>
      <c r="U32" s="52"/>
      <c r="V32" s="52"/>
      <c r="W32" s="52"/>
      <c r="X32" s="349" t="s">
        <v>52</v>
      </c>
      <c r="Y32" s="350"/>
      <c r="Z32" s="350"/>
      <c r="AA32" s="350"/>
      <c r="AB32" s="350"/>
      <c r="AC32" s="52"/>
      <c r="AD32" s="52"/>
      <c r="AE32" s="52"/>
      <c r="AF32" s="52"/>
      <c r="AG32" s="52"/>
      <c r="AH32" s="52"/>
      <c r="AI32" s="52"/>
      <c r="AJ32" s="52"/>
      <c r="AK32" s="351">
        <f>SUM(AK23:AK30)</f>
        <v>0</v>
      </c>
      <c r="AL32" s="350"/>
      <c r="AM32" s="350"/>
      <c r="AN32" s="350"/>
      <c r="AO32" s="352"/>
      <c r="AP32" s="50"/>
      <c r="AQ32" s="54"/>
      <c r="BE32" s="336"/>
    </row>
    <row r="33" spans="2:56" s="1" customFormat="1" ht="6.95" customHeight="1">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row>
    <row r="34" spans="2:56" s="1" customFormat="1" ht="6.95" customHeight="1">
      <c r="B34" s="5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7"/>
    </row>
    <row r="38" spans="2:56" s="1" customFormat="1" ht="6.95" customHeight="1">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60"/>
    </row>
    <row r="39" spans="2:56" s="1" customFormat="1" ht="36.950000000000003" customHeight="1">
      <c r="B39" s="40"/>
      <c r="C39" s="61" t="s">
        <v>53</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0"/>
    </row>
    <row r="40" spans="2:56" s="1" customFormat="1" ht="6.95" customHeight="1">
      <c r="B40" s="40"/>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0"/>
    </row>
    <row r="41" spans="2:56" s="3" customFormat="1" ht="14.45" customHeight="1">
      <c r="B41" s="63"/>
      <c r="C41" s="64" t="s">
        <v>15</v>
      </c>
      <c r="D41" s="65"/>
      <c r="E41" s="65"/>
      <c r="F41" s="65"/>
      <c r="G41" s="65"/>
      <c r="H41" s="65"/>
      <c r="I41" s="65"/>
      <c r="J41" s="65"/>
      <c r="K41" s="65"/>
      <c r="L41" s="65" t="str">
        <f>K5</f>
        <v>054-A_3-18</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6"/>
    </row>
    <row r="42" spans="2:56" s="4" customFormat="1" ht="36.950000000000003" customHeight="1">
      <c r="B42" s="67"/>
      <c r="C42" s="68" t="s">
        <v>18</v>
      </c>
      <c r="D42" s="69"/>
      <c r="E42" s="69"/>
      <c r="F42" s="69"/>
      <c r="G42" s="69"/>
      <c r="H42" s="69"/>
      <c r="I42" s="69"/>
      <c r="J42" s="69"/>
      <c r="K42" s="69"/>
      <c r="L42" s="353" t="str">
        <f>K6</f>
        <v>Revitalizace ulice Záměstí v Chocni</v>
      </c>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4"/>
      <c r="AN42" s="354"/>
      <c r="AO42" s="354"/>
      <c r="AP42" s="69"/>
      <c r="AQ42" s="69"/>
      <c r="AR42" s="70"/>
    </row>
    <row r="43" spans="2:56" s="1" customFormat="1" ht="6.95" customHeight="1">
      <c r="B43" s="40"/>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0"/>
    </row>
    <row r="44" spans="2:56" s="1" customFormat="1">
      <c r="B44" s="40"/>
      <c r="C44" s="64" t="s">
        <v>24</v>
      </c>
      <c r="D44" s="62"/>
      <c r="E44" s="62"/>
      <c r="F44" s="62"/>
      <c r="G44" s="62"/>
      <c r="H44" s="62"/>
      <c r="I44" s="62"/>
      <c r="J44" s="62"/>
      <c r="K44" s="62"/>
      <c r="L44" s="71" t="str">
        <f>IF(K8="","",K8)</f>
        <v>Choceň</v>
      </c>
      <c r="M44" s="62"/>
      <c r="N44" s="62"/>
      <c r="O44" s="62"/>
      <c r="P44" s="62"/>
      <c r="Q44" s="62"/>
      <c r="R44" s="62"/>
      <c r="S44" s="62"/>
      <c r="T44" s="62"/>
      <c r="U44" s="62"/>
      <c r="V44" s="62"/>
      <c r="W44" s="62"/>
      <c r="X44" s="62"/>
      <c r="Y44" s="62"/>
      <c r="Z44" s="62"/>
      <c r="AA44" s="62"/>
      <c r="AB44" s="62"/>
      <c r="AC44" s="62"/>
      <c r="AD44" s="62"/>
      <c r="AE44" s="62"/>
      <c r="AF44" s="62"/>
      <c r="AG44" s="62"/>
      <c r="AH44" s="62"/>
      <c r="AI44" s="64" t="s">
        <v>26</v>
      </c>
      <c r="AJ44" s="62"/>
      <c r="AK44" s="62"/>
      <c r="AL44" s="62"/>
      <c r="AM44" s="355" t="str">
        <f>IF(AN8= "","",AN8)</f>
        <v>1. 10. 2018</v>
      </c>
      <c r="AN44" s="355"/>
      <c r="AO44" s="62"/>
      <c r="AP44" s="62"/>
      <c r="AQ44" s="62"/>
      <c r="AR44" s="60"/>
    </row>
    <row r="45" spans="2:56" s="1" customFormat="1" ht="6.95" customHeight="1">
      <c r="B45" s="40"/>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0"/>
    </row>
    <row r="46" spans="2:56" s="1" customFormat="1">
      <c r="B46" s="40"/>
      <c r="C46" s="64" t="s">
        <v>28</v>
      </c>
      <c r="D46" s="62"/>
      <c r="E46" s="62"/>
      <c r="F46" s="62"/>
      <c r="G46" s="62"/>
      <c r="H46" s="62"/>
      <c r="I46" s="62"/>
      <c r="J46" s="62"/>
      <c r="K46" s="62"/>
      <c r="L46" s="65" t="str">
        <f>IF(E11= "","",E11)</f>
        <v xml:space="preserve"> </v>
      </c>
      <c r="M46" s="62"/>
      <c r="N46" s="62"/>
      <c r="O46" s="62"/>
      <c r="P46" s="62"/>
      <c r="Q46" s="62"/>
      <c r="R46" s="62"/>
      <c r="S46" s="62"/>
      <c r="T46" s="62"/>
      <c r="U46" s="62"/>
      <c r="V46" s="62"/>
      <c r="W46" s="62"/>
      <c r="X46" s="62"/>
      <c r="Y46" s="62"/>
      <c r="Z46" s="62"/>
      <c r="AA46" s="62"/>
      <c r="AB46" s="62"/>
      <c r="AC46" s="62"/>
      <c r="AD46" s="62"/>
      <c r="AE46" s="62"/>
      <c r="AF46" s="62"/>
      <c r="AG46" s="62"/>
      <c r="AH46" s="62"/>
      <c r="AI46" s="64" t="s">
        <v>35</v>
      </c>
      <c r="AJ46" s="62"/>
      <c r="AK46" s="62"/>
      <c r="AL46" s="62"/>
      <c r="AM46" s="356" t="str">
        <f>IF(E17="","",E17)</f>
        <v>Ing. Jiří Cihlář</v>
      </c>
      <c r="AN46" s="356"/>
      <c r="AO46" s="356"/>
      <c r="AP46" s="356"/>
      <c r="AQ46" s="62"/>
      <c r="AR46" s="60"/>
      <c r="AS46" s="357" t="s">
        <v>54</v>
      </c>
      <c r="AT46" s="358"/>
      <c r="AU46" s="73"/>
      <c r="AV46" s="73"/>
      <c r="AW46" s="73"/>
      <c r="AX46" s="73"/>
      <c r="AY46" s="73"/>
      <c r="AZ46" s="73"/>
      <c r="BA46" s="73"/>
      <c r="BB46" s="73"/>
      <c r="BC46" s="73"/>
      <c r="BD46" s="74"/>
    </row>
    <row r="47" spans="2:56" s="1" customFormat="1">
      <c r="B47" s="40"/>
      <c r="C47" s="64" t="s">
        <v>33</v>
      </c>
      <c r="D47" s="62"/>
      <c r="E47" s="62"/>
      <c r="F47" s="62"/>
      <c r="G47" s="62"/>
      <c r="H47" s="62"/>
      <c r="I47" s="62"/>
      <c r="J47" s="62"/>
      <c r="K47" s="62"/>
      <c r="L47" s="65" t="str">
        <f>IF(E14= "Vyplň údaj","",E14)</f>
        <v/>
      </c>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0"/>
      <c r="AS47" s="359"/>
      <c r="AT47" s="360"/>
      <c r="AU47" s="75"/>
      <c r="AV47" s="75"/>
      <c r="AW47" s="75"/>
      <c r="AX47" s="75"/>
      <c r="AY47" s="75"/>
      <c r="AZ47" s="75"/>
      <c r="BA47" s="75"/>
      <c r="BB47" s="75"/>
      <c r="BC47" s="75"/>
      <c r="BD47" s="76"/>
    </row>
    <row r="48" spans="2:56" s="1" customFormat="1" ht="10.9" customHeight="1">
      <c r="B48" s="40"/>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0"/>
      <c r="AS48" s="361"/>
      <c r="AT48" s="362"/>
      <c r="AU48" s="41"/>
      <c r="AV48" s="41"/>
      <c r="AW48" s="41"/>
      <c r="AX48" s="41"/>
      <c r="AY48" s="41"/>
      <c r="AZ48" s="41"/>
      <c r="BA48" s="41"/>
      <c r="BB48" s="41"/>
      <c r="BC48" s="41"/>
      <c r="BD48" s="77"/>
    </row>
    <row r="49" spans="1:91" s="1" customFormat="1" ht="29.25" customHeight="1">
      <c r="B49" s="40"/>
      <c r="C49" s="363" t="s">
        <v>55</v>
      </c>
      <c r="D49" s="364"/>
      <c r="E49" s="364"/>
      <c r="F49" s="364"/>
      <c r="G49" s="364"/>
      <c r="H49" s="78"/>
      <c r="I49" s="365" t="s">
        <v>56</v>
      </c>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6" t="s">
        <v>57</v>
      </c>
      <c r="AH49" s="364"/>
      <c r="AI49" s="364"/>
      <c r="AJ49" s="364"/>
      <c r="AK49" s="364"/>
      <c r="AL49" s="364"/>
      <c r="AM49" s="364"/>
      <c r="AN49" s="365" t="s">
        <v>58</v>
      </c>
      <c r="AO49" s="364"/>
      <c r="AP49" s="364"/>
      <c r="AQ49" s="79" t="s">
        <v>59</v>
      </c>
      <c r="AR49" s="60"/>
      <c r="AS49" s="80" t="s">
        <v>60</v>
      </c>
      <c r="AT49" s="81" t="s">
        <v>61</v>
      </c>
      <c r="AU49" s="81" t="s">
        <v>62</v>
      </c>
      <c r="AV49" s="81" t="s">
        <v>63</v>
      </c>
      <c r="AW49" s="81" t="s">
        <v>64</v>
      </c>
      <c r="AX49" s="81" t="s">
        <v>65</v>
      </c>
      <c r="AY49" s="81" t="s">
        <v>66</v>
      </c>
      <c r="AZ49" s="81" t="s">
        <v>67</v>
      </c>
      <c r="BA49" s="81" t="s">
        <v>68</v>
      </c>
      <c r="BB49" s="81" t="s">
        <v>69</v>
      </c>
      <c r="BC49" s="81" t="s">
        <v>70</v>
      </c>
      <c r="BD49" s="82" t="s">
        <v>71</v>
      </c>
    </row>
    <row r="50" spans="1:91" s="1" customFormat="1" ht="10.9" customHeight="1">
      <c r="B50" s="40"/>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0"/>
      <c r="AS50" s="83"/>
      <c r="AT50" s="84"/>
      <c r="AU50" s="84"/>
      <c r="AV50" s="84"/>
      <c r="AW50" s="84"/>
      <c r="AX50" s="84"/>
      <c r="AY50" s="84"/>
      <c r="AZ50" s="84"/>
      <c r="BA50" s="84"/>
      <c r="BB50" s="84"/>
      <c r="BC50" s="84"/>
      <c r="BD50" s="85"/>
    </row>
    <row r="51" spans="1:91" s="4" customFormat="1" ht="32.450000000000003" customHeight="1">
      <c r="B51" s="67"/>
      <c r="C51" s="86" t="s">
        <v>72</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370">
        <f>ROUND(SUM(AG52:AG56),2)</f>
        <v>0</v>
      </c>
      <c r="AH51" s="370"/>
      <c r="AI51" s="370"/>
      <c r="AJ51" s="370"/>
      <c r="AK51" s="370"/>
      <c r="AL51" s="370"/>
      <c r="AM51" s="370"/>
      <c r="AN51" s="371">
        <f t="shared" ref="AN51:AN56" si="0">SUM(AG51,AT51)</f>
        <v>0</v>
      </c>
      <c r="AO51" s="371"/>
      <c r="AP51" s="371"/>
      <c r="AQ51" s="88" t="s">
        <v>30</v>
      </c>
      <c r="AR51" s="70"/>
      <c r="AS51" s="89">
        <f>ROUND(SUM(AS52:AS56),2)</f>
        <v>0</v>
      </c>
      <c r="AT51" s="90">
        <f t="shared" ref="AT51:AT56" si="1">ROUND(SUM(AV51:AW51),2)</f>
        <v>0</v>
      </c>
      <c r="AU51" s="91">
        <f>ROUND(SUM(AU52:AU56),5)</f>
        <v>0</v>
      </c>
      <c r="AV51" s="90">
        <f>ROUND(AZ51*L26,2)</f>
        <v>0</v>
      </c>
      <c r="AW51" s="90">
        <f>ROUND(BA51*L27,2)</f>
        <v>0</v>
      </c>
      <c r="AX51" s="90">
        <f>ROUND(BB51*L26,2)</f>
        <v>0</v>
      </c>
      <c r="AY51" s="90">
        <f>ROUND(BC51*L27,2)</f>
        <v>0</v>
      </c>
      <c r="AZ51" s="90">
        <f>ROUND(SUM(AZ52:AZ56),2)</f>
        <v>0</v>
      </c>
      <c r="BA51" s="90">
        <f>ROUND(SUM(BA52:BA56),2)</f>
        <v>0</v>
      </c>
      <c r="BB51" s="90">
        <f>ROUND(SUM(BB52:BB56),2)</f>
        <v>0</v>
      </c>
      <c r="BC51" s="90">
        <f>ROUND(SUM(BC52:BC56),2)</f>
        <v>0</v>
      </c>
      <c r="BD51" s="92">
        <f>ROUND(SUM(BD52:BD56),2)</f>
        <v>0</v>
      </c>
      <c r="BS51" s="93" t="s">
        <v>73</v>
      </c>
      <c r="BT51" s="93" t="s">
        <v>74</v>
      </c>
      <c r="BU51" s="94" t="s">
        <v>75</v>
      </c>
      <c r="BV51" s="93" t="s">
        <v>76</v>
      </c>
      <c r="BW51" s="93" t="s">
        <v>7</v>
      </c>
      <c r="BX51" s="93" t="s">
        <v>77</v>
      </c>
      <c r="CL51" s="93" t="s">
        <v>21</v>
      </c>
    </row>
    <row r="52" spans="1:91" s="5" customFormat="1" ht="16.5" customHeight="1">
      <c r="A52" s="95" t="s">
        <v>78</v>
      </c>
      <c r="B52" s="96"/>
      <c r="C52" s="97"/>
      <c r="D52" s="369" t="s">
        <v>79</v>
      </c>
      <c r="E52" s="369"/>
      <c r="F52" s="369"/>
      <c r="G52" s="369"/>
      <c r="H52" s="369"/>
      <c r="I52" s="98"/>
      <c r="J52" s="369" t="s">
        <v>80</v>
      </c>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7">
        <f>'SO 101 - Zpevněné plochy'!J27</f>
        <v>0</v>
      </c>
      <c r="AH52" s="368"/>
      <c r="AI52" s="368"/>
      <c r="AJ52" s="368"/>
      <c r="AK52" s="368"/>
      <c r="AL52" s="368"/>
      <c r="AM52" s="368"/>
      <c r="AN52" s="367">
        <f t="shared" si="0"/>
        <v>0</v>
      </c>
      <c r="AO52" s="368"/>
      <c r="AP52" s="368"/>
      <c r="AQ52" s="99" t="s">
        <v>81</v>
      </c>
      <c r="AR52" s="100"/>
      <c r="AS52" s="101">
        <v>0</v>
      </c>
      <c r="AT52" s="102">
        <f t="shared" si="1"/>
        <v>0</v>
      </c>
      <c r="AU52" s="103">
        <f>'SO 101 - Zpevněné plochy'!P90</f>
        <v>0</v>
      </c>
      <c r="AV52" s="102">
        <f>'SO 101 - Zpevněné plochy'!J30</f>
        <v>0</v>
      </c>
      <c r="AW52" s="102">
        <f>'SO 101 - Zpevněné plochy'!J31</f>
        <v>0</v>
      </c>
      <c r="AX52" s="102">
        <f>'SO 101 - Zpevněné plochy'!J32</f>
        <v>0</v>
      </c>
      <c r="AY52" s="102">
        <f>'SO 101 - Zpevněné plochy'!J33</f>
        <v>0</v>
      </c>
      <c r="AZ52" s="102">
        <f>'SO 101 - Zpevněné plochy'!F30</f>
        <v>0</v>
      </c>
      <c r="BA52" s="102">
        <f>'SO 101 - Zpevněné plochy'!F31</f>
        <v>0</v>
      </c>
      <c r="BB52" s="102">
        <f>'SO 101 - Zpevněné plochy'!F32</f>
        <v>0</v>
      </c>
      <c r="BC52" s="102">
        <f>'SO 101 - Zpevněné plochy'!F33</f>
        <v>0</v>
      </c>
      <c r="BD52" s="104">
        <f>'SO 101 - Zpevněné plochy'!F34</f>
        <v>0</v>
      </c>
      <c r="BT52" s="105" t="s">
        <v>82</v>
      </c>
      <c r="BV52" s="105" t="s">
        <v>76</v>
      </c>
      <c r="BW52" s="105" t="s">
        <v>83</v>
      </c>
      <c r="BX52" s="105" t="s">
        <v>7</v>
      </c>
      <c r="CL52" s="105" t="s">
        <v>21</v>
      </c>
      <c r="CM52" s="105" t="s">
        <v>84</v>
      </c>
    </row>
    <row r="53" spans="1:91" s="5" customFormat="1" ht="16.5" customHeight="1">
      <c r="A53" s="95" t="s">
        <v>78</v>
      </c>
      <c r="B53" s="96"/>
      <c r="C53" s="97"/>
      <c r="D53" s="369" t="s">
        <v>85</v>
      </c>
      <c r="E53" s="369"/>
      <c r="F53" s="369"/>
      <c r="G53" s="369"/>
      <c r="H53" s="369"/>
      <c r="I53" s="98"/>
      <c r="J53" s="369" t="s">
        <v>86</v>
      </c>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7">
        <f>'SO 403 - Přeložka televiz...'!J27</f>
        <v>0</v>
      </c>
      <c r="AH53" s="368"/>
      <c r="AI53" s="368"/>
      <c r="AJ53" s="368"/>
      <c r="AK53" s="368"/>
      <c r="AL53" s="368"/>
      <c r="AM53" s="368"/>
      <c r="AN53" s="367">
        <f t="shared" si="0"/>
        <v>0</v>
      </c>
      <c r="AO53" s="368"/>
      <c r="AP53" s="368"/>
      <c r="AQ53" s="99" t="s">
        <v>81</v>
      </c>
      <c r="AR53" s="100"/>
      <c r="AS53" s="101">
        <v>0</v>
      </c>
      <c r="AT53" s="102">
        <f t="shared" si="1"/>
        <v>0</v>
      </c>
      <c r="AU53" s="103">
        <f>'SO 403 - Přeložka televiz...'!P80</f>
        <v>0</v>
      </c>
      <c r="AV53" s="102">
        <f>'SO 403 - Přeložka televiz...'!J30</f>
        <v>0</v>
      </c>
      <c r="AW53" s="102">
        <f>'SO 403 - Přeložka televiz...'!J31</f>
        <v>0</v>
      </c>
      <c r="AX53" s="102">
        <f>'SO 403 - Přeložka televiz...'!J32</f>
        <v>0</v>
      </c>
      <c r="AY53" s="102">
        <f>'SO 403 - Přeložka televiz...'!J33</f>
        <v>0</v>
      </c>
      <c r="AZ53" s="102">
        <f>'SO 403 - Přeložka televiz...'!F30</f>
        <v>0</v>
      </c>
      <c r="BA53" s="102">
        <f>'SO 403 - Přeložka televiz...'!F31</f>
        <v>0</v>
      </c>
      <c r="BB53" s="102">
        <f>'SO 403 - Přeložka televiz...'!F32</f>
        <v>0</v>
      </c>
      <c r="BC53" s="102">
        <f>'SO 403 - Přeložka televiz...'!F33</f>
        <v>0</v>
      </c>
      <c r="BD53" s="104">
        <f>'SO 403 - Přeložka televiz...'!F34</f>
        <v>0</v>
      </c>
      <c r="BT53" s="105" t="s">
        <v>82</v>
      </c>
      <c r="BV53" s="105" t="s">
        <v>76</v>
      </c>
      <c r="BW53" s="105" t="s">
        <v>87</v>
      </c>
      <c r="BX53" s="105" t="s">
        <v>7</v>
      </c>
      <c r="CL53" s="105" t="s">
        <v>88</v>
      </c>
      <c r="CM53" s="105" t="s">
        <v>84</v>
      </c>
    </row>
    <row r="54" spans="1:91" s="5" customFormat="1" ht="16.5" customHeight="1">
      <c r="A54" s="95" t="s">
        <v>78</v>
      </c>
      <c r="B54" s="96"/>
      <c r="C54" s="97"/>
      <c r="D54" s="369" t="s">
        <v>89</v>
      </c>
      <c r="E54" s="369"/>
      <c r="F54" s="369"/>
      <c r="G54" s="369"/>
      <c r="H54" s="369"/>
      <c r="I54" s="98"/>
      <c r="J54" s="369" t="s">
        <v>90</v>
      </c>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7">
        <f>'SO 404 - Přeložka NN kabe...'!J27</f>
        <v>0</v>
      </c>
      <c r="AH54" s="368"/>
      <c r="AI54" s="368"/>
      <c r="AJ54" s="368"/>
      <c r="AK54" s="368"/>
      <c r="AL54" s="368"/>
      <c r="AM54" s="368"/>
      <c r="AN54" s="367">
        <f t="shared" si="0"/>
        <v>0</v>
      </c>
      <c r="AO54" s="368"/>
      <c r="AP54" s="368"/>
      <c r="AQ54" s="99" t="s">
        <v>81</v>
      </c>
      <c r="AR54" s="100"/>
      <c r="AS54" s="101">
        <v>0</v>
      </c>
      <c r="AT54" s="102">
        <f t="shared" si="1"/>
        <v>0</v>
      </c>
      <c r="AU54" s="103">
        <f>'SO 404 - Přeložka NN kabe...'!P81</f>
        <v>0</v>
      </c>
      <c r="AV54" s="102">
        <f>'SO 404 - Přeložka NN kabe...'!J30</f>
        <v>0</v>
      </c>
      <c r="AW54" s="102">
        <f>'SO 404 - Přeložka NN kabe...'!J31</f>
        <v>0</v>
      </c>
      <c r="AX54" s="102">
        <f>'SO 404 - Přeložka NN kabe...'!J32</f>
        <v>0</v>
      </c>
      <c r="AY54" s="102">
        <f>'SO 404 - Přeložka NN kabe...'!J33</f>
        <v>0</v>
      </c>
      <c r="AZ54" s="102">
        <f>'SO 404 - Přeložka NN kabe...'!F30</f>
        <v>0</v>
      </c>
      <c r="BA54" s="102">
        <f>'SO 404 - Přeložka NN kabe...'!F31</f>
        <v>0</v>
      </c>
      <c r="BB54" s="102">
        <f>'SO 404 - Přeložka NN kabe...'!F32</f>
        <v>0</v>
      </c>
      <c r="BC54" s="102">
        <f>'SO 404 - Přeložka NN kabe...'!F33</f>
        <v>0</v>
      </c>
      <c r="BD54" s="104">
        <f>'SO 404 - Přeložka NN kabe...'!F34</f>
        <v>0</v>
      </c>
      <c r="BT54" s="105" t="s">
        <v>82</v>
      </c>
      <c r="BV54" s="105" t="s">
        <v>76</v>
      </c>
      <c r="BW54" s="105" t="s">
        <v>91</v>
      </c>
      <c r="BX54" s="105" t="s">
        <v>7</v>
      </c>
      <c r="CL54" s="105" t="s">
        <v>92</v>
      </c>
      <c r="CM54" s="105" t="s">
        <v>84</v>
      </c>
    </row>
    <row r="55" spans="1:91" s="5" customFormat="1" ht="16.5" customHeight="1">
      <c r="A55" s="95" t="s">
        <v>78</v>
      </c>
      <c r="B55" s="96"/>
      <c r="C55" s="97"/>
      <c r="D55" s="369" t="s">
        <v>93</v>
      </c>
      <c r="E55" s="369"/>
      <c r="F55" s="369"/>
      <c r="G55" s="369"/>
      <c r="H55" s="369"/>
      <c r="I55" s="98"/>
      <c r="J55" s="369" t="s">
        <v>94</v>
      </c>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7">
        <f>'SO 701 - Podzemní kontejn...'!J27</f>
        <v>0</v>
      </c>
      <c r="AH55" s="368"/>
      <c r="AI55" s="368"/>
      <c r="AJ55" s="368"/>
      <c r="AK55" s="368"/>
      <c r="AL55" s="368"/>
      <c r="AM55" s="368"/>
      <c r="AN55" s="367">
        <f t="shared" si="0"/>
        <v>0</v>
      </c>
      <c r="AO55" s="368"/>
      <c r="AP55" s="368"/>
      <c r="AQ55" s="99" t="s">
        <v>95</v>
      </c>
      <c r="AR55" s="100"/>
      <c r="AS55" s="101">
        <v>0</v>
      </c>
      <c r="AT55" s="102">
        <f t="shared" si="1"/>
        <v>0</v>
      </c>
      <c r="AU55" s="103">
        <f>'SO 701 - Podzemní kontejn...'!P82</f>
        <v>0</v>
      </c>
      <c r="AV55" s="102">
        <f>'SO 701 - Podzemní kontejn...'!J30</f>
        <v>0</v>
      </c>
      <c r="AW55" s="102">
        <f>'SO 701 - Podzemní kontejn...'!J31</f>
        <v>0</v>
      </c>
      <c r="AX55" s="102">
        <f>'SO 701 - Podzemní kontejn...'!J32</f>
        <v>0</v>
      </c>
      <c r="AY55" s="102">
        <f>'SO 701 - Podzemní kontejn...'!J33</f>
        <v>0</v>
      </c>
      <c r="AZ55" s="102">
        <f>'SO 701 - Podzemní kontejn...'!F30</f>
        <v>0</v>
      </c>
      <c r="BA55" s="102">
        <f>'SO 701 - Podzemní kontejn...'!F31</f>
        <v>0</v>
      </c>
      <c r="BB55" s="102">
        <f>'SO 701 - Podzemní kontejn...'!F32</f>
        <v>0</v>
      </c>
      <c r="BC55" s="102">
        <f>'SO 701 - Podzemní kontejn...'!F33</f>
        <v>0</v>
      </c>
      <c r="BD55" s="104">
        <f>'SO 701 - Podzemní kontejn...'!F34</f>
        <v>0</v>
      </c>
      <c r="BT55" s="105" t="s">
        <v>82</v>
      </c>
      <c r="BV55" s="105" t="s">
        <v>76</v>
      </c>
      <c r="BW55" s="105" t="s">
        <v>96</v>
      </c>
      <c r="BX55" s="105" t="s">
        <v>7</v>
      </c>
      <c r="CL55" s="105" t="s">
        <v>30</v>
      </c>
      <c r="CM55" s="105" t="s">
        <v>84</v>
      </c>
    </row>
    <row r="56" spans="1:91" s="5" customFormat="1" ht="16.5" customHeight="1">
      <c r="A56" s="95" t="s">
        <v>78</v>
      </c>
      <c r="B56" s="96"/>
      <c r="C56" s="97"/>
      <c r="D56" s="369" t="s">
        <v>97</v>
      </c>
      <c r="E56" s="369"/>
      <c r="F56" s="369"/>
      <c r="G56" s="369"/>
      <c r="H56" s="369"/>
      <c r="I56" s="98"/>
      <c r="J56" s="369" t="s">
        <v>98</v>
      </c>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7">
        <f>'VRN - Vedlejší rozpočtové...'!J27</f>
        <v>0</v>
      </c>
      <c r="AH56" s="368"/>
      <c r="AI56" s="368"/>
      <c r="AJ56" s="368"/>
      <c r="AK56" s="368"/>
      <c r="AL56" s="368"/>
      <c r="AM56" s="368"/>
      <c r="AN56" s="367">
        <f t="shared" si="0"/>
        <v>0</v>
      </c>
      <c r="AO56" s="368"/>
      <c r="AP56" s="368"/>
      <c r="AQ56" s="99" t="s">
        <v>99</v>
      </c>
      <c r="AR56" s="100"/>
      <c r="AS56" s="106">
        <v>0</v>
      </c>
      <c r="AT56" s="107">
        <f t="shared" si="1"/>
        <v>0</v>
      </c>
      <c r="AU56" s="108">
        <f>'VRN - Vedlejší rozpočtové...'!P83</f>
        <v>0</v>
      </c>
      <c r="AV56" s="107">
        <f>'VRN - Vedlejší rozpočtové...'!J30</f>
        <v>0</v>
      </c>
      <c r="AW56" s="107">
        <f>'VRN - Vedlejší rozpočtové...'!J31</f>
        <v>0</v>
      </c>
      <c r="AX56" s="107">
        <f>'VRN - Vedlejší rozpočtové...'!J32</f>
        <v>0</v>
      </c>
      <c r="AY56" s="107">
        <f>'VRN - Vedlejší rozpočtové...'!J33</f>
        <v>0</v>
      </c>
      <c r="AZ56" s="107">
        <f>'VRN - Vedlejší rozpočtové...'!F30</f>
        <v>0</v>
      </c>
      <c r="BA56" s="107">
        <f>'VRN - Vedlejší rozpočtové...'!F31</f>
        <v>0</v>
      </c>
      <c r="BB56" s="107">
        <f>'VRN - Vedlejší rozpočtové...'!F32</f>
        <v>0</v>
      </c>
      <c r="BC56" s="107">
        <f>'VRN - Vedlejší rozpočtové...'!F33</f>
        <v>0</v>
      </c>
      <c r="BD56" s="109">
        <f>'VRN - Vedlejší rozpočtové...'!F34</f>
        <v>0</v>
      </c>
      <c r="BT56" s="105" t="s">
        <v>82</v>
      </c>
      <c r="BV56" s="105" t="s">
        <v>76</v>
      </c>
      <c r="BW56" s="105" t="s">
        <v>100</v>
      </c>
      <c r="BX56" s="105" t="s">
        <v>7</v>
      </c>
      <c r="CL56" s="105" t="s">
        <v>30</v>
      </c>
      <c r="CM56" s="105" t="s">
        <v>84</v>
      </c>
    </row>
    <row r="57" spans="1:91" s="1" customFormat="1" ht="30" customHeight="1">
      <c r="B57" s="40"/>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0"/>
    </row>
    <row r="58" spans="1:91" s="1" customFormat="1" ht="6.95" customHeight="1">
      <c r="B58" s="55"/>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60"/>
    </row>
  </sheetData>
  <sheetProtection algorithmName="SHA-512" hashValue="CCqHblXcpluU8Vs91yLYCSI+Muspq9UN5uu2Atnb3xCwg8C69rRw0tlYC8jYpkJGyHzpNIL+KPMN73VMuKwDow==" saltValue="Q9jds8aR3v7ll3xOjEtwQiaFIhhxdOqBEIq4zqv0SiokAz6Ky6ZFI6Qry4Z5vIoKKE/S8x9xYvwxQk/HUOxpsQ==" spinCount="100000" sheet="1" objects="1" scenarios="1" formatColumns="0" formatRows="0"/>
  <mergeCells count="57">
    <mergeCell ref="AR2:BE2"/>
    <mergeCell ref="AN56:AP56"/>
    <mergeCell ref="AG56:AM56"/>
    <mergeCell ref="D56:H56"/>
    <mergeCell ref="J56:AF56"/>
    <mergeCell ref="AG51:AM51"/>
    <mergeCell ref="AN51:AP51"/>
    <mergeCell ref="AN54:AP54"/>
    <mergeCell ref="AG54:AM54"/>
    <mergeCell ref="D54:H54"/>
    <mergeCell ref="J54:AF54"/>
    <mergeCell ref="AN55:AP55"/>
    <mergeCell ref="AG55:AM55"/>
    <mergeCell ref="D55:H55"/>
    <mergeCell ref="J55:AF55"/>
    <mergeCell ref="AN52:AP52"/>
    <mergeCell ref="AG52:AM52"/>
    <mergeCell ref="D52:H52"/>
    <mergeCell ref="J52:AF52"/>
    <mergeCell ref="AN53:AP53"/>
    <mergeCell ref="AG53:AM53"/>
    <mergeCell ref="D53:H53"/>
    <mergeCell ref="J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2" location="'SO 101 - Zpevněné plochy'!C2" display="/"/>
    <hyperlink ref="A53" location="'SO 403 - Přeložka televiz...'!C2" display="/"/>
    <hyperlink ref="A54" location="'SO 404 - Přeložka NN kabe...'!C2" display="/"/>
    <hyperlink ref="A55" location="'SO 701 - Podzemní kontejn...'!C2" display="/"/>
    <hyperlink ref="A56" location="'VRN - Vedlejší rozpočtové...'!C2" display="/"/>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53"/>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101</v>
      </c>
      <c r="G1" s="381" t="s">
        <v>102</v>
      </c>
      <c r="H1" s="381"/>
      <c r="I1" s="114"/>
      <c r="J1" s="113" t="s">
        <v>103</v>
      </c>
      <c r="K1" s="112" t="s">
        <v>104</v>
      </c>
      <c r="L1" s="113" t="s">
        <v>105</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2"/>
      <c r="M2" s="372"/>
      <c r="N2" s="372"/>
      <c r="O2" s="372"/>
      <c r="P2" s="372"/>
      <c r="Q2" s="372"/>
      <c r="R2" s="372"/>
      <c r="S2" s="372"/>
      <c r="T2" s="372"/>
      <c r="U2" s="372"/>
      <c r="V2" s="372"/>
      <c r="AT2" s="23" t="s">
        <v>83</v>
      </c>
    </row>
    <row r="3" spans="1:70" ht="6.95" customHeight="1">
      <c r="B3" s="24"/>
      <c r="C3" s="25"/>
      <c r="D3" s="25"/>
      <c r="E3" s="25"/>
      <c r="F3" s="25"/>
      <c r="G3" s="25"/>
      <c r="H3" s="25"/>
      <c r="I3" s="115"/>
      <c r="J3" s="25"/>
      <c r="K3" s="26"/>
      <c r="AT3" s="23" t="s">
        <v>84</v>
      </c>
    </row>
    <row r="4" spans="1:70" ht="36.950000000000003" customHeight="1">
      <c r="B4" s="27"/>
      <c r="C4" s="28"/>
      <c r="D4" s="29" t="s">
        <v>106</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16.5" customHeight="1">
      <c r="B7" s="27"/>
      <c r="C7" s="28"/>
      <c r="D7" s="28"/>
      <c r="E7" s="373" t="str">
        <f>'Rekapitulace stavby'!K6</f>
        <v>Revitalizace ulice Záměstí v Chocni</v>
      </c>
      <c r="F7" s="374"/>
      <c r="G7" s="374"/>
      <c r="H7" s="374"/>
      <c r="I7" s="116"/>
      <c r="J7" s="28"/>
      <c r="K7" s="30"/>
    </row>
    <row r="8" spans="1:70" s="1" customFormat="1">
      <c r="B8" s="40"/>
      <c r="C8" s="41"/>
      <c r="D8" s="36" t="s">
        <v>107</v>
      </c>
      <c r="E8" s="41"/>
      <c r="F8" s="41"/>
      <c r="G8" s="41"/>
      <c r="H8" s="41"/>
      <c r="I8" s="117"/>
      <c r="J8" s="41"/>
      <c r="K8" s="44"/>
    </row>
    <row r="9" spans="1:70" s="1" customFormat="1" ht="36.950000000000003" customHeight="1">
      <c r="B9" s="40"/>
      <c r="C9" s="41"/>
      <c r="D9" s="41"/>
      <c r="E9" s="375" t="s">
        <v>108</v>
      </c>
      <c r="F9" s="376"/>
      <c r="G9" s="376"/>
      <c r="H9" s="376"/>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20</v>
      </c>
      <c r="E11" s="41"/>
      <c r="F11" s="34" t="s">
        <v>21</v>
      </c>
      <c r="G11" s="41"/>
      <c r="H11" s="41"/>
      <c r="I11" s="118" t="s">
        <v>22</v>
      </c>
      <c r="J11" s="34" t="s">
        <v>23</v>
      </c>
      <c r="K11" s="44"/>
    </row>
    <row r="12" spans="1:70" s="1" customFormat="1" ht="14.45" customHeight="1">
      <c r="B12" s="40"/>
      <c r="C12" s="41"/>
      <c r="D12" s="36" t="s">
        <v>24</v>
      </c>
      <c r="E12" s="41"/>
      <c r="F12" s="34" t="s">
        <v>25</v>
      </c>
      <c r="G12" s="41"/>
      <c r="H12" s="41"/>
      <c r="I12" s="118" t="s">
        <v>26</v>
      </c>
      <c r="J12" s="119" t="str">
        <f>'Rekapitulace stavby'!AN8</f>
        <v>1. 10. 2018</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28</v>
      </c>
      <c r="E14" s="41"/>
      <c r="F14" s="41"/>
      <c r="G14" s="41"/>
      <c r="H14" s="41"/>
      <c r="I14" s="118" t="s">
        <v>29</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32</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33</v>
      </c>
      <c r="E17" s="41"/>
      <c r="F17" s="41"/>
      <c r="G17" s="41"/>
      <c r="H17" s="41"/>
      <c r="I17" s="118" t="s">
        <v>29</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32</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35</v>
      </c>
      <c r="E20" s="41"/>
      <c r="F20" s="41"/>
      <c r="G20" s="41"/>
      <c r="H20" s="41"/>
      <c r="I20" s="118" t="s">
        <v>29</v>
      </c>
      <c r="J20" s="34" t="s">
        <v>30</v>
      </c>
      <c r="K20" s="44"/>
    </row>
    <row r="21" spans="2:11" s="1" customFormat="1" ht="18" customHeight="1">
      <c r="B21" s="40"/>
      <c r="C21" s="41"/>
      <c r="D21" s="41"/>
      <c r="E21" s="34" t="s">
        <v>36</v>
      </c>
      <c r="F21" s="41"/>
      <c r="G21" s="41"/>
      <c r="H21" s="41"/>
      <c r="I21" s="118" t="s">
        <v>32</v>
      </c>
      <c r="J21" s="34" t="s">
        <v>30</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16.5" customHeight="1">
      <c r="B24" s="120"/>
      <c r="C24" s="121"/>
      <c r="D24" s="121"/>
      <c r="E24" s="342" t="s">
        <v>30</v>
      </c>
      <c r="F24" s="342"/>
      <c r="G24" s="342"/>
      <c r="H24" s="342"/>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ROUND(J90,2)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ROUND(SUM(BE90:BE852), 2)</f>
        <v>0</v>
      </c>
      <c r="G30" s="41"/>
      <c r="H30" s="41"/>
      <c r="I30" s="130">
        <v>0.21</v>
      </c>
      <c r="J30" s="129">
        <f>ROUND(ROUND((SUM(BE90:BE852)), 2)*I30, 2)</f>
        <v>0</v>
      </c>
      <c r="K30" s="44"/>
    </row>
    <row r="31" spans="2:11" s="1" customFormat="1" ht="14.45" customHeight="1">
      <c r="B31" s="40"/>
      <c r="C31" s="41"/>
      <c r="D31" s="41"/>
      <c r="E31" s="48" t="s">
        <v>46</v>
      </c>
      <c r="F31" s="129">
        <f>ROUND(SUM(BF90:BF852), 2)</f>
        <v>0</v>
      </c>
      <c r="G31" s="41"/>
      <c r="H31" s="41"/>
      <c r="I31" s="130">
        <v>0.15</v>
      </c>
      <c r="J31" s="129">
        <f>ROUND(ROUND((SUM(BF90:BF852)), 2)*I31, 2)</f>
        <v>0</v>
      </c>
      <c r="K31" s="44"/>
    </row>
    <row r="32" spans="2:11" s="1" customFormat="1" ht="14.45" hidden="1" customHeight="1">
      <c r="B32" s="40"/>
      <c r="C32" s="41"/>
      <c r="D32" s="41"/>
      <c r="E32" s="48" t="s">
        <v>47</v>
      </c>
      <c r="F32" s="129">
        <f>ROUND(SUM(BG90:BG852), 2)</f>
        <v>0</v>
      </c>
      <c r="G32" s="41"/>
      <c r="H32" s="41"/>
      <c r="I32" s="130">
        <v>0.21</v>
      </c>
      <c r="J32" s="129">
        <v>0</v>
      </c>
      <c r="K32" s="44"/>
    </row>
    <row r="33" spans="2:11" s="1" customFormat="1" ht="14.45" hidden="1" customHeight="1">
      <c r="B33" s="40"/>
      <c r="C33" s="41"/>
      <c r="D33" s="41"/>
      <c r="E33" s="48" t="s">
        <v>48</v>
      </c>
      <c r="F33" s="129">
        <f>ROUND(SUM(BH90:BH852), 2)</f>
        <v>0</v>
      </c>
      <c r="G33" s="41"/>
      <c r="H33" s="41"/>
      <c r="I33" s="130">
        <v>0.15</v>
      </c>
      <c r="J33" s="129">
        <v>0</v>
      </c>
      <c r="K33" s="44"/>
    </row>
    <row r="34" spans="2:11" s="1" customFormat="1" ht="14.45" hidden="1" customHeight="1">
      <c r="B34" s="40"/>
      <c r="C34" s="41"/>
      <c r="D34" s="41"/>
      <c r="E34" s="48" t="s">
        <v>49</v>
      </c>
      <c r="F34" s="129">
        <f>ROUND(SUM(BI90:BI852),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3" t="str">
        <f>E7</f>
        <v>Revitalizace ulice Záměstí v Chocni</v>
      </c>
      <c r="F45" s="374"/>
      <c r="G45" s="374"/>
      <c r="H45" s="374"/>
      <c r="I45" s="117"/>
      <c r="J45" s="41"/>
      <c r="K45" s="44"/>
    </row>
    <row r="46" spans="2:11" s="1" customFormat="1" ht="14.45" customHeight="1">
      <c r="B46" s="40"/>
      <c r="C46" s="36" t="s">
        <v>107</v>
      </c>
      <c r="D46" s="41"/>
      <c r="E46" s="41"/>
      <c r="F46" s="41"/>
      <c r="G46" s="41"/>
      <c r="H46" s="41"/>
      <c r="I46" s="117"/>
      <c r="J46" s="41"/>
      <c r="K46" s="44"/>
    </row>
    <row r="47" spans="2:11" s="1" customFormat="1" ht="17.25" customHeight="1">
      <c r="B47" s="40"/>
      <c r="C47" s="41"/>
      <c r="D47" s="41"/>
      <c r="E47" s="375" t="str">
        <f>E9</f>
        <v>SO 101 - Zpevněné plochy</v>
      </c>
      <c r="F47" s="376"/>
      <c r="G47" s="376"/>
      <c r="H47" s="376"/>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24</v>
      </c>
      <c r="D49" s="41"/>
      <c r="E49" s="41"/>
      <c r="F49" s="34" t="str">
        <f>F12</f>
        <v>Choceň</v>
      </c>
      <c r="G49" s="41"/>
      <c r="H49" s="41"/>
      <c r="I49" s="118" t="s">
        <v>26</v>
      </c>
      <c r="J49" s="119" t="str">
        <f>IF(J12="","",J12)</f>
        <v>1. 10. 2018</v>
      </c>
      <c r="K49" s="44"/>
    </row>
    <row r="50" spans="2:47" s="1" customFormat="1" ht="6.95" customHeight="1">
      <c r="B50" s="40"/>
      <c r="C50" s="41"/>
      <c r="D50" s="41"/>
      <c r="E50" s="41"/>
      <c r="F50" s="41"/>
      <c r="G50" s="41"/>
      <c r="H50" s="41"/>
      <c r="I50" s="117"/>
      <c r="J50" s="41"/>
      <c r="K50" s="44"/>
    </row>
    <row r="51" spans="2:47" s="1" customFormat="1">
      <c r="B51" s="40"/>
      <c r="C51" s="36" t="s">
        <v>28</v>
      </c>
      <c r="D51" s="41"/>
      <c r="E51" s="41"/>
      <c r="F51" s="34" t="str">
        <f>E15</f>
        <v xml:space="preserve"> </v>
      </c>
      <c r="G51" s="41"/>
      <c r="H51" s="41"/>
      <c r="I51" s="118" t="s">
        <v>35</v>
      </c>
      <c r="J51" s="342" t="str">
        <f>E21</f>
        <v>Ing. Jiří Cihlář</v>
      </c>
      <c r="K51" s="44"/>
    </row>
    <row r="52" spans="2:47" s="1" customFormat="1" ht="14.45" customHeight="1">
      <c r="B52" s="40"/>
      <c r="C52" s="36" t="s">
        <v>33</v>
      </c>
      <c r="D52" s="41"/>
      <c r="E52" s="41"/>
      <c r="F52" s="34" t="str">
        <f>IF(E18="","",E18)</f>
        <v/>
      </c>
      <c r="G52" s="41"/>
      <c r="H52" s="41"/>
      <c r="I52" s="117"/>
      <c r="J52" s="377"/>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J90</f>
        <v>0</v>
      </c>
      <c r="K56" s="44"/>
      <c r="AU56" s="23" t="s">
        <v>113</v>
      </c>
    </row>
    <row r="57" spans="2:47" s="7" customFormat="1" ht="24.95" customHeight="1">
      <c r="B57" s="148"/>
      <c r="C57" s="149"/>
      <c r="D57" s="150" t="s">
        <v>114</v>
      </c>
      <c r="E57" s="151"/>
      <c r="F57" s="151"/>
      <c r="G57" s="151"/>
      <c r="H57" s="151"/>
      <c r="I57" s="152"/>
      <c r="J57" s="153">
        <f>J91</f>
        <v>0</v>
      </c>
      <c r="K57" s="154"/>
    </row>
    <row r="58" spans="2:47" s="8" customFormat="1" ht="19.899999999999999" customHeight="1">
      <c r="B58" s="155"/>
      <c r="C58" s="156"/>
      <c r="D58" s="157" t="s">
        <v>115</v>
      </c>
      <c r="E58" s="158"/>
      <c r="F58" s="158"/>
      <c r="G58" s="158"/>
      <c r="H58" s="158"/>
      <c r="I58" s="159"/>
      <c r="J58" s="160">
        <f>J92</f>
        <v>0</v>
      </c>
      <c r="K58" s="161"/>
    </row>
    <row r="59" spans="2:47" s="8" customFormat="1" ht="19.899999999999999" customHeight="1">
      <c r="B59" s="155"/>
      <c r="C59" s="156"/>
      <c r="D59" s="157" t="s">
        <v>116</v>
      </c>
      <c r="E59" s="158"/>
      <c r="F59" s="158"/>
      <c r="G59" s="158"/>
      <c r="H59" s="158"/>
      <c r="I59" s="159"/>
      <c r="J59" s="160">
        <f>J207</f>
        <v>0</v>
      </c>
      <c r="K59" s="161"/>
    </row>
    <row r="60" spans="2:47" s="8" customFormat="1" ht="19.899999999999999" customHeight="1">
      <c r="B60" s="155"/>
      <c r="C60" s="156"/>
      <c r="D60" s="157" t="s">
        <v>117</v>
      </c>
      <c r="E60" s="158"/>
      <c r="F60" s="158"/>
      <c r="G60" s="158"/>
      <c r="H60" s="158"/>
      <c r="I60" s="159"/>
      <c r="J60" s="160">
        <f>J238</f>
        <v>0</v>
      </c>
      <c r="K60" s="161"/>
    </row>
    <row r="61" spans="2:47" s="8" customFormat="1" ht="19.899999999999999" customHeight="1">
      <c r="B61" s="155"/>
      <c r="C61" s="156"/>
      <c r="D61" s="157" t="s">
        <v>118</v>
      </c>
      <c r="E61" s="158"/>
      <c r="F61" s="158"/>
      <c r="G61" s="158"/>
      <c r="H61" s="158"/>
      <c r="I61" s="159"/>
      <c r="J61" s="160">
        <f>J244</f>
        <v>0</v>
      </c>
      <c r="K61" s="161"/>
    </row>
    <row r="62" spans="2:47" s="8" customFormat="1" ht="19.899999999999999" customHeight="1">
      <c r="B62" s="155"/>
      <c r="C62" s="156"/>
      <c r="D62" s="157" t="s">
        <v>119</v>
      </c>
      <c r="E62" s="158"/>
      <c r="F62" s="158"/>
      <c r="G62" s="158"/>
      <c r="H62" s="158"/>
      <c r="I62" s="159"/>
      <c r="J62" s="160">
        <f>J250</f>
        <v>0</v>
      </c>
      <c r="K62" s="161"/>
    </row>
    <row r="63" spans="2:47" s="8" customFormat="1" ht="19.899999999999999" customHeight="1">
      <c r="B63" s="155"/>
      <c r="C63" s="156"/>
      <c r="D63" s="157" t="s">
        <v>120</v>
      </c>
      <c r="E63" s="158"/>
      <c r="F63" s="158"/>
      <c r="G63" s="158"/>
      <c r="H63" s="158"/>
      <c r="I63" s="159"/>
      <c r="J63" s="160">
        <f>J397</f>
        <v>0</v>
      </c>
      <c r="K63" s="161"/>
    </row>
    <row r="64" spans="2:47" s="8" customFormat="1" ht="19.899999999999999" customHeight="1">
      <c r="B64" s="155"/>
      <c r="C64" s="156"/>
      <c r="D64" s="157" t="s">
        <v>121</v>
      </c>
      <c r="E64" s="158"/>
      <c r="F64" s="158"/>
      <c r="G64" s="158"/>
      <c r="H64" s="158"/>
      <c r="I64" s="159"/>
      <c r="J64" s="160">
        <f>J401</f>
        <v>0</v>
      </c>
      <c r="K64" s="161"/>
    </row>
    <row r="65" spans="2:12" s="8" customFormat="1" ht="19.899999999999999" customHeight="1">
      <c r="B65" s="155"/>
      <c r="C65" s="156"/>
      <c r="D65" s="157" t="s">
        <v>122</v>
      </c>
      <c r="E65" s="158"/>
      <c r="F65" s="158"/>
      <c r="G65" s="158"/>
      <c r="H65" s="158"/>
      <c r="I65" s="159"/>
      <c r="J65" s="160">
        <f>J488</f>
        <v>0</v>
      </c>
      <c r="K65" s="161"/>
    </row>
    <row r="66" spans="2:12" s="8" customFormat="1" ht="14.85" customHeight="1">
      <c r="B66" s="155"/>
      <c r="C66" s="156"/>
      <c r="D66" s="157" t="s">
        <v>123</v>
      </c>
      <c r="E66" s="158"/>
      <c r="F66" s="158"/>
      <c r="G66" s="158"/>
      <c r="H66" s="158"/>
      <c r="I66" s="159"/>
      <c r="J66" s="160">
        <f>J703</f>
        <v>0</v>
      </c>
      <c r="K66" s="161"/>
    </row>
    <row r="67" spans="2:12" s="8" customFormat="1" ht="19.899999999999999" customHeight="1">
      <c r="B67" s="155"/>
      <c r="C67" s="156"/>
      <c r="D67" s="157" t="s">
        <v>124</v>
      </c>
      <c r="E67" s="158"/>
      <c r="F67" s="158"/>
      <c r="G67" s="158"/>
      <c r="H67" s="158"/>
      <c r="I67" s="159"/>
      <c r="J67" s="160">
        <f>J768</f>
        <v>0</v>
      </c>
      <c r="K67" s="161"/>
    </row>
    <row r="68" spans="2:12" s="8" customFormat="1" ht="19.899999999999999" customHeight="1">
      <c r="B68" s="155"/>
      <c r="C68" s="156"/>
      <c r="D68" s="157" t="s">
        <v>125</v>
      </c>
      <c r="E68" s="158"/>
      <c r="F68" s="158"/>
      <c r="G68" s="158"/>
      <c r="H68" s="158"/>
      <c r="I68" s="159"/>
      <c r="J68" s="160">
        <f>J826</f>
        <v>0</v>
      </c>
      <c r="K68" s="161"/>
    </row>
    <row r="69" spans="2:12" s="7" customFormat="1" ht="24.95" customHeight="1">
      <c r="B69" s="148"/>
      <c r="C69" s="149"/>
      <c r="D69" s="150" t="s">
        <v>126</v>
      </c>
      <c r="E69" s="151"/>
      <c r="F69" s="151"/>
      <c r="G69" s="151"/>
      <c r="H69" s="151"/>
      <c r="I69" s="152"/>
      <c r="J69" s="153">
        <f>J829</f>
        <v>0</v>
      </c>
      <c r="K69" s="154"/>
    </row>
    <row r="70" spans="2:12" s="8" customFormat="1" ht="19.899999999999999" customHeight="1">
      <c r="B70" s="155"/>
      <c r="C70" s="156"/>
      <c r="D70" s="157" t="s">
        <v>127</v>
      </c>
      <c r="E70" s="158"/>
      <c r="F70" s="158"/>
      <c r="G70" s="158"/>
      <c r="H70" s="158"/>
      <c r="I70" s="159"/>
      <c r="J70" s="160">
        <f>J830</f>
        <v>0</v>
      </c>
      <c r="K70" s="161"/>
    </row>
    <row r="71" spans="2:12" s="1" customFormat="1" ht="21.75" customHeight="1">
      <c r="B71" s="40"/>
      <c r="C71" s="41"/>
      <c r="D71" s="41"/>
      <c r="E71" s="41"/>
      <c r="F71" s="41"/>
      <c r="G71" s="41"/>
      <c r="H71" s="41"/>
      <c r="I71" s="117"/>
      <c r="J71" s="41"/>
      <c r="K71" s="44"/>
    </row>
    <row r="72" spans="2:12" s="1" customFormat="1" ht="6.95" customHeight="1">
      <c r="B72" s="55"/>
      <c r="C72" s="56"/>
      <c r="D72" s="56"/>
      <c r="E72" s="56"/>
      <c r="F72" s="56"/>
      <c r="G72" s="56"/>
      <c r="H72" s="56"/>
      <c r="I72" s="138"/>
      <c r="J72" s="56"/>
      <c r="K72" s="57"/>
    </row>
    <row r="76" spans="2:12" s="1" customFormat="1" ht="6.95" customHeight="1">
      <c r="B76" s="58"/>
      <c r="C76" s="59"/>
      <c r="D76" s="59"/>
      <c r="E76" s="59"/>
      <c r="F76" s="59"/>
      <c r="G76" s="59"/>
      <c r="H76" s="59"/>
      <c r="I76" s="141"/>
      <c r="J76" s="59"/>
      <c r="K76" s="59"/>
      <c r="L76" s="60"/>
    </row>
    <row r="77" spans="2:12" s="1" customFormat="1" ht="36.950000000000003" customHeight="1">
      <c r="B77" s="40"/>
      <c r="C77" s="61" t="s">
        <v>128</v>
      </c>
      <c r="D77" s="62"/>
      <c r="E77" s="62"/>
      <c r="F77" s="62"/>
      <c r="G77" s="62"/>
      <c r="H77" s="62"/>
      <c r="I77" s="162"/>
      <c r="J77" s="62"/>
      <c r="K77" s="62"/>
      <c r="L77" s="60"/>
    </row>
    <row r="78" spans="2:12" s="1" customFormat="1" ht="6.95" customHeight="1">
      <c r="B78" s="40"/>
      <c r="C78" s="62"/>
      <c r="D78" s="62"/>
      <c r="E78" s="62"/>
      <c r="F78" s="62"/>
      <c r="G78" s="62"/>
      <c r="H78" s="62"/>
      <c r="I78" s="162"/>
      <c r="J78" s="62"/>
      <c r="K78" s="62"/>
      <c r="L78" s="60"/>
    </row>
    <row r="79" spans="2:12" s="1" customFormat="1" ht="14.45" customHeight="1">
      <c r="B79" s="40"/>
      <c r="C79" s="64" t="s">
        <v>18</v>
      </c>
      <c r="D79" s="62"/>
      <c r="E79" s="62"/>
      <c r="F79" s="62"/>
      <c r="G79" s="62"/>
      <c r="H79" s="62"/>
      <c r="I79" s="162"/>
      <c r="J79" s="62"/>
      <c r="K79" s="62"/>
      <c r="L79" s="60"/>
    </row>
    <row r="80" spans="2:12" s="1" customFormat="1" ht="16.5" customHeight="1">
      <c r="B80" s="40"/>
      <c r="C80" s="62"/>
      <c r="D80" s="62"/>
      <c r="E80" s="378" t="str">
        <f>E7</f>
        <v>Revitalizace ulice Záměstí v Chocni</v>
      </c>
      <c r="F80" s="379"/>
      <c r="G80" s="379"/>
      <c r="H80" s="379"/>
      <c r="I80" s="162"/>
      <c r="J80" s="62"/>
      <c r="K80" s="62"/>
      <c r="L80" s="60"/>
    </row>
    <row r="81" spans="2:65" s="1" customFormat="1" ht="14.45" customHeight="1">
      <c r="B81" s="40"/>
      <c r="C81" s="64" t="s">
        <v>107</v>
      </c>
      <c r="D81" s="62"/>
      <c r="E81" s="62"/>
      <c r="F81" s="62"/>
      <c r="G81" s="62"/>
      <c r="H81" s="62"/>
      <c r="I81" s="162"/>
      <c r="J81" s="62"/>
      <c r="K81" s="62"/>
      <c r="L81" s="60"/>
    </row>
    <row r="82" spans="2:65" s="1" customFormat="1" ht="17.25" customHeight="1">
      <c r="B82" s="40"/>
      <c r="C82" s="62"/>
      <c r="D82" s="62"/>
      <c r="E82" s="353" t="str">
        <f>E9</f>
        <v>SO 101 - Zpevněné plochy</v>
      </c>
      <c r="F82" s="380"/>
      <c r="G82" s="380"/>
      <c r="H82" s="380"/>
      <c r="I82" s="162"/>
      <c r="J82" s="62"/>
      <c r="K82" s="62"/>
      <c r="L82" s="60"/>
    </row>
    <row r="83" spans="2:65" s="1" customFormat="1" ht="6.95" customHeight="1">
      <c r="B83" s="40"/>
      <c r="C83" s="62"/>
      <c r="D83" s="62"/>
      <c r="E83" s="62"/>
      <c r="F83" s="62"/>
      <c r="G83" s="62"/>
      <c r="H83" s="62"/>
      <c r="I83" s="162"/>
      <c r="J83" s="62"/>
      <c r="K83" s="62"/>
      <c r="L83" s="60"/>
    </row>
    <row r="84" spans="2:65" s="1" customFormat="1" ht="18" customHeight="1">
      <c r="B84" s="40"/>
      <c r="C84" s="64" t="s">
        <v>24</v>
      </c>
      <c r="D84" s="62"/>
      <c r="E84" s="62"/>
      <c r="F84" s="163" t="str">
        <f>F12</f>
        <v>Choceň</v>
      </c>
      <c r="G84" s="62"/>
      <c r="H84" s="62"/>
      <c r="I84" s="164" t="s">
        <v>26</v>
      </c>
      <c r="J84" s="72" t="str">
        <f>IF(J12="","",J12)</f>
        <v>1. 10. 2018</v>
      </c>
      <c r="K84" s="62"/>
      <c r="L84" s="60"/>
    </row>
    <row r="85" spans="2:65" s="1" customFormat="1" ht="6.95" customHeight="1">
      <c r="B85" s="40"/>
      <c r="C85" s="62"/>
      <c r="D85" s="62"/>
      <c r="E85" s="62"/>
      <c r="F85" s="62"/>
      <c r="G85" s="62"/>
      <c r="H85" s="62"/>
      <c r="I85" s="162"/>
      <c r="J85" s="62"/>
      <c r="K85" s="62"/>
      <c r="L85" s="60"/>
    </row>
    <row r="86" spans="2:65" s="1" customFormat="1">
      <c r="B86" s="40"/>
      <c r="C86" s="64" t="s">
        <v>28</v>
      </c>
      <c r="D86" s="62"/>
      <c r="E86" s="62"/>
      <c r="F86" s="163" t="str">
        <f>E15</f>
        <v xml:space="preserve"> </v>
      </c>
      <c r="G86" s="62"/>
      <c r="H86" s="62"/>
      <c r="I86" s="164" t="s">
        <v>35</v>
      </c>
      <c r="J86" s="163" t="str">
        <f>E21</f>
        <v>Ing. Jiří Cihlář</v>
      </c>
      <c r="K86" s="62"/>
      <c r="L86" s="60"/>
    </row>
    <row r="87" spans="2:65" s="1" customFormat="1" ht="14.45" customHeight="1">
      <c r="B87" s="40"/>
      <c r="C87" s="64" t="s">
        <v>33</v>
      </c>
      <c r="D87" s="62"/>
      <c r="E87" s="62"/>
      <c r="F87" s="163" t="str">
        <f>IF(E18="","",E18)</f>
        <v/>
      </c>
      <c r="G87" s="62"/>
      <c r="H87" s="62"/>
      <c r="I87" s="162"/>
      <c r="J87" s="62"/>
      <c r="K87" s="62"/>
      <c r="L87" s="60"/>
    </row>
    <row r="88" spans="2:65" s="1" customFormat="1" ht="10.35" customHeight="1">
      <c r="B88" s="40"/>
      <c r="C88" s="62"/>
      <c r="D88" s="62"/>
      <c r="E88" s="62"/>
      <c r="F88" s="62"/>
      <c r="G88" s="62"/>
      <c r="H88" s="62"/>
      <c r="I88" s="162"/>
      <c r="J88" s="62"/>
      <c r="K88" s="62"/>
      <c r="L88" s="60"/>
    </row>
    <row r="89" spans="2:65" s="9" customFormat="1" ht="29.25" customHeight="1">
      <c r="B89" s="165"/>
      <c r="C89" s="166" t="s">
        <v>129</v>
      </c>
      <c r="D89" s="167" t="s">
        <v>59</v>
      </c>
      <c r="E89" s="167" t="s">
        <v>55</v>
      </c>
      <c r="F89" s="167" t="s">
        <v>130</v>
      </c>
      <c r="G89" s="167" t="s">
        <v>131</v>
      </c>
      <c r="H89" s="167" t="s">
        <v>132</v>
      </c>
      <c r="I89" s="168" t="s">
        <v>133</v>
      </c>
      <c r="J89" s="167" t="s">
        <v>111</v>
      </c>
      <c r="K89" s="169" t="s">
        <v>134</v>
      </c>
      <c r="L89" s="170"/>
      <c r="M89" s="80" t="s">
        <v>135</v>
      </c>
      <c r="N89" s="81" t="s">
        <v>44</v>
      </c>
      <c r="O89" s="81" t="s">
        <v>136</v>
      </c>
      <c r="P89" s="81" t="s">
        <v>137</v>
      </c>
      <c r="Q89" s="81" t="s">
        <v>138</v>
      </c>
      <c r="R89" s="81" t="s">
        <v>139</v>
      </c>
      <c r="S89" s="81" t="s">
        <v>140</v>
      </c>
      <c r="T89" s="82" t="s">
        <v>141</v>
      </c>
    </row>
    <row r="90" spans="2:65" s="1" customFormat="1" ht="29.25" customHeight="1">
      <c r="B90" s="40"/>
      <c r="C90" s="86" t="s">
        <v>112</v>
      </c>
      <c r="D90" s="62"/>
      <c r="E90" s="62"/>
      <c r="F90" s="62"/>
      <c r="G90" s="62"/>
      <c r="H90" s="62"/>
      <c r="I90" s="162"/>
      <c r="J90" s="171">
        <f>BK90</f>
        <v>0</v>
      </c>
      <c r="K90" s="62"/>
      <c r="L90" s="60"/>
      <c r="M90" s="83"/>
      <c r="N90" s="84"/>
      <c r="O90" s="84"/>
      <c r="P90" s="172">
        <f>P91+P829</f>
        <v>0</v>
      </c>
      <c r="Q90" s="84"/>
      <c r="R90" s="172">
        <f>R91+R829</f>
        <v>1579.3734866</v>
      </c>
      <c r="S90" s="84"/>
      <c r="T90" s="173">
        <f>T91+T829</f>
        <v>4560.4399999999996</v>
      </c>
      <c r="AT90" s="23" t="s">
        <v>73</v>
      </c>
      <c r="AU90" s="23" t="s">
        <v>113</v>
      </c>
      <c r="BK90" s="174">
        <f>BK91+BK829</f>
        <v>0</v>
      </c>
    </row>
    <row r="91" spans="2:65" s="10" customFormat="1" ht="37.35" customHeight="1">
      <c r="B91" s="175"/>
      <c r="C91" s="176"/>
      <c r="D91" s="177" t="s">
        <v>73</v>
      </c>
      <c r="E91" s="178" t="s">
        <v>142</v>
      </c>
      <c r="F91" s="178" t="s">
        <v>143</v>
      </c>
      <c r="G91" s="176"/>
      <c r="H91" s="176"/>
      <c r="I91" s="179"/>
      <c r="J91" s="180">
        <f>BK91</f>
        <v>0</v>
      </c>
      <c r="K91" s="176"/>
      <c r="L91" s="181"/>
      <c r="M91" s="182"/>
      <c r="N91" s="183"/>
      <c r="O91" s="183"/>
      <c r="P91" s="184">
        <f>P92+P207+P238+P244+P250+P397+P401+P488+P768+P826</f>
        <v>0</v>
      </c>
      <c r="Q91" s="183"/>
      <c r="R91" s="184">
        <f>R92+R207+R238+R244+R250+R397+R401+R488+R768+R826</f>
        <v>1579.3669302200001</v>
      </c>
      <c r="S91" s="183"/>
      <c r="T91" s="185">
        <f>T92+T207+T238+T244+T250+T397+T401+T488+T768+T826</f>
        <v>4560.4399999999996</v>
      </c>
      <c r="AR91" s="186" t="s">
        <v>82</v>
      </c>
      <c r="AT91" s="187" t="s">
        <v>73</v>
      </c>
      <c r="AU91" s="187" t="s">
        <v>74</v>
      </c>
      <c r="AY91" s="186" t="s">
        <v>144</v>
      </c>
      <c r="BK91" s="188">
        <f>BK92+BK207+BK238+BK244+BK250+BK397+BK401+BK488+BK768+BK826</f>
        <v>0</v>
      </c>
    </row>
    <row r="92" spans="2:65" s="10" customFormat="1" ht="19.899999999999999" customHeight="1">
      <c r="B92" s="175"/>
      <c r="C92" s="176"/>
      <c r="D92" s="177" t="s">
        <v>73</v>
      </c>
      <c r="E92" s="189" t="s">
        <v>82</v>
      </c>
      <c r="F92" s="189" t="s">
        <v>145</v>
      </c>
      <c r="G92" s="176"/>
      <c r="H92" s="176"/>
      <c r="I92" s="179"/>
      <c r="J92" s="190">
        <f>BK92</f>
        <v>0</v>
      </c>
      <c r="K92" s="176"/>
      <c r="L92" s="181"/>
      <c r="M92" s="182"/>
      <c r="N92" s="183"/>
      <c r="O92" s="183"/>
      <c r="P92" s="184">
        <f>SUM(P93:P206)</f>
        <v>0</v>
      </c>
      <c r="Q92" s="183"/>
      <c r="R92" s="184">
        <f>SUM(R93:R206)</f>
        <v>119.4</v>
      </c>
      <c r="S92" s="183"/>
      <c r="T92" s="185">
        <f>SUM(T93:T206)</f>
        <v>0</v>
      </c>
      <c r="AR92" s="186" t="s">
        <v>82</v>
      </c>
      <c r="AT92" s="187" t="s">
        <v>73</v>
      </c>
      <c r="AU92" s="187" t="s">
        <v>82</v>
      </c>
      <c r="AY92" s="186" t="s">
        <v>144</v>
      </c>
      <c r="BK92" s="188">
        <f>SUM(BK93:BK206)</f>
        <v>0</v>
      </c>
    </row>
    <row r="93" spans="2:65" s="1" customFormat="1" ht="16.5" customHeight="1">
      <c r="B93" s="40"/>
      <c r="C93" s="191" t="s">
        <v>82</v>
      </c>
      <c r="D93" s="191" t="s">
        <v>146</v>
      </c>
      <c r="E93" s="192" t="s">
        <v>147</v>
      </c>
      <c r="F93" s="193" t="s">
        <v>148</v>
      </c>
      <c r="G93" s="194" t="s">
        <v>149</v>
      </c>
      <c r="H93" s="195">
        <v>14</v>
      </c>
      <c r="I93" s="196"/>
      <c r="J93" s="197">
        <f>ROUND(I93*H93,2)</f>
        <v>0</v>
      </c>
      <c r="K93" s="193" t="s">
        <v>150</v>
      </c>
      <c r="L93" s="60"/>
      <c r="M93" s="198" t="s">
        <v>30</v>
      </c>
      <c r="N93" s="199" t="s">
        <v>45</v>
      </c>
      <c r="O93" s="41"/>
      <c r="P93" s="200">
        <f>O93*H93</f>
        <v>0</v>
      </c>
      <c r="Q93" s="200">
        <v>0</v>
      </c>
      <c r="R93" s="200">
        <f>Q93*H93</f>
        <v>0</v>
      </c>
      <c r="S93" s="200">
        <v>0</v>
      </c>
      <c r="T93" s="201">
        <f>S93*H93</f>
        <v>0</v>
      </c>
      <c r="AR93" s="23" t="s">
        <v>151</v>
      </c>
      <c r="AT93" s="23" t="s">
        <v>146</v>
      </c>
      <c r="AU93" s="23" t="s">
        <v>84</v>
      </c>
      <c r="AY93" s="23" t="s">
        <v>144</v>
      </c>
      <c r="BE93" s="202">
        <f>IF(N93="základní",J93,0)</f>
        <v>0</v>
      </c>
      <c r="BF93" s="202">
        <f>IF(N93="snížená",J93,0)</f>
        <v>0</v>
      </c>
      <c r="BG93" s="202">
        <f>IF(N93="zákl. přenesená",J93,0)</f>
        <v>0</v>
      </c>
      <c r="BH93" s="202">
        <f>IF(N93="sníž. přenesená",J93,0)</f>
        <v>0</v>
      </c>
      <c r="BI93" s="202">
        <f>IF(N93="nulová",J93,0)</f>
        <v>0</v>
      </c>
      <c r="BJ93" s="23" t="s">
        <v>82</v>
      </c>
      <c r="BK93" s="202">
        <f>ROUND(I93*H93,2)</f>
        <v>0</v>
      </c>
      <c r="BL93" s="23" t="s">
        <v>151</v>
      </c>
      <c r="BM93" s="23" t="s">
        <v>152</v>
      </c>
    </row>
    <row r="94" spans="2:65" s="1" customFormat="1" ht="27">
      <c r="B94" s="40"/>
      <c r="C94" s="62"/>
      <c r="D94" s="203" t="s">
        <v>153</v>
      </c>
      <c r="E94" s="62"/>
      <c r="F94" s="204" t="s">
        <v>154</v>
      </c>
      <c r="G94" s="62"/>
      <c r="H94" s="62"/>
      <c r="I94" s="162"/>
      <c r="J94" s="62"/>
      <c r="K94" s="62"/>
      <c r="L94" s="60"/>
      <c r="M94" s="205"/>
      <c r="N94" s="41"/>
      <c r="O94" s="41"/>
      <c r="P94" s="41"/>
      <c r="Q94" s="41"/>
      <c r="R94" s="41"/>
      <c r="S94" s="41"/>
      <c r="T94" s="77"/>
      <c r="AT94" s="23" t="s">
        <v>153</v>
      </c>
      <c r="AU94" s="23" t="s">
        <v>84</v>
      </c>
    </row>
    <row r="95" spans="2:65" s="1" customFormat="1" ht="135">
      <c r="B95" s="40"/>
      <c r="C95" s="62"/>
      <c r="D95" s="203" t="s">
        <v>155</v>
      </c>
      <c r="E95" s="62"/>
      <c r="F95" s="206" t="s">
        <v>156</v>
      </c>
      <c r="G95" s="62"/>
      <c r="H95" s="62"/>
      <c r="I95" s="162"/>
      <c r="J95" s="62"/>
      <c r="K95" s="62"/>
      <c r="L95" s="60"/>
      <c r="M95" s="205"/>
      <c r="N95" s="41"/>
      <c r="O95" s="41"/>
      <c r="P95" s="41"/>
      <c r="Q95" s="41"/>
      <c r="R95" s="41"/>
      <c r="S95" s="41"/>
      <c r="T95" s="77"/>
      <c r="AT95" s="23" t="s">
        <v>155</v>
      </c>
      <c r="AU95" s="23" t="s">
        <v>84</v>
      </c>
    </row>
    <row r="96" spans="2:65" s="11" customFormat="1" ht="13.5">
      <c r="B96" s="207"/>
      <c r="C96" s="208"/>
      <c r="D96" s="203" t="s">
        <v>157</v>
      </c>
      <c r="E96" s="209" t="s">
        <v>30</v>
      </c>
      <c r="F96" s="210" t="s">
        <v>158</v>
      </c>
      <c r="G96" s="208"/>
      <c r="H96" s="211">
        <v>14</v>
      </c>
      <c r="I96" s="212"/>
      <c r="J96" s="208"/>
      <c r="K96" s="208"/>
      <c r="L96" s="213"/>
      <c r="M96" s="214"/>
      <c r="N96" s="215"/>
      <c r="O96" s="215"/>
      <c r="P96" s="215"/>
      <c r="Q96" s="215"/>
      <c r="R96" s="215"/>
      <c r="S96" s="215"/>
      <c r="T96" s="216"/>
      <c r="AT96" s="217" t="s">
        <v>157</v>
      </c>
      <c r="AU96" s="217" t="s">
        <v>84</v>
      </c>
      <c r="AV96" s="11" t="s">
        <v>84</v>
      </c>
      <c r="AW96" s="11" t="s">
        <v>37</v>
      </c>
      <c r="AX96" s="11" t="s">
        <v>82</v>
      </c>
      <c r="AY96" s="217" t="s">
        <v>144</v>
      </c>
    </row>
    <row r="97" spans="2:65" s="1" customFormat="1" ht="25.5" customHeight="1">
      <c r="B97" s="40"/>
      <c r="C97" s="191" t="s">
        <v>84</v>
      </c>
      <c r="D97" s="191" t="s">
        <v>146</v>
      </c>
      <c r="E97" s="192" t="s">
        <v>159</v>
      </c>
      <c r="F97" s="193" t="s">
        <v>160</v>
      </c>
      <c r="G97" s="194" t="s">
        <v>149</v>
      </c>
      <c r="H97" s="195">
        <v>14</v>
      </c>
      <c r="I97" s="196"/>
      <c r="J97" s="197">
        <f>ROUND(I97*H97,2)</f>
        <v>0</v>
      </c>
      <c r="K97" s="193" t="s">
        <v>150</v>
      </c>
      <c r="L97" s="60"/>
      <c r="M97" s="198" t="s">
        <v>30</v>
      </c>
      <c r="N97" s="199" t="s">
        <v>45</v>
      </c>
      <c r="O97" s="41"/>
      <c r="P97" s="200">
        <f>O97*H97</f>
        <v>0</v>
      </c>
      <c r="Q97" s="200">
        <v>0</v>
      </c>
      <c r="R97" s="200">
        <f>Q97*H97</f>
        <v>0</v>
      </c>
      <c r="S97" s="200">
        <v>0</v>
      </c>
      <c r="T97" s="201">
        <f>S97*H97</f>
        <v>0</v>
      </c>
      <c r="AR97" s="23" t="s">
        <v>151</v>
      </c>
      <c r="AT97" s="23" t="s">
        <v>146</v>
      </c>
      <c r="AU97" s="23" t="s">
        <v>84</v>
      </c>
      <c r="AY97" s="23" t="s">
        <v>144</v>
      </c>
      <c r="BE97" s="202">
        <f>IF(N97="základní",J97,0)</f>
        <v>0</v>
      </c>
      <c r="BF97" s="202">
        <f>IF(N97="snížená",J97,0)</f>
        <v>0</v>
      </c>
      <c r="BG97" s="202">
        <f>IF(N97="zákl. přenesená",J97,0)</f>
        <v>0</v>
      </c>
      <c r="BH97" s="202">
        <f>IF(N97="sníž. přenesená",J97,0)</f>
        <v>0</v>
      </c>
      <c r="BI97" s="202">
        <f>IF(N97="nulová",J97,0)</f>
        <v>0</v>
      </c>
      <c r="BJ97" s="23" t="s">
        <v>82</v>
      </c>
      <c r="BK97" s="202">
        <f>ROUND(I97*H97,2)</f>
        <v>0</v>
      </c>
      <c r="BL97" s="23" t="s">
        <v>151</v>
      </c>
      <c r="BM97" s="23" t="s">
        <v>161</v>
      </c>
    </row>
    <row r="98" spans="2:65" s="1" customFormat="1" ht="27">
      <c r="B98" s="40"/>
      <c r="C98" s="62"/>
      <c r="D98" s="203" t="s">
        <v>153</v>
      </c>
      <c r="E98" s="62"/>
      <c r="F98" s="204" t="s">
        <v>162</v>
      </c>
      <c r="G98" s="62"/>
      <c r="H98" s="62"/>
      <c r="I98" s="162"/>
      <c r="J98" s="62"/>
      <c r="K98" s="62"/>
      <c r="L98" s="60"/>
      <c r="M98" s="205"/>
      <c r="N98" s="41"/>
      <c r="O98" s="41"/>
      <c r="P98" s="41"/>
      <c r="Q98" s="41"/>
      <c r="R98" s="41"/>
      <c r="S98" s="41"/>
      <c r="T98" s="77"/>
      <c r="AT98" s="23" t="s">
        <v>153</v>
      </c>
      <c r="AU98" s="23" t="s">
        <v>84</v>
      </c>
    </row>
    <row r="99" spans="2:65" s="1" customFormat="1" ht="162">
      <c r="B99" s="40"/>
      <c r="C99" s="62"/>
      <c r="D99" s="203" t="s">
        <v>155</v>
      </c>
      <c r="E99" s="62"/>
      <c r="F99" s="206" t="s">
        <v>163</v>
      </c>
      <c r="G99" s="62"/>
      <c r="H99" s="62"/>
      <c r="I99" s="162"/>
      <c r="J99" s="62"/>
      <c r="K99" s="62"/>
      <c r="L99" s="60"/>
      <c r="M99" s="205"/>
      <c r="N99" s="41"/>
      <c r="O99" s="41"/>
      <c r="P99" s="41"/>
      <c r="Q99" s="41"/>
      <c r="R99" s="41"/>
      <c r="S99" s="41"/>
      <c r="T99" s="77"/>
      <c r="AT99" s="23" t="s">
        <v>155</v>
      </c>
      <c r="AU99" s="23" t="s">
        <v>84</v>
      </c>
    </row>
    <row r="100" spans="2:65" s="11" customFormat="1" ht="13.5">
      <c r="B100" s="207"/>
      <c r="C100" s="208"/>
      <c r="D100" s="203" t="s">
        <v>157</v>
      </c>
      <c r="E100" s="209" t="s">
        <v>30</v>
      </c>
      <c r="F100" s="210" t="s">
        <v>158</v>
      </c>
      <c r="G100" s="208"/>
      <c r="H100" s="211">
        <v>14</v>
      </c>
      <c r="I100" s="212"/>
      <c r="J100" s="208"/>
      <c r="K100" s="208"/>
      <c r="L100" s="213"/>
      <c r="M100" s="214"/>
      <c r="N100" s="215"/>
      <c r="O100" s="215"/>
      <c r="P100" s="215"/>
      <c r="Q100" s="215"/>
      <c r="R100" s="215"/>
      <c r="S100" s="215"/>
      <c r="T100" s="216"/>
      <c r="AT100" s="217" t="s">
        <v>157</v>
      </c>
      <c r="AU100" s="217" t="s">
        <v>84</v>
      </c>
      <c r="AV100" s="11" t="s">
        <v>84</v>
      </c>
      <c r="AW100" s="11" t="s">
        <v>37</v>
      </c>
      <c r="AX100" s="11" t="s">
        <v>82</v>
      </c>
      <c r="AY100" s="217" t="s">
        <v>144</v>
      </c>
    </row>
    <row r="101" spans="2:65" s="1" customFormat="1" ht="16.5" customHeight="1">
      <c r="B101" s="40"/>
      <c r="C101" s="191" t="s">
        <v>164</v>
      </c>
      <c r="D101" s="191" t="s">
        <v>146</v>
      </c>
      <c r="E101" s="192" t="s">
        <v>165</v>
      </c>
      <c r="F101" s="193" t="s">
        <v>166</v>
      </c>
      <c r="G101" s="194" t="s">
        <v>167</v>
      </c>
      <c r="H101" s="195">
        <v>143.55000000000001</v>
      </c>
      <c r="I101" s="196"/>
      <c r="J101" s="197">
        <f>ROUND(I101*H101,2)</f>
        <v>0</v>
      </c>
      <c r="K101" s="193" t="s">
        <v>150</v>
      </c>
      <c r="L101" s="60"/>
      <c r="M101" s="198" t="s">
        <v>30</v>
      </c>
      <c r="N101" s="199" t="s">
        <v>45</v>
      </c>
      <c r="O101" s="41"/>
      <c r="P101" s="200">
        <f>O101*H101</f>
        <v>0</v>
      </c>
      <c r="Q101" s="200">
        <v>0</v>
      </c>
      <c r="R101" s="200">
        <f>Q101*H101</f>
        <v>0</v>
      </c>
      <c r="S101" s="200">
        <v>0</v>
      </c>
      <c r="T101" s="201">
        <f>S101*H101</f>
        <v>0</v>
      </c>
      <c r="AR101" s="23" t="s">
        <v>151</v>
      </c>
      <c r="AT101" s="23" t="s">
        <v>146</v>
      </c>
      <c r="AU101" s="23" t="s">
        <v>84</v>
      </c>
      <c r="AY101" s="23" t="s">
        <v>144</v>
      </c>
      <c r="BE101" s="202">
        <f>IF(N101="základní",J101,0)</f>
        <v>0</v>
      </c>
      <c r="BF101" s="202">
        <f>IF(N101="snížená",J101,0)</f>
        <v>0</v>
      </c>
      <c r="BG101" s="202">
        <f>IF(N101="zákl. přenesená",J101,0)</f>
        <v>0</v>
      </c>
      <c r="BH101" s="202">
        <f>IF(N101="sníž. přenesená",J101,0)</f>
        <v>0</v>
      </c>
      <c r="BI101" s="202">
        <f>IF(N101="nulová",J101,0)</f>
        <v>0</v>
      </c>
      <c r="BJ101" s="23" t="s">
        <v>82</v>
      </c>
      <c r="BK101" s="202">
        <f>ROUND(I101*H101,2)</f>
        <v>0</v>
      </c>
      <c r="BL101" s="23" t="s">
        <v>151</v>
      </c>
      <c r="BM101" s="23" t="s">
        <v>168</v>
      </c>
    </row>
    <row r="102" spans="2:65" s="1" customFormat="1" ht="27">
      <c r="B102" s="40"/>
      <c r="C102" s="62"/>
      <c r="D102" s="203" t="s">
        <v>153</v>
      </c>
      <c r="E102" s="62"/>
      <c r="F102" s="204" t="s">
        <v>169</v>
      </c>
      <c r="G102" s="62"/>
      <c r="H102" s="62"/>
      <c r="I102" s="162"/>
      <c r="J102" s="62"/>
      <c r="K102" s="62"/>
      <c r="L102" s="60"/>
      <c r="M102" s="205"/>
      <c r="N102" s="41"/>
      <c r="O102" s="41"/>
      <c r="P102" s="41"/>
      <c r="Q102" s="41"/>
      <c r="R102" s="41"/>
      <c r="S102" s="41"/>
      <c r="T102" s="77"/>
      <c r="AT102" s="23" t="s">
        <v>153</v>
      </c>
      <c r="AU102" s="23" t="s">
        <v>84</v>
      </c>
    </row>
    <row r="103" spans="2:65" s="1" customFormat="1" ht="229.5">
      <c r="B103" s="40"/>
      <c r="C103" s="62"/>
      <c r="D103" s="203" t="s">
        <v>155</v>
      </c>
      <c r="E103" s="62"/>
      <c r="F103" s="206" t="s">
        <v>170</v>
      </c>
      <c r="G103" s="62"/>
      <c r="H103" s="62"/>
      <c r="I103" s="162"/>
      <c r="J103" s="62"/>
      <c r="K103" s="62"/>
      <c r="L103" s="60"/>
      <c r="M103" s="205"/>
      <c r="N103" s="41"/>
      <c r="O103" s="41"/>
      <c r="P103" s="41"/>
      <c r="Q103" s="41"/>
      <c r="R103" s="41"/>
      <c r="S103" s="41"/>
      <c r="T103" s="77"/>
      <c r="AT103" s="23" t="s">
        <v>155</v>
      </c>
      <c r="AU103" s="23" t="s">
        <v>84</v>
      </c>
    </row>
    <row r="104" spans="2:65" s="11" customFormat="1" ht="13.5">
      <c r="B104" s="207"/>
      <c r="C104" s="208"/>
      <c r="D104" s="203" t="s">
        <v>157</v>
      </c>
      <c r="E104" s="209" t="s">
        <v>30</v>
      </c>
      <c r="F104" s="210" t="s">
        <v>171</v>
      </c>
      <c r="G104" s="208"/>
      <c r="H104" s="211">
        <v>143.55000000000001</v>
      </c>
      <c r="I104" s="212"/>
      <c r="J104" s="208"/>
      <c r="K104" s="208"/>
      <c r="L104" s="213"/>
      <c r="M104" s="214"/>
      <c r="N104" s="215"/>
      <c r="O104" s="215"/>
      <c r="P104" s="215"/>
      <c r="Q104" s="215"/>
      <c r="R104" s="215"/>
      <c r="S104" s="215"/>
      <c r="T104" s="216"/>
      <c r="AT104" s="217" t="s">
        <v>157</v>
      </c>
      <c r="AU104" s="217" t="s">
        <v>84</v>
      </c>
      <c r="AV104" s="11" t="s">
        <v>84</v>
      </c>
      <c r="AW104" s="11" t="s">
        <v>37</v>
      </c>
      <c r="AX104" s="11" t="s">
        <v>82</v>
      </c>
      <c r="AY104" s="217" t="s">
        <v>144</v>
      </c>
    </row>
    <row r="105" spans="2:65" s="1" customFormat="1" ht="16.5" customHeight="1">
      <c r="B105" s="40"/>
      <c r="C105" s="191" t="s">
        <v>151</v>
      </c>
      <c r="D105" s="191" t="s">
        <v>146</v>
      </c>
      <c r="E105" s="192" t="s">
        <v>172</v>
      </c>
      <c r="F105" s="193" t="s">
        <v>173</v>
      </c>
      <c r="G105" s="194" t="s">
        <v>167</v>
      </c>
      <c r="H105" s="195">
        <v>69</v>
      </c>
      <c r="I105" s="196"/>
      <c r="J105" s="197">
        <f>ROUND(I105*H105,2)</f>
        <v>0</v>
      </c>
      <c r="K105" s="193" t="s">
        <v>150</v>
      </c>
      <c r="L105" s="60"/>
      <c r="M105" s="198" t="s">
        <v>30</v>
      </c>
      <c r="N105" s="199" t="s">
        <v>45</v>
      </c>
      <c r="O105" s="41"/>
      <c r="P105" s="200">
        <f>O105*H105</f>
        <v>0</v>
      </c>
      <c r="Q105" s="200">
        <v>0</v>
      </c>
      <c r="R105" s="200">
        <f>Q105*H105</f>
        <v>0</v>
      </c>
      <c r="S105" s="200">
        <v>0</v>
      </c>
      <c r="T105" s="201">
        <f>S105*H105</f>
        <v>0</v>
      </c>
      <c r="AR105" s="23" t="s">
        <v>151</v>
      </c>
      <c r="AT105" s="23" t="s">
        <v>146</v>
      </c>
      <c r="AU105" s="23" t="s">
        <v>84</v>
      </c>
      <c r="AY105" s="23" t="s">
        <v>144</v>
      </c>
      <c r="BE105" s="202">
        <f>IF(N105="základní",J105,0)</f>
        <v>0</v>
      </c>
      <c r="BF105" s="202">
        <f>IF(N105="snížená",J105,0)</f>
        <v>0</v>
      </c>
      <c r="BG105" s="202">
        <f>IF(N105="zákl. přenesená",J105,0)</f>
        <v>0</v>
      </c>
      <c r="BH105" s="202">
        <f>IF(N105="sníž. přenesená",J105,0)</f>
        <v>0</v>
      </c>
      <c r="BI105" s="202">
        <f>IF(N105="nulová",J105,0)</f>
        <v>0</v>
      </c>
      <c r="BJ105" s="23" t="s">
        <v>82</v>
      </c>
      <c r="BK105" s="202">
        <f>ROUND(I105*H105,2)</f>
        <v>0</v>
      </c>
      <c r="BL105" s="23" t="s">
        <v>151</v>
      </c>
      <c r="BM105" s="23" t="s">
        <v>174</v>
      </c>
    </row>
    <row r="106" spans="2:65" s="1" customFormat="1" ht="27">
      <c r="B106" s="40"/>
      <c r="C106" s="62"/>
      <c r="D106" s="203" t="s">
        <v>153</v>
      </c>
      <c r="E106" s="62"/>
      <c r="F106" s="204" t="s">
        <v>175</v>
      </c>
      <c r="G106" s="62"/>
      <c r="H106" s="62"/>
      <c r="I106" s="162"/>
      <c r="J106" s="62"/>
      <c r="K106" s="62"/>
      <c r="L106" s="60"/>
      <c r="M106" s="205"/>
      <c r="N106" s="41"/>
      <c r="O106" s="41"/>
      <c r="P106" s="41"/>
      <c r="Q106" s="41"/>
      <c r="R106" s="41"/>
      <c r="S106" s="41"/>
      <c r="T106" s="77"/>
      <c r="AT106" s="23" t="s">
        <v>153</v>
      </c>
      <c r="AU106" s="23" t="s">
        <v>84</v>
      </c>
    </row>
    <row r="107" spans="2:65" s="1" customFormat="1" ht="94.5">
      <c r="B107" s="40"/>
      <c r="C107" s="62"/>
      <c r="D107" s="203" t="s">
        <v>155</v>
      </c>
      <c r="E107" s="62"/>
      <c r="F107" s="206" t="s">
        <v>176</v>
      </c>
      <c r="G107" s="62"/>
      <c r="H107" s="62"/>
      <c r="I107" s="162"/>
      <c r="J107" s="62"/>
      <c r="K107" s="62"/>
      <c r="L107" s="60"/>
      <c r="M107" s="205"/>
      <c r="N107" s="41"/>
      <c r="O107" s="41"/>
      <c r="P107" s="41"/>
      <c r="Q107" s="41"/>
      <c r="R107" s="41"/>
      <c r="S107" s="41"/>
      <c r="T107" s="77"/>
      <c r="AT107" s="23" t="s">
        <v>155</v>
      </c>
      <c r="AU107" s="23" t="s">
        <v>84</v>
      </c>
    </row>
    <row r="108" spans="2:65" s="11" customFormat="1" ht="13.5">
      <c r="B108" s="207"/>
      <c r="C108" s="208"/>
      <c r="D108" s="203" t="s">
        <v>157</v>
      </c>
      <c r="E108" s="209" t="s">
        <v>30</v>
      </c>
      <c r="F108" s="210" t="s">
        <v>177</v>
      </c>
      <c r="G108" s="208"/>
      <c r="H108" s="211">
        <v>69</v>
      </c>
      <c r="I108" s="212"/>
      <c r="J108" s="208"/>
      <c r="K108" s="208"/>
      <c r="L108" s="213"/>
      <c r="M108" s="214"/>
      <c r="N108" s="215"/>
      <c r="O108" s="215"/>
      <c r="P108" s="215"/>
      <c r="Q108" s="215"/>
      <c r="R108" s="215"/>
      <c r="S108" s="215"/>
      <c r="T108" s="216"/>
      <c r="AT108" s="217" t="s">
        <v>157</v>
      </c>
      <c r="AU108" s="217" t="s">
        <v>84</v>
      </c>
      <c r="AV108" s="11" t="s">
        <v>84</v>
      </c>
      <c r="AW108" s="11" t="s">
        <v>37</v>
      </c>
      <c r="AX108" s="11" t="s">
        <v>82</v>
      </c>
      <c r="AY108" s="217" t="s">
        <v>144</v>
      </c>
    </row>
    <row r="109" spans="2:65" s="1" customFormat="1" ht="16.5" customHeight="1">
      <c r="B109" s="40"/>
      <c r="C109" s="191" t="s">
        <v>178</v>
      </c>
      <c r="D109" s="191" t="s">
        <v>146</v>
      </c>
      <c r="E109" s="192" t="s">
        <v>179</v>
      </c>
      <c r="F109" s="193" t="s">
        <v>180</v>
      </c>
      <c r="G109" s="194" t="s">
        <v>167</v>
      </c>
      <c r="H109" s="195">
        <v>69</v>
      </c>
      <c r="I109" s="196"/>
      <c r="J109" s="197">
        <f>ROUND(I109*H109,2)</f>
        <v>0</v>
      </c>
      <c r="K109" s="193" t="s">
        <v>150</v>
      </c>
      <c r="L109" s="60"/>
      <c r="M109" s="198" t="s">
        <v>30</v>
      </c>
      <c r="N109" s="199" t="s">
        <v>45</v>
      </c>
      <c r="O109" s="41"/>
      <c r="P109" s="200">
        <f>O109*H109</f>
        <v>0</v>
      </c>
      <c r="Q109" s="200">
        <v>0</v>
      </c>
      <c r="R109" s="200">
        <f>Q109*H109</f>
        <v>0</v>
      </c>
      <c r="S109" s="200">
        <v>0</v>
      </c>
      <c r="T109" s="201">
        <f>S109*H109</f>
        <v>0</v>
      </c>
      <c r="AR109" s="23" t="s">
        <v>151</v>
      </c>
      <c r="AT109" s="23" t="s">
        <v>146</v>
      </c>
      <c r="AU109" s="23" t="s">
        <v>84</v>
      </c>
      <c r="AY109" s="23" t="s">
        <v>144</v>
      </c>
      <c r="BE109" s="202">
        <f>IF(N109="základní",J109,0)</f>
        <v>0</v>
      </c>
      <c r="BF109" s="202">
        <f>IF(N109="snížená",J109,0)</f>
        <v>0</v>
      </c>
      <c r="BG109" s="202">
        <f>IF(N109="zákl. přenesená",J109,0)</f>
        <v>0</v>
      </c>
      <c r="BH109" s="202">
        <f>IF(N109="sníž. přenesená",J109,0)</f>
        <v>0</v>
      </c>
      <c r="BI109" s="202">
        <f>IF(N109="nulová",J109,0)</f>
        <v>0</v>
      </c>
      <c r="BJ109" s="23" t="s">
        <v>82</v>
      </c>
      <c r="BK109" s="202">
        <f>ROUND(I109*H109,2)</f>
        <v>0</v>
      </c>
      <c r="BL109" s="23" t="s">
        <v>151</v>
      </c>
      <c r="BM109" s="23" t="s">
        <v>181</v>
      </c>
    </row>
    <row r="110" spans="2:65" s="1" customFormat="1" ht="27">
      <c r="B110" s="40"/>
      <c r="C110" s="62"/>
      <c r="D110" s="203" t="s">
        <v>153</v>
      </c>
      <c r="E110" s="62"/>
      <c r="F110" s="204" t="s">
        <v>182</v>
      </c>
      <c r="G110" s="62"/>
      <c r="H110" s="62"/>
      <c r="I110" s="162"/>
      <c r="J110" s="62"/>
      <c r="K110" s="62"/>
      <c r="L110" s="60"/>
      <c r="M110" s="205"/>
      <c r="N110" s="41"/>
      <c r="O110" s="41"/>
      <c r="P110" s="41"/>
      <c r="Q110" s="41"/>
      <c r="R110" s="41"/>
      <c r="S110" s="41"/>
      <c r="T110" s="77"/>
      <c r="AT110" s="23" t="s">
        <v>153</v>
      </c>
      <c r="AU110" s="23" t="s">
        <v>84</v>
      </c>
    </row>
    <row r="111" spans="2:65" s="1" customFormat="1" ht="94.5">
      <c r="B111" s="40"/>
      <c r="C111" s="62"/>
      <c r="D111" s="203" t="s">
        <v>155</v>
      </c>
      <c r="E111" s="62"/>
      <c r="F111" s="206" t="s">
        <v>176</v>
      </c>
      <c r="G111" s="62"/>
      <c r="H111" s="62"/>
      <c r="I111" s="162"/>
      <c r="J111" s="62"/>
      <c r="K111" s="62"/>
      <c r="L111" s="60"/>
      <c r="M111" s="205"/>
      <c r="N111" s="41"/>
      <c r="O111" s="41"/>
      <c r="P111" s="41"/>
      <c r="Q111" s="41"/>
      <c r="R111" s="41"/>
      <c r="S111" s="41"/>
      <c r="T111" s="77"/>
      <c r="AT111" s="23" t="s">
        <v>155</v>
      </c>
      <c r="AU111" s="23" t="s">
        <v>84</v>
      </c>
    </row>
    <row r="112" spans="2:65" s="11" customFormat="1" ht="13.5">
      <c r="B112" s="207"/>
      <c r="C112" s="208"/>
      <c r="D112" s="203" t="s">
        <v>157</v>
      </c>
      <c r="E112" s="209" t="s">
        <v>30</v>
      </c>
      <c r="F112" s="210" t="s">
        <v>177</v>
      </c>
      <c r="G112" s="208"/>
      <c r="H112" s="211">
        <v>69</v>
      </c>
      <c r="I112" s="212"/>
      <c r="J112" s="208"/>
      <c r="K112" s="208"/>
      <c r="L112" s="213"/>
      <c r="M112" s="214"/>
      <c r="N112" s="215"/>
      <c r="O112" s="215"/>
      <c r="P112" s="215"/>
      <c r="Q112" s="215"/>
      <c r="R112" s="215"/>
      <c r="S112" s="215"/>
      <c r="T112" s="216"/>
      <c r="AT112" s="217" t="s">
        <v>157</v>
      </c>
      <c r="AU112" s="217" t="s">
        <v>84</v>
      </c>
      <c r="AV112" s="11" t="s">
        <v>84</v>
      </c>
      <c r="AW112" s="11" t="s">
        <v>37</v>
      </c>
      <c r="AX112" s="11" t="s">
        <v>82</v>
      </c>
      <c r="AY112" s="217" t="s">
        <v>144</v>
      </c>
    </row>
    <row r="113" spans="2:65" s="1" customFormat="1" ht="16.5" customHeight="1">
      <c r="B113" s="40"/>
      <c r="C113" s="191" t="s">
        <v>183</v>
      </c>
      <c r="D113" s="191" t="s">
        <v>146</v>
      </c>
      <c r="E113" s="192" t="s">
        <v>184</v>
      </c>
      <c r="F113" s="193" t="s">
        <v>185</v>
      </c>
      <c r="G113" s="194" t="s">
        <v>167</v>
      </c>
      <c r="H113" s="195">
        <v>192.24</v>
      </c>
      <c r="I113" s="196"/>
      <c r="J113" s="197">
        <f>ROUND(I113*H113,2)</f>
        <v>0</v>
      </c>
      <c r="K113" s="193" t="s">
        <v>150</v>
      </c>
      <c r="L113" s="60"/>
      <c r="M113" s="198" t="s">
        <v>30</v>
      </c>
      <c r="N113" s="199" t="s">
        <v>45</v>
      </c>
      <c r="O113" s="41"/>
      <c r="P113" s="200">
        <f>O113*H113</f>
        <v>0</v>
      </c>
      <c r="Q113" s="200">
        <v>0</v>
      </c>
      <c r="R113" s="200">
        <f>Q113*H113</f>
        <v>0</v>
      </c>
      <c r="S113" s="200">
        <v>0</v>
      </c>
      <c r="T113" s="201">
        <f>S113*H113</f>
        <v>0</v>
      </c>
      <c r="AR113" s="23" t="s">
        <v>151</v>
      </c>
      <c r="AT113" s="23" t="s">
        <v>146</v>
      </c>
      <c r="AU113" s="23" t="s">
        <v>84</v>
      </c>
      <c r="AY113" s="23" t="s">
        <v>144</v>
      </c>
      <c r="BE113" s="202">
        <f>IF(N113="základní",J113,0)</f>
        <v>0</v>
      </c>
      <c r="BF113" s="202">
        <f>IF(N113="snížená",J113,0)</f>
        <v>0</v>
      </c>
      <c r="BG113" s="202">
        <f>IF(N113="zákl. přenesená",J113,0)</f>
        <v>0</v>
      </c>
      <c r="BH113" s="202">
        <f>IF(N113="sníž. přenesená",J113,0)</f>
        <v>0</v>
      </c>
      <c r="BI113" s="202">
        <f>IF(N113="nulová",J113,0)</f>
        <v>0</v>
      </c>
      <c r="BJ113" s="23" t="s">
        <v>82</v>
      </c>
      <c r="BK113" s="202">
        <f>ROUND(I113*H113,2)</f>
        <v>0</v>
      </c>
      <c r="BL113" s="23" t="s">
        <v>151</v>
      </c>
      <c r="BM113" s="23" t="s">
        <v>186</v>
      </c>
    </row>
    <row r="114" spans="2:65" s="1" customFormat="1" ht="27">
      <c r="B114" s="40"/>
      <c r="C114" s="62"/>
      <c r="D114" s="203" t="s">
        <v>153</v>
      </c>
      <c r="E114" s="62"/>
      <c r="F114" s="204" t="s">
        <v>187</v>
      </c>
      <c r="G114" s="62"/>
      <c r="H114" s="62"/>
      <c r="I114" s="162"/>
      <c r="J114" s="62"/>
      <c r="K114" s="62"/>
      <c r="L114" s="60"/>
      <c r="M114" s="205"/>
      <c r="N114" s="41"/>
      <c r="O114" s="41"/>
      <c r="P114" s="41"/>
      <c r="Q114" s="41"/>
      <c r="R114" s="41"/>
      <c r="S114" s="41"/>
      <c r="T114" s="77"/>
      <c r="AT114" s="23" t="s">
        <v>153</v>
      </c>
      <c r="AU114" s="23" t="s">
        <v>84</v>
      </c>
    </row>
    <row r="115" spans="2:65" s="1" customFormat="1" ht="94.5">
      <c r="B115" s="40"/>
      <c r="C115" s="62"/>
      <c r="D115" s="203" t="s">
        <v>155</v>
      </c>
      <c r="E115" s="62"/>
      <c r="F115" s="206" t="s">
        <v>188</v>
      </c>
      <c r="G115" s="62"/>
      <c r="H115" s="62"/>
      <c r="I115" s="162"/>
      <c r="J115" s="62"/>
      <c r="K115" s="62"/>
      <c r="L115" s="60"/>
      <c r="M115" s="205"/>
      <c r="N115" s="41"/>
      <c r="O115" s="41"/>
      <c r="P115" s="41"/>
      <c r="Q115" s="41"/>
      <c r="R115" s="41"/>
      <c r="S115" s="41"/>
      <c r="T115" s="77"/>
      <c r="AT115" s="23" t="s">
        <v>155</v>
      </c>
      <c r="AU115" s="23" t="s">
        <v>84</v>
      </c>
    </row>
    <row r="116" spans="2:65" s="11" customFormat="1" ht="13.5">
      <c r="B116" s="207"/>
      <c r="C116" s="208"/>
      <c r="D116" s="203" t="s">
        <v>157</v>
      </c>
      <c r="E116" s="209" t="s">
        <v>30</v>
      </c>
      <c r="F116" s="210" t="s">
        <v>189</v>
      </c>
      <c r="G116" s="208"/>
      <c r="H116" s="211">
        <v>105.84</v>
      </c>
      <c r="I116" s="212"/>
      <c r="J116" s="208"/>
      <c r="K116" s="208"/>
      <c r="L116" s="213"/>
      <c r="M116" s="214"/>
      <c r="N116" s="215"/>
      <c r="O116" s="215"/>
      <c r="P116" s="215"/>
      <c r="Q116" s="215"/>
      <c r="R116" s="215"/>
      <c r="S116" s="215"/>
      <c r="T116" s="216"/>
      <c r="AT116" s="217" t="s">
        <v>157</v>
      </c>
      <c r="AU116" s="217" t="s">
        <v>84</v>
      </c>
      <c r="AV116" s="11" t="s">
        <v>84</v>
      </c>
      <c r="AW116" s="11" t="s">
        <v>37</v>
      </c>
      <c r="AX116" s="11" t="s">
        <v>74</v>
      </c>
      <c r="AY116" s="217" t="s">
        <v>144</v>
      </c>
    </row>
    <row r="117" spans="2:65" s="11" customFormat="1" ht="13.5">
      <c r="B117" s="207"/>
      <c r="C117" s="208"/>
      <c r="D117" s="203" t="s">
        <v>157</v>
      </c>
      <c r="E117" s="209" t="s">
        <v>30</v>
      </c>
      <c r="F117" s="210" t="s">
        <v>190</v>
      </c>
      <c r="G117" s="208"/>
      <c r="H117" s="211">
        <v>86.4</v>
      </c>
      <c r="I117" s="212"/>
      <c r="J117" s="208"/>
      <c r="K117" s="208"/>
      <c r="L117" s="213"/>
      <c r="M117" s="214"/>
      <c r="N117" s="215"/>
      <c r="O117" s="215"/>
      <c r="P117" s="215"/>
      <c r="Q117" s="215"/>
      <c r="R117" s="215"/>
      <c r="S117" s="215"/>
      <c r="T117" s="216"/>
      <c r="AT117" s="217" t="s">
        <v>157</v>
      </c>
      <c r="AU117" s="217" t="s">
        <v>84</v>
      </c>
      <c r="AV117" s="11" t="s">
        <v>84</v>
      </c>
      <c r="AW117" s="11" t="s">
        <v>37</v>
      </c>
      <c r="AX117" s="11" t="s">
        <v>74</v>
      </c>
      <c r="AY117" s="217" t="s">
        <v>144</v>
      </c>
    </row>
    <row r="118" spans="2:65" s="12" customFormat="1" ht="13.5">
      <c r="B118" s="218"/>
      <c r="C118" s="219"/>
      <c r="D118" s="203" t="s">
        <v>157</v>
      </c>
      <c r="E118" s="220" t="s">
        <v>30</v>
      </c>
      <c r="F118" s="221" t="s">
        <v>191</v>
      </c>
      <c r="G118" s="219"/>
      <c r="H118" s="222">
        <v>192.24</v>
      </c>
      <c r="I118" s="223"/>
      <c r="J118" s="219"/>
      <c r="K118" s="219"/>
      <c r="L118" s="224"/>
      <c r="M118" s="225"/>
      <c r="N118" s="226"/>
      <c r="O118" s="226"/>
      <c r="P118" s="226"/>
      <c r="Q118" s="226"/>
      <c r="R118" s="226"/>
      <c r="S118" s="226"/>
      <c r="T118" s="227"/>
      <c r="AT118" s="228" t="s">
        <v>157</v>
      </c>
      <c r="AU118" s="228" t="s">
        <v>84</v>
      </c>
      <c r="AV118" s="12" t="s">
        <v>151</v>
      </c>
      <c r="AW118" s="12" t="s">
        <v>37</v>
      </c>
      <c r="AX118" s="12" t="s">
        <v>82</v>
      </c>
      <c r="AY118" s="228" t="s">
        <v>144</v>
      </c>
    </row>
    <row r="119" spans="2:65" s="1" customFormat="1" ht="16.5" customHeight="1">
      <c r="B119" s="40"/>
      <c r="C119" s="191" t="s">
        <v>192</v>
      </c>
      <c r="D119" s="191" t="s">
        <v>146</v>
      </c>
      <c r="E119" s="192" t="s">
        <v>193</v>
      </c>
      <c r="F119" s="193" t="s">
        <v>194</v>
      </c>
      <c r="G119" s="194" t="s">
        <v>167</v>
      </c>
      <c r="H119" s="195">
        <v>192.24</v>
      </c>
      <c r="I119" s="196"/>
      <c r="J119" s="197">
        <f>ROUND(I119*H119,2)</f>
        <v>0</v>
      </c>
      <c r="K119" s="193" t="s">
        <v>150</v>
      </c>
      <c r="L119" s="60"/>
      <c r="M119" s="198" t="s">
        <v>30</v>
      </c>
      <c r="N119" s="199" t="s">
        <v>45</v>
      </c>
      <c r="O119" s="41"/>
      <c r="P119" s="200">
        <f>O119*H119</f>
        <v>0</v>
      </c>
      <c r="Q119" s="200">
        <v>0</v>
      </c>
      <c r="R119" s="200">
        <f>Q119*H119</f>
        <v>0</v>
      </c>
      <c r="S119" s="200">
        <v>0</v>
      </c>
      <c r="T119" s="201">
        <f>S119*H119</f>
        <v>0</v>
      </c>
      <c r="AR119" s="23" t="s">
        <v>151</v>
      </c>
      <c r="AT119" s="23" t="s">
        <v>146</v>
      </c>
      <c r="AU119" s="23" t="s">
        <v>84</v>
      </c>
      <c r="AY119" s="23" t="s">
        <v>144</v>
      </c>
      <c r="BE119" s="202">
        <f>IF(N119="základní",J119,0)</f>
        <v>0</v>
      </c>
      <c r="BF119" s="202">
        <f>IF(N119="snížená",J119,0)</f>
        <v>0</v>
      </c>
      <c r="BG119" s="202">
        <f>IF(N119="zákl. přenesená",J119,0)</f>
        <v>0</v>
      </c>
      <c r="BH119" s="202">
        <f>IF(N119="sníž. přenesená",J119,0)</f>
        <v>0</v>
      </c>
      <c r="BI119" s="202">
        <f>IF(N119="nulová",J119,0)</f>
        <v>0</v>
      </c>
      <c r="BJ119" s="23" t="s">
        <v>82</v>
      </c>
      <c r="BK119" s="202">
        <f>ROUND(I119*H119,2)</f>
        <v>0</v>
      </c>
      <c r="BL119" s="23" t="s">
        <v>151</v>
      </c>
      <c r="BM119" s="23" t="s">
        <v>195</v>
      </c>
    </row>
    <row r="120" spans="2:65" s="1" customFormat="1" ht="27">
      <c r="B120" s="40"/>
      <c r="C120" s="62"/>
      <c r="D120" s="203" t="s">
        <v>153</v>
      </c>
      <c r="E120" s="62"/>
      <c r="F120" s="204" t="s">
        <v>196</v>
      </c>
      <c r="G120" s="62"/>
      <c r="H120" s="62"/>
      <c r="I120" s="162"/>
      <c r="J120" s="62"/>
      <c r="K120" s="62"/>
      <c r="L120" s="60"/>
      <c r="M120" s="205"/>
      <c r="N120" s="41"/>
      <c r="O120" s="41"/>
      <c r="P120" s="41"/>
      <c r="Q120" s="41"/>
      <c r="R120" s="41"/>
      <c r="S120" s="41"/>
      <c r="T120" s="77"/>
      <c r="AT120" s="23" t="s">
        <v>153</v>
      </c>
      <c r="AU120" s="23" t="s">
        <v>84</v>
      </c>
    </row>
    <row r="121" spans="2:65" s="1" customFormat="1" ht="94.5">
      <c r="B121" s="40"/>
      <c r="C121" s="62"/>
      <c r="D121" s="203" t="s">
        <v>155</v>
      </c>
      <c r="E121" s="62"/>
      <c r="F121" s="206" t="s">
        <v>188</v>
      </c>
      <c r="G121" s="62"/>
      <c r="H121" s="62"/>
      <c r="I121" s="162"/>
      <c r="J121" s="62"/>
      <c r="K121" s="62"/>
      <c r="L121" s="60"/>
      <c r="M121" s="205"/>
      <c r="N121" s="41"/>
      <c r="O121" s="41"/>
      <c r="P121" s="41"/>
      <c r="Q121" s="41"/>
      <c r="R121" s="41"/>
      <c r="S121" s="41"/>
      <c r="T121" s="77"/>
      <c r="AT121" s="23" t="s">
        <v>155</v>
      </c>
      <c r="AU121" s="23" t="s">
        <v>84</v>
      </c>
    </row>
    <row r="122" spans="2:65" s="11" customFormat="1" ht="13.5">
      <c r="B122" s="207"/>
      <c r="C122" s="208"/>
      <c r="D122" s="203" t="s">
        <v>157</v>
      </c>
      <c r="E122" s="209" t="s">
        <v>30</v>
      </c>
      <c r="F122" s="210" t="s">
        <v>197</v>
      </c>
      <c r="G122" s="208"/>
      <c r="H122" s="211">
        <v>192.24</v>
      </c>
      <c r="I122" s="212"/>
      <c r="J122" s="208"/>
      <c r="K122" s="208"/>
      <c r="L122" s="213"/>
      <c r="M122" s="214"/>
      <c r="N122" s="215"/>
      <c r="O122" s="215"/>
      <c r="P122" s="215"/>
      <c r="Q122" s="215"/>
      <c r="R122" s="215"/>
      <c r="S122" s="215"/>
      <c r="T122" s="216"/>
      <c r="AT122" s="217" t="s">
        <v>157</v>
      </c>
      <c r="AU122" s="217" t="s">
        <v>84</v>
      </c>
      <c r="AV122" s="11" t="s">
        <v>84</v>
      </c>
      <c r="AW122" s="11" t="s">
        <v>37</v>
      </c>
      <c r="AX122" s="11" t="s">
        <v>82</v>
      </c>
      <c r="AY122" s="217" t="s">
        <v>144</v>
      </c>
    </row>
    <row r="123" spans="2:65" s="1" customFormat="1" ht="16.5" customHeight="1">
      <c r="B123" s="40"/>
      <c r="C123" s="191" t="s">
        <v>198</v>
      </c>
      <c r="D123" s="191" t="s">
        <v>146</v>
      </c>
      <c r="E123" s="192" t="s">
        <v>199</v>
      </c>
      <c r="F123" s="193" t="s">
        <v>200</v>
      </c>
      <c r="G123" s="194" t="s">
        <v>167</v>
      </c>
      <c r="H123" s="195">
        <v>97.3</v>
      </c>
      <c r="I123" s="196"/>
      <c r="J123" s="197">
        <f>ROUND(I123*H123,2)</f>
        <v>0</v>
      </c>
      <c r="K123" s="193" t="s">
        <v>150</v>
      </c>
      <c r="L123" s="60"/>
      <c r="M123" s="198" t="s">
        <v>30</v>
      </c>
      <c r="N123" s="199" t="s">
        <v>45</v>
      </c>
      <c r="O123" s="41"/>
      <c r="P123" s="200">
        <f>O123*H123</f>
        <v>0</v>
      </c>
      <c r="Q123" s="200">
        <v>0</v>
      </c>
      <c r="R123" s="200">
        <f>Q123*H123</f>
        <v>0</v>
      </c>
      <c r="S123" s="200">
        <v>0</v>
      </c>
      <c r="T123" s="201">
        <f>S123*H123</f>
        <v>0</v>
      </c>
      <c r="AR123" s="23" t="s">
        <v>151</v>
      </c>
      <c r="AT123" s="23" t="s">
        <v>146</v>
      </c>
      <c r="AU123" s="23" t="s">
        <v>84</v>
      </c>
      <c r="AY123" s="23" t="s">
        <v>144</v>
      </c>
      <c r="BE123" s="202">
        <f>IF(N123="základní",J123,0)</f>
        <v>0</v>
      </c>
      <c r="BF123" s="202">
        <f>IF(N123="snížená",J123,0)</f>
        <v>0</v>
      </c>
      <c r="BG123" s="202">
        <f>IF(N123="zákl. přenesená",J123,0)</f>
        <v>0</v>
      </c>
      <c r="BH123" s="202">
        <f>IF(N123="sníž. přenesená",J123,0)</f>
        <v>0</v>
      </c>
      <c r="BI123" s="202">
        <f>IF(N123="nulová",J123,0)</f>
        <v>0</v>
      </c>
      <c r="BJ123" s="23" t="s">
        <v>82</v>
      </c>
      <c r="BK123" s="202">
        <f>ROUND(I123*H123,2)</f>
        <v>0</v>
      </c>
      <c r="BL123" s="23" t="s">
        <v>151</v>
      </c>
      <c r="BM123" s="23" t="s">
        <v>201</v>
      </c>
    </row>
    <row r="124" spans="2:65" s="1" customFormat="1" ht="27">
      <c r="B124" s="40"/>
      <c r="C124" s="62"/>
      <c r="D124" s="203" t="s">
        <v>153</v>
      </c>
      <c r="E124" s="62"/>
      <c r="F124" s="204" t="s">
        <v>202</v>
      </c>
      <c r="G124" s="62"/>
      <c r="H124" s="62"/>
      <c r="I124" s="162"/>
      <c r="J124" s="62"/>
      <c r="K124" s="62"/>
      <c r="L124" s="60"/>
      <c r="M124" s="205"/>
      <c r="N124" s="41"/>
      <c r="O124" s="41"/>
      <c r="P124" s="41"/>
      <c r="Q124" s="41"/>
      <c r="R124" s="41"/>
      <c r="S124" s="41"/>
      <c r="T124" s="77"/>
      <c r="AT124" s="23" t="s">
        <v>153</v>
      </c>
      <c r="AU124" s="23" t="s">
        <v>84</v>
      </c>
    </row>
    <row r="125" spans="2:65" s="1" customFormat="1" ht="202.5">
      <c r="B125" s="40"/>
      <c r="C125" s="62"/>
      <c r="D125" s="203" t="s">
        <v>155</v>
      </c>
      <c r="E125" s="62"/>
      <c r="F125" s="206" t="s">
        <v>203</v>
      </c>
      <c r="G125" s="62"/>
      <c r="H125" s="62"/>
      <c r="I125" s="162"/>
      <c r="J125" s="62"/>
      <c r="K125" s="62"/>
      <c r="L125" s="60"/>
      <c r="M125" s="205"/>
      <c r="N125" s="41"/>
      <c r="O125" s="41"/>
      <c r="P125" s="41"/>
      <c r="Q125" s="41"/>
      <c r="R125" s="41"/>
      <c r="S125" s="41"/>
      <c r="T125" s="77"/>
      <c r="AT125" s="23" t="s">
        <v>155</v>
      </c>
      <c r="AU125" s="23" t="s">
        <v>84</v>
      </c>
    </row>
    <row r="126" spans="2:65" s="11" customFormat="1" ht="13.5">
      <c r="B126" s="207"/>
      <c r="C126" s="208"/>
      <c r="D126" s="203" t="s">
        <v>157</v>
      </c>
      <c r="E126" s="209" t="s">
        <v>30</v>
      </c>
      <c r="F126" s="210" t="s">
        <v>204</v>
      </c>
      <c r="G126" s="208"/>
      <c r="H126" s="211">
        <v>97.3</v>
      </c>
      <c r="I126" s="212"/>
      <c r="J126" s="208"/>
      <c r="K126" s="208"/>
      <c r="L126" s="213"/>
      <c r="M126" s="214"/>
      <c r="N126" s="215"/>
      <c r="O126" s="215"/>
      <c r="P126" s="215"/>
      <c r="Q126" s="215"/>
      <c r="R126" s="215"/>
      <c r="S126" s="215"/>
      <c r="T126" s="216"/>
      <c r="AT126" s="217" t="s">
        <v>157</v>
      </c>
      <c r="AU126" s="217" t="s">
        <v>84</v>
      </c>
      <c r="AV126" s="11" t="s">
        <v>84</v>
      </c>
      <c r="AW126" s="11" t="s">
        <v>37</v>
      </c>
      <c r="AX126" s="11" t="s">
        <v>82</v>
      </c>
      <c r="AY126" s="217" t="s">
        <v>144</v>
      </c>
    </row>
    <row r="127" spans="2:65" s="1" customFormat="1" ht="16.5" customHeight="1">
      <c r="B127" s="40"/>
      <c r="C127" s="191" t="s">
        <v>205</v>
      </c>
      <c r="D127" s="191" t="s">
        <v>146</v>
      </c>
      <c r="E127" s="192" t="s">
        <v>206</v>
      </c>
      <c r="F127" s="193" t="s">
        <v>207</v>
      </c>
      <c r="G127" s="194" t="s">
        <v>167</v>
      </c>
      <c r="H127" s="195">
        <v>97.3</v>
      </c>
      <c r="I127" s="196"/>
      <c r="J127" s="197">
        <f>ROUND(I127*H127,2)</f>
        <v>0</v>
      </c>
      <c r="K127" s="193" t="s">
        <v>150</v>
      </c>
      <c r="L127" s="60"/>
      <c r="M127" s="198" t="s">
        <v>30</v>
      </c>
      <c r="N127" s="199" t="s">
        <v>45</v>
      </c>
      <c r="O127" s="41"/>
      <c r="P127" s="200">
        <f>O127*H127</f>
        <v>0</v>
      </c>
      <c r="Q127" s="200">
        <v>0</v>
      </c>
      <c r="R127" s="200">
        <f>Q127*H127</f>
        <v>0</v>
      </c>
      <c r="S127" s="200">
        <v>0</v>
      </c>
      <c r="T127" s="201">
        <f>S127*H127</f>
        <v>0</v>
      </c>
      <c r="AR127" s="23" t="s">
        <v>151</v>
      </c>
      <c r="AT127" s="23" t="s">
        <v>146</v>
      </c>
      <c r="AU127" s="23" t="s">
        <v>84</v>
      </c>
      <c r="AY127" s="23" t="s">
        <v>144</v>
      </c>
      <c r="BE127" s="202">
        <f>IF(N127="základní",J127,0)</f>
        <v>0</v>
      </c>
      <c r="BF127" s="202">
        <f>IF(N127="snížená",J127,0)</f>
        <v>0</v>
      </c>
      <c r="BG127" s="202">
        <f>IF(N127="zákl. přenesená",J127,0)</f>
        <v>0</v>
      </c>
      <c r="BH127" s="202">
        <f>IF(N127="sníž. přenesená",J127,0)</f>
        <v>0</v>
      </c>
      <c r="BI127" s="202">
        <f>IF(N127="nulová",J127,0)</f>
        <v>0</v>
      </c>
      <c r="BJ127" s="23" t="s">
        <v>82</v>
      </c>
      <c r="BK127" s="202">
        <f>ROUND(I127*H127,2)</f>
        <v>0</v>
      </c>
      <c r="BL127" s="23" t="s">
        <v>151</v>
      </c>
      <c r="BM127" s="23" t="s">
        <v>208</v>
      </c>
    </row>
    <row r="128" spans="2:65" s="1" customFormat="1" ht="27">
      <c r="B128" s="40"/>
      <c r="C128" s="62"/>
      <c r="D128" s="203" t="s">
        <v>153</v>
      </c>
      <c r="E128" s="62"/>
      <c r="F128" s="204" t="s">
        <v>209</v>
      </c>
      <c r="G128" s="62"/>
      <c r="H128" s="62"/>
      <c r="I128" s="162"/>
      <c r="J128" s="62"/>
      <c r="K128" s="62"/>
      <c r="L128" s="60"/>
      <c r="M128" s="205"/>
      <c r="N128" s="41"/>
      <c r="O128" s="41"/>
      <c r="P128" s="41"/>
      <c r="Q128" s="41"/>
      <c r="R128" s="41"/>
      <c r="S128" s="41"/>
      <c r="T128" s="77"/>
      <c r="AT128" s="23" t="s">
        <v>153</v>
      </c>
      <c r="AU128" s="23" t="s">
        <v>84</v>
      </c>
    </row>
    <row r="129" spans="2:65" s="1" customFormat="1" ht="202.5">
      <c r="B129" s="40"/>
      <c r="C129" s="62"/>
      <c r="D129" s="203" t="s">
        <v>155</v>
      </c>
      <c r="E129" s="62"/>
      <c r="F129" s="206" t="s">
        <v>203</v>
      </c>
      <c r="G129" s="62"/>
      <c r="H129" s="62"/>
      <c r="I129" s="162"/>
      <c r="J129" s="62"/>
      <c r="K129" s="62"/>
      <c r="L129" s="60"/>
      <c r="M129" s="205"/>
      <c r="N129" s="41"/>
      <c r="O129" s="41"/>
      <c r="P129" s="41"/>
      <c r="Q129" s="41"/>
      <c r="R129" s="41"/>
      <c r="S129" s="41"/>
      <c r="T129" s="77"/>
      <c r="AT129" s="23" t="s">
        <v>155</v>
      </c>
      <c r="AU129" s="23" t="s">
        <v>84</v>
      </c>
    </row>
    <row r="130" spans="2:65" s="11" customFormat="1" ht="13.5">
      <c r="B130" s="207"/>
      <c r="C130" s="208"/>
      <c r="D130" s="203" t="s">
        <v>157</v>
      </c>
      <c r="E130" s="209" t="s">
        <v>30</v>
      </c>
      <c r="F130" s="210" t="s">
        <v>210</v>
      </c>
      <c r="G130" s="208"/>
      <c r="H130" s="211">
        <v>97.3</v>
      </c>
      <c r="I130" s="212"/>
      <c r="J130" s="208"/>
      <c r="K130" s="208"/>
      <c r="L130" s="213"/>
      <c r="M130" s="214"/>
      <c r="N130" s="215"/>
      <c r="O130" s="215"/>
      <c r="P130" s="215"/>
      <c r="Q130" s="215"/>
      <c r="R130" s="215"/>
      <c r="S130" s="215"/>
      <c r="T130" s="216"/>
      <c r="AT130" s="217" t="s">
        <v>157</v>
      </c>
      <c r="AU130" s="217" t="s">
        <v>84</v>
      </c>
      <c r="AV130" s="11" t="s">
        <v>84</v>
      </c>
      <c r="AW130" s="11" t="s">
        <v>37</v>
      </c>
      <c r="AX130" s="11" t="s">
        <v>82</v>
      </c>
      <c r="AY130" s="217" t="s">
        <v>144</v>
      </c>
    </row>
    <row r="131" spans="2:65" s="1" customFormat="1" ht="16.5" customHeight="1">
      <c r="B131" s="40"/>
      <c r="C131" s="191" t="s">
        <v>211</v>
      </c>
      <c r="D131" s="191" t="s">
        <v>146</v>
      </c>
      <c r="E131" s="192" t="s">
        <v>212</v>
      </c>
      <c r="F131" s="193" t="s">
        <v>213</v>
      </c>
      <c r="G131" s="194" t="s">
        <v>167</v>
      </c>
      <c r="H131" s="195">
        <v>37.200000000000003</v>
      </c>
      <c r="I131" s="196"/>
      <c r="J131" s="197">
        <f>ROUND(I131*H131,2)</f>
        <v>0</v>
      </c>
      <c r="K131" s="193" t="s">
        <v>150</v>
      </c>
      <c r="L131" s="60"/>
      <c r="M131" s="198" t="s">
        <v>30</v>
      </c>
      <c r="N131" s="199" t="s">
        <v>45</v>
      </c>
      <c r="O131" s="41"/>
      <c r="P131" s="200">
        <f>O131*H131</f>
        <v>0</v>
      </c>
      <c r="Q131" s="200">
        <v>0</v>
      </c>
      <c r="R131" s="200">
        <f>Q131*H131</f>
        <v>0</v>
      </c>
      <c r="S131" s="200">
        <v>0</v>
      </c>
      <c r="T131" s="201">
        <f>S131*H131</f>
        <v>0</v>
      </c>
      <c r="AR131" s="23" t="s">
        <v>151</v>
      </c>
      <c r="AT131" s="23" t="s">
        <v>146</v>
      </c>
      <c r="AU131" s="23" t="s">
        <v>84</v>
      </c>
      <c r="AY131" s="23" t="s">
        <v>144</v>
      </c>
      <c r="BE131" s="202">
        <f>IF(N131="základní",J131,0)</f>
        <v>0</v>
      </c>
      <c r="BF131" s="202">
        <f>IF(N131="snížená",J131,0)</f>
        <v>0</v>
      </c>
      <c r="BG131" s="202">
        <f>IF(N131="zákl. přenesená",J131,0)</f>
        <v>0</v>
      </c>
      <c r="BH131" s="202">
        <f>IF(N131="sníž. přenesená",J131,0)</f>
        <v>0</v>
      </c>
      <c r="BI131" s="202">
        <f>IF(N131="nulová",J131,0)</f>
        <v>0</v>
      </c>
      <c r="BJ131" s="23" t="s">
        <v>82</v>
      </c>
      <c r="BK131" s="202">
        <f>ROUND(I131*H131,2)</f>
        <v>0</v>
      </c>
      <c r="BL131" s="23" t="s">
        <v>151</v>
      </c>
      <c r="BM131" s="23" t="s">
        <v>214</v>
      </c>
    </row>
    <row r="132" spans="2:65" s="1" customFormat="1" ht="27">
      <c r="B132" s="40"/>
      <c r="C132" s="62"/>
      <c r="D132" s="203" t="s">
        <v>153</v>
      </c>
      <c r="E132" s="62"/>
      <c r="F132" s="204" t="s">
        <v>215</v>
      </c>
      <c r="G132" s="62"/>
      <c r="H132" s="62"/>
      <c r="I132" s="162"/>
      <c r="J132" s="62"/>
      <c r="K132" s="62"/>
      <c r="L132" s="60"/>
      <c r="M132" s="205"/>
      <c r="N132" s="41"/>
      <c r="O132" s="41"/>
      <c r="P132" s="41"/>
      <c r="Q132" s="41"/>
      <c r="R132" s="41"/>
      <c r="S132" s="41"/>
      <c r="T132" s="77"/>
      <c r="AT132" s="23" t="s">
        <v>153</v>
      </c>
      <c r="AU132" s="23" t="s">
        <v>84</v>
      </c>
    </row>
    <row r="133" spans="2:65" s="1" customFormat="1" ht="189">
      <c r="B133" s="40"/>
      <c r="C133" s="62"/>
      <c r="D133" s="203" t="s">
        <v>155</v>
      </c>
      <c r="E133" s="62"/>
      <c r="F133" s="206" t="s">
        <v>216</v>
      </c>
      <c r="G133" s="62"/>
      <c r="H133" s="62"/>
      <c r="I133" s="162"/>
      <c r="J133" s="62"/>
      <c r="K133" s="62"/>
      <c r="L133" s="60"/>
      <c r="M133" s="205"/>
      <c r="N133" s="41"/>
      <c r="O133" s="41"/>
      <c r="P133" s="41"/>
      <c r="Q133" s="41"/>
      <c r="R133" s="41"/>
      <c r="S133" s="41"/>
      <c r="T133" s="77"/>
      <c r="AT133" s="23" t="s">
        <v>155</v>
      </c>
      <c r="AU133" s="23" t="s">
        <v>84</v>
      </c>
    </row>
    <row r="134" spans="2:65" s="11" customFormat="1" ht="13.5">
      <c r="B134" s="207"/>
      <c r="C134" s="208"/>
      <c r="D134" s="203" t="s">
        <v>157</v>
      </c>
      <c r="E134" s="209" t="s">
        <v>30</v>
      </c>
      <c r="F134" s="210" t="s">
        <v>217</v>
      </c>
      <c r="G134" s="208"/>
      <c r="H134" s="211">
        <v>37.200000000000003</v>
      </c>
      <c r="I134" s="212"/>
      <c r="J134" s="208"/>
      <c r="K134" s="208"/>
      <c r="L134" s="213"/>
      <c r="M134" s="214"/>
      <c r="N134" s="215"/>
      <c r="O134" s="215"/>
      <c r="P134" s="215"/>
      <c r="Q134" s="215"/>
      <c r="R134" s="215"/>
      <c r="S134" s="215"/>
      <c r="T134" s="216"/>
      <c r="AT134" s="217" t="s">
        <v>157</v>
      </c>
      <c r="AU134" s="217" t="s">
        <v>84</v>
      </c>
      <c r="AV134" s="11" t="s">
        <v>84</v>
      </c>
      <c r="AW134" s="11" t="s">
        <v>37</v>
      </c>
      <c r="AX134" s="11" t="s">
        <v>82</v>
      </c>
      <c r="AY134" s="217" t="s">
        <v>144</v>
      </c>
    </row>
    <row r="135" spans="2:65" s="1" customFormat="1" ht="16.5" customHeight="1">
      <c r="B135" s="40"/>
      <c r="C135" s="191" t="s">
        <v>218</v>
      </c>
      <c r="D135" s="191" t="s">
        <v>146</v>
      </c>
      <c r="E135" s="192" t="s">
        <v>219</v>
      </c>
      <c r="F135" s="193" t="s">
        <v>220</v>
      </c>
      <c r="G135" s="194" t="s">
        <v>167</v>
      </c>
      <c r="H135" s="195">
        <v>37.200000000000003</v>
      </c>
      <c r="I135" s="196"/>
      <c r="J135" s="197">
        <f>ROUND(I135*H135,2)</f>
        <v>0</v>
      </c>
      <c r="K135" s="193" t="s">
        <v>150</v>
      </c>
      <c r="L135" s="60"/>
      <c r="M135" s="198" t="s">
        <v>30</v>
      </c>
      <c r="N135" s="199" t="s">
        <v>45</v>
      </c>
      <c r="O135" s="41"/>
      <c r="P135" s="200">
        <f>O135*H135</f>
        <v>0</v>
      </c>
      <c r="Q135" s="200">
        <v>0</v>
      </c>
      <c r="R135" s="200">
        <f>Q135*H135</f>
        <v>0</v>
      </c>
      <c r="S135" s="200">
        <v>0</v>
      </c>
      <c r="T135" s="201">
        <f>S135*H135</f>
        <v>0</v>
      </c>
      <c r="AR135" s="23" t="s">
        <v>151</v>
      </c>
      <c r="AT135" s="23" t="s">
        <v>146</v>
      </c>
      <c r="AU135" s="23" t="s">
        <v>84</v>
      </c>
      <c r="AY135" s="23" t="s">
        <v>144</v>
      </c>
      <c r="BE135" s="202">
        <f>IF(N135="základní",J135,0)</f>
        <v>0</v>
      </c>
      <c r="BF135" s="202">
        <f>IF(N135="snížená",J135,0)</f>
        <v>0</v>
      </c>
      <c r="BG135" s="202">
        <f>IF(N135="zákl. přenesená",J135,0)</f>
        <v>0</v>
      </c>
      <c r="BH135" s="202">
        <f>IF(N135="sníž. přenesená",J135,0)</f>
        <v>0</v>
      </c>
      <c r="BI135" s="202">
        <f>IF(N135="nulová",J135,0)</f>
        <v>0</v>
      </c>
      <c r="BJ135" s="23" t="s">
        <v>82</v>
      </c>
      <c r="BK135" s="202">
        <f>ROUND(I135*H135,2)</f>
        <v>0</v>
      </c>
      <c r="BL135" s="23" t="s">
        <v>151</v>
      </c>
      <c r="BM135" s="23" t="s">
        <v>221</v>
      </c>
    </row>
    <row r="136" spans="2:65" s="1" customFormat="1" ht="27">
      <c r="B136" s="40"/>
      <c r="C136" s="62"/>
      <c r="D136" s="203" t="s">
        <v>153</v>
      </c>
      <c r="E136" s="62"/>
      <c r="F136" s="204" t="s">
        <v>222</v>
      </c>
      <c r="G136" s="62"/>
      <c r="H136" s="62"/>
      <c r="I136" s="162"/>
      <c r="J136" s="62"/>
      <c r="K136" s="62"/>
      <c r="L136" s="60"/>
      <c r="M136" s="205"/>
      <c r="N136" s="41"/>
      <c r="O136" s="41"/>
      <c r="P136" s="41"/>
      <c r="Q136" s="41"/>
      <c r="R136" s="41"/>
      <c r="S136" s="41"/>
      <c r="T136" s="77"/>
      <c r="AT136" s="23" t="s">
        <v>153</v>
      </c>
      <c r="AU136" s="23" t="s">
        <v>84</v>
      </c>
    </row>
    <row r="137" spans="2:65" s="1" customFormat="1" ht="189">
      <c r="B137" s="40"/>
      <c r="C137" s="62"/>
      <c r="D137" s="203" t="s">
        <v>155</v>
      </c>
      <c r="E137" s="62"/>
      <c r="F137" s="206" t="s">
        <v>216</v>
      </c>
      <c r="G137" s="62"/>
      <c r="H137" s="62"/>
      <c r="I137" s="162"/>
      <c r="J137" s="62"/>
      <c r="K137" s="62"/>
      <c r="L137" s="60"/>
      <c r="M137" s="205"/>
      <c r="N137" s="41"/>
      <c r="O137" s="41"/>
      <c r="P137" s="41"/>
      <c r="Q137" s="41"/>
      <c r="R137" s="41"/>
      <c r="S137" s="41"/>
      <c r="T137" s="77"/>
      <c r="AT137" s="23" t="s">
        <v>155</v>
      </c>
      <c r="AU137" s="23" t="s">
        <v>84</v>
      </c>
    </row>
    <row r="138" spans="2:65" s="11" customFormat="1" ht="13.5">
      <c r="B138" s="207"/>
      <c r="C138" s="208"/>
      <c r="D138" s="203" t="s">
        <v>157</v>
      </c>
      <c r="E138" s="209" t="s">
        <v>30</v>
      </c>
      <c r="F138" s="210" t="s">
        <v>223</v>
      </c>
      <c r="G138" s="208"/>
      <c r="H138" s="211">
        <v>37.200000000000003</v>
      </c>
      <c r="I138" s="212"/>
      <c r="J138" s="208"/>
      <c r="K138" s="208"/>
      <c r="L138" s="213"/>
      <c r="M138" s="214"/>
      <c r="N138" s="215"/>
      <c r="O138" s="215"/>
      <c r="P138" s="215"/>
      <c r="Q138" s="215"/>
      <c r="R138" s="215"/>
      <c r="S138" s="215"/>
      <c r="T138" s="216"/>
      <c r="AT138" s="217" t="s">
        <v>157</v>
      </c>
      <c r="AU138" s="217" t="s">
        <v>84</v>
      </c>
      <c r="AV138" s="11" t="s">
        <v>84</v>
      </c>
      <c r="AW138" s="11" t="s">
        <v>37</v>
      </c>
      <c r="AX138" s="11" t="s">
        <v>82</v>
      </c>
      <c r="AY138" s="217" t="s">
        <v>144</v>
      </c>
    </row>
    <row r="139" spans="2:65" s="1" customFormat="1" ht="16.5" customHeight="1">
      <c r="B139" s="40"/>
      <c r="C139" s="191" t="s">
        <v>224</v>
      </c>
      <c r="D139" s="191" t="s">
        <v>146</v>
      </c>
      <c r="E139" s="192" t="s">
        <v>225</v>
      </c>
      <c r="F139" s="193" t="s">
        <v>226</v>
      </c>
      <c r="G139" s="194" t="s">
        <v>167</v>
      </c>
      <c r="H139" s="195">
        <v>19</v>
      </c>
      <c r="I139" s="196"/>
      <c r="J139" s="197">
        <f>ROUND(I139*H139,2)</f>
        <v>0</v>
      </c>
      <c r="K139" s="193" t="s">
        <v>150</v>
      </c>
      <c r="L139" s="60"/>
      <c r="M139" s="198" t="s">
        <v>30</v>
      </c>
      <c r="N139" s="199" t="s">
        <v>45</v>
      </c>
      <c r="O139" s="41"/>
      <c r="P139" s="200">
        <f>O139*H139</f>
        <v>0</v>
      </c>
      <c r="Q139" s="200">
        <v>0</v>
      </c>
      <c r="R139" s="200">
        <f>Q139*H139</f>
        <v>0</v>
      </c>
      <c r="S139" s="200">
        <v>0</v>
      </c>
      <c r="T139" s="201">
        <f>S139*H139</f>
        <v>0</v>
      </c>
      <c r="AR139" s="23" t="s">
        <v>151</v>
      </c>
      <c r="AT139" s="23" t="s">
        <v>146</v>
      </c>
      <c r="AU139" s="23" t="s">
        <v>84</v>
      </c>
      <c r="AY139" s="23" t="s">
        <v>144</v>
      </c>
      <c r="BE139" s="202">
        <f>IF(N139="základní",J139,0)</f>
        <v>0</v>
      </c>
      <c r="BF139" s="202">
        <f>IF(N139="snížená",J139,0)</f>
        <v>0</v>
      </c>
      <c r="BG139" s="202">
        <f>IF(N139="zákl. přenesená",J139,0)</f>
        <v>0</v>
      </c>
      <c r="BH139" s="202">
        <f>IF(N139="sníž. přenesená",J139,0)</f>
        <v>0</v>
      </c>
      <c r="BI139" s="202">
        <f>IF(N139="nulová",J139,0)</f>
        <v>0</v>
      </c>
      <c r="BJ139" s="23" t="s">
        <v>82</v>
      </c>
      <c r="BK139" s="202">
        <f>ROUND(I139*H139,2)</f>
        <v>0</v>
      </c>
      <c r="BL139" s="23" t="s">
        <v>151</v>
      </c>
      <c r="BM139" s="23" t="s">
        <v>227</v>
      </c>
    </row>
    <row r="140" spans="2:65" s="1" customFormat="1" ht="40.5">
      <c r="B140" s="40"/>
      <c r="C140" s="62"/>
      <c r="D140" s="203" t="s">
        <v>153</v>
      </c>
      <c r="E140" s="62"/>
      <c r="F140" s="204" t="s">
        <v>228</v>
      </c>
      <c r="G140" s="62"/>
      <c r="H140" s="62"/>
      <c r="I140" s="162"/>
      <c r="J140" s="62"/>
      <c r="K140" s="62"/>
      <c r="L140" s="60"/>
      <c r="M140" s="205"/>
      <c r="N140" s="41"/>
      <c r="O140" s="41"/>
      <c r="P140" s="41"/>
      <c r="Q140" s="41"/>
      <c r="R140" s="41"/>
      <c r="S140" s="41"/>
      <c r="T140" s="77"/>
      <c r="AT140" s="23" t="s">
        <v>153</v>
      </c>
      <c r="AU140" s="23" t="s">
        <v>84</v>
      </c>
    </row>
    <row r="141" spans="2:65" s="1" customFormat="1" ht="189">
      <c r="B141" s="40"/>
      <c r="C141" s="62"/>
      <c r="D141" s="203" t="s">
        <v>155</v>
      </c>
      <c r="E141" s="62"/>
      <c r="F141" s="206" t="s">
        <v>229</v>
      </c>
      <c r="G141" s="62"/>
      <c r="H141" s="62"/>
      <c r="I141" s="162"/>
      <c r="J141" s="62"/>
      <c r="K141" s="62"/>
      <c r="L141" s="60"/>
      <c r="M141" s="205"/>
      <c r="N141" s="41"/>
      <c r="O141" s="41"/>
      <c r="P141" s="41"/>
      <c r="Q141" s="41"/>
      <c r="R141" s="41"/>
      <c r="S141" s="41"/>
      <c r="T141" s="77"/>
      <c r="AT141" s="23" t="s">
        <v>155</v>
      </c>
      <c r="AU141" s="23" t="s">
        <v>84</v>
      </c>
    </row>
    <row r="142" spans="2:65" s="11" customFormat="1" ht="13.5">
      <c r="B142" s="207"/>
      <c r="C142" s="208"/>
      <c r="D142" s="203" t="s">
        <v>157</v>
      </c>
      <c r="E142" s="209" t="s">
        <v>30</v>
      </c>
      <c r="F142" s="210" t="s">
        <v>230</v>
      </c>
      <c r="G142" s="208"/>
      <c r="H142" s="211">
        <v>19</v>
      </c>
      <c r="I142" s="212"/>
      <c r="J142" s="208"/>
      <c r="K142" s="208"/>
      <c r="L142" s="213"/>
      <c r="M142" s="214"/>
      <c r="N142" s="215"/>
      <c r="O142" s="215"/>
      <c r="P142" s="215"/>
      <c r="Q142" s="215"/>
      <c r="R142" s="215"/>
      <c r="S142" s="215"/>
      <c r="T142" s="216"/>
      <c r="AT142" s="217" t="s">
        <v>157</v>
      </c>
      <c r="AU142" s="217" t="s">
        <v>84</v>
      </c>
      <c r="AV142" s="11" t="s">
        <v>84</v>
      </c>
      <c r="AW142" s="11" t="s">
        <v>37</v>
      </c>
      <c r="AX142" s="11" t="s">
        <v>82</v>
      </c>
      <c r="AY142" s="217" t="s">
        <v>144</v>
      </c>
    </row>
    <row r="143" spans="2:65" s="1" customFormat="1" ht="16.5" customHeight="1">
      <c r="B143" s="40"/>
      <c r="C143" s="191" t="s">
        <v>231</v>
      </c>
      <c r="D143" s="191" t="s">
        <v>146</v>
      </c>
      <c r="E143" s="192" t="s">
        <v>232</v>
      </c>
      <c r="F143" s="193" t="s">
        <v>233</v>
      </c>
      <c r="G143" s="194" t="s">
        <v>149</v>
      </c>
      <c r="H143" s="195">
        <v>14</v>
      </c>
      <c r="I143" s="196"/>
      <c r="J143" s="197">
        <f>ROUND(I143*H143,2)</f>
        <v>0</v>
      </c>
      <c r="K143" s="193" t="s">
        <v>150</v>
      </c>
      <c r="L143" s="60"/>
      <c r="M143" s="198" t="s">
        <v>30</v>
      </c>
      <c r="N143" s="199" t="s">
        <v>45</v>
      </c>
      <c r="O143" s="41"/>
      <c r="P143" s="200">
        <f>O143*H143</f>
        <v>0</v>
      </c>
      <c r="Q143" s="200">
        <v>0</v>
      </c>
      <c r="R143" s="200">
        <f>Q143*H143</f>
        <v>0</v>
      </c>
      <c r="S143" s="200">
        <v>0</v>
      </c>
      <c r="T143" s="201">
        <f>S143*H143</f>
        <v>0</v>
      </c>
      <c r="AR143" s="23" t="s">
        <v>151</v>
      </c>
      <c r="AT143" s="23" t="s">
        <v>146</v>
      </c>
      <c r="AU143" s="23" t="s">
        <v>84</v>
      </c>
      <c r="AY143" s="23" t="s">
        <v>144</v>
      </c>
      <c r="BE143" s="202">
        <f>IF(N143="základní",J143,0)</f>
        <v>0</v>
      </c>
      <c r="BF143" s="202">
        <f>IF(N143="snížená",J143,0)</f>
        <v>0</v>
      </c>
      <c r="BG143" s="202">
        <f>IF(N143="zákl. přenesená",J143,0)</f>
        <v>0</v>
      </c>
      <c r="BH143" s="202">
        <f>IF(N143="sníž. přenesená",J143,0)</f>
        <v>0</v>
      </c>
      <c r="BI143" s="202">
        <f>IF(N143="nulová",J143,0)</f>
        <v>0</v>
      </c>
      <c r="BJ143" s="23" t="s">
        <v>82</v>
      </c>
      <c r="BK143" s="202">
        <f>ROUND(I143*H143,2)</f>
        <v>0</v>
      </c>
      <c r="BL143" s="23" t="s">
        <v>151</v>
      </c>
      <c r="BM143" s="23" t="s">
        <v>234</v>
      </c>
    </row>
    <row r="144" spans="2:65" s="1" customFormat="1" ht="27">
      <c r="B144" s="40"/>
      <c r="C144" s="62"/>
      <c r="D144" s="203" t="s">
        <v>153</v>
      </c>
      <c r="E144" s="62"/>
      <c r="F144" s="204" t="s">
        <v>235</v>
      </c>
      <c r="G144" s="62"/>
      <c r="H144" s="62"/>
      <c r="I144" s="162"/>
      <c r="J144" s="62"/>
      <c r="K144" s="62"/>
      <c r="L144" s="60"/>
      <c r="M144" s="205"/>
      <c r="N144" s="41"/>
      <c r="O144" s="41"/>
      <c r="P144" s="41"/>
      <c r="Q144" s="41"/>
      <c r="R144" s="41"/>
      <c r="S144" s="41"/>
      <c r="T144" s="77"/>
      <c r="AT144" s="23" t="s">
        <v>153</v>
      </c>
      <c r="AU144" s="23" t="s">
        <v>84</v>
      </c>
    </row>
    <row r="145" spans="2:65" s="1" customFormat="1" ht="27">
      <c r="B145" s="40"/>
      <c r="C145" s="62"/>
      <c r="D145" s="203" t="s">
        <v>155</v>
      </c>
      <c r="E145" s="62"/>
      <c r="F145" s="206" t="s">
        <v>236</v>
      </c>
      <c r="G145" s="62"/>
      <c r="H145" s="62"/>
      <c r="I145" s="162"/>
      <c r="J145" s="62"/>
      <c r="K145" s="62"/>
      <c r="L145" s="60"/>
      <c r="M145" s="205"/>
      <c r="N145" s="41"/>
      <c r="O145" s="41"/>
      <c r="P145" s="41"/>
      <c r="Q145" s="41"/>
      <c r="R145" s="41"/>
      <c r="S145" s="41"/>
      <c r="T145" s="77"/>
      <c r="AT145" s="23" t="s">
        <v>155</v>
      </c>
      <c r="AU145" s="23" t="s">
        <v>84</v>
      </c>
    </row>
    <row r="146" spans="2:65" s="1" customFormat="1" ht="27">
      <c r="B146" s="40"/>
      <c r="C146" s="62"/>
      <c r="D146" s="203" t="s">
        <v>237</v>
      </c>
      <c r="E146" s="62"/>
      <c r="F146" s="206" t="s">
        <v>238</v>
      </c>
      <c r="G146" s="62"/>
      <c r="H146" s="62"/>
      <c r="I146" s="162"/>
      <c r="J146" s="62"/>
      <c r="K146" s="62"/>
      <c r="L146" s="60"/>
      <c r="M146" s="205"/>
      <c r="N146" s="41"/>
      <c r="O146" s="41"/>
      <c r="P146" s="41"/>
      <c r="Q146" s="41"/>
      <c r="R146" s="41"/>
      <c r="S146" s="41"/>
      <c r="T146" s="77"/>
      <c r="AT146" s="23" t="s">
        <v>237</v>
      </c>
      <c r="AU146" s="23" t="s">
        <v>84</v>
      </c>
    </row>
    <row r="147" spans="2:65" s="11" customFormat="1" ht="13.5">
      <c r="B147" s="207"/>
      <c r="C147" s="208"/>
      <c r="D147" s="203" t="s">
        <v>157</v>
      </c>
      <c r="E147" s="209" t="s">
        <v>30</v>
      </c>
      <c r="F147" s="210" t="s">
        <v>158</v>
      </c>
      <c r="G147" s="208"/>
      <c r="H147" s="211">
        <v>14</v>
      </c>
      <c r="I147" s="212"/>
      <c r="J147" s="208"/>
      <c r="K147" s="208"/>
      <c r="L147" s="213"/>
      <c r="M147" s="214"/>
      <c r="N147" s="215"/>
      <c r="O147" s="215"/>
      <c r="P147" s="215"/>
      <c r="Q147" s="215"/>
      <c r="R147" s="215"/>
      <c r="S147" s="215"/>
      <c r="T147" s="216"/>
      <c r="AT147" s="217" t="s">
        <v>157</v>
      </c>
      <c r="AU147" s="217" t="s">
        <v>84</v>
      </c>
      <c r="AV147" s="11" t="s">
        <v>84</v>
      </c>
      <c r="AW147" s="11" t="s">
        <v>37</v>
      </c>
      <c r="AX147" s="11" t="s">
        <v>82</v>
      </c>
      <c r="AY147" s="217" t="s">
        <v>144</v>
      </c>
    </row>
    <row r="148" spans="2:65" s="1" customFormat="1" ht="25.5" customHeight="1">
      <c r="B148" s="40"/>
      <c r="C148" s="191" t="s">
        <v>158</v>
      </c>
      <c r="D148" s="191" t="s">
        <v>146</v>
      </c>
      <c r="E148" s="192" t="s">
        <v>239</v>
      </c>
      <c r="F148" s="193" t="s">
        <v>240</v>
      </c>
      <c r="G148" s="194" t="s">
        <v>149</v>
      </c>
      <c r="H148" s="195">
        <v>14</v>
      </c>
      <c r="I148" s="196"/>
      <c r="J148" s="197">
        <f>ROUND(I148*H148,2)</f>
        <v>0</v>
      </c>
      <c r="K148" s="193" t="s">
        <v>150</v>
      </c>
      <c r="L148" s="60"/>
      <c r="M148" s="198" t="s">
        <v>30</v>
      </c>
      <c r="N148" s="199" t="s">
        <v>45</v>
      </c>
      <c r="O148" s="41"/>
      <c r="P148" s="200">
        <f>O148*H148</f>
        <v>0</v>
      </c>
      <c r="Q148" s="200">
        <v>0</v>
      </c>
      <c r="R148" s="200">
        <f>Q148*H148</f>
        <v>0</v>
      </c>
      <c r="S148" s="200">
        <v>0</v>
      </c>
      <c r="T148" s="201">
        <f>S148*H148</f>
        <v>0</v>
      </c>
      <c r="AR148" s="23" t="s">
        <v>151</v>
      </c>
      <c r="AT148" s="23" t="s">
        <v>146</v>
      </c>
      <c r="AU148" s="23" t="s">
        <v>84</v>
      </c>
      <c r="AY148" s="23" t="s">
        <v>144</v>
      </c>
      <c r="BE148" s="202">
        <f>IF(N148="základní",J148,0)</f>
        <v>0</v>
      </c>
      <c r="BF148" s="202">
        <f>IF(N148="snížená",J148,0)</f>
        <v>0</v>
      </c>
      <c r="BG148" s="202">
        <f>IF(N148="zákl. přenesená",J148,0)</f>
        <v>0</v>
      </c>
      <c r="BH148" s="202">
        <f>IF(N148="sníž. přenesená",J148,0)</f>
        <v>0</v>
      </c>
      <c r="BI148" s="202">
        <f>IF(N148="nulová",J148,0)</f>
        <v>0</v>
      </c>
      <c r="BJ148" s="23" t="s">
        <v>82</v>
      </c>
      <c r="BK148" s="202">
        <f>ROUND(I148*H148,2)</f>
        <v>0</v>
      </c>
      <c r="BL148" s="23" t="s">
        <v>151</v>
      </c>
      <c r="BM148" s="23" t="s">
        <v>241</v>
      </c>
    </row>
    <row r="149" spans="2:65" s="1" customFormat="1" ht="27">
      <c r="B149" s="40"/>
      <c r="C149" s="62"/>
      <c r="D149" s="203" t="s">
        <v>153</v>
      </c>
      <c r="E149" s="62"/>
      <c r="F149" s="204" t="s">
        <v>242</v>
      </c>
      <c r="G149" s="62"/>
      <c r="H149" s="62"/>
      <c r="I149" s="162"/>
      <c r="J149" s="62"/>
      <c r="K149" s="62"/>
      <c r="L149" s="60"/>
      <c r="M149" s="205"/>
      <c r="N149" s="41"/>
      <c r="O149" s="41"/>
      <c r="P149" s="41"/>
      <c r="Q149" s="41"/>
      <c r="R149" s="41"/>
      <c r="S149" s="41"/>
      <c r="T149" s="77"/>
      <c r="AT149" s="23" t="s">
        <v>153</v>
      </c>
      <c r="AU149" s="23" t="s">
        <v>84</v>
      </c>
    </row>
    <row r="150" spans="2:65" s="1" customFormat="1" ht="27">
      <c r="B150" s="40"/>
      <c r="C150" s="62"/>
      <c r="D150" s="203" t="s">
        <v>155</v>
      </c>
      <c r="E150" s="62"/>
      <c r="F150" s="206" t="s">
        <v>236</v>
      </c>
      <c r="G150" s="62"/>
      <c r="H150" s="62"/>
      <c r="I150" s="162"/>
      <c r="J150" s="62"/>
      <c r="K150" s="62"/>
      <c r="L150" s="60"/>
      <c r="M150" s="205"/>
      <c r="N150" s="41"/>
      <c r="O150" s="41"/>
      <c r="P150" s="41"/>
      <c r="Q150" s="41"/>
      <c r="R150" s="41"/>
      <c r="S150" s="41"/>
      <c r="T150" s="77"/>
      <c r="AT150" s="23" t="s">
        <v>155</v>
      </c>
      <c r="AU150" s="23" t="s">
        <v>84</v>
      </c>
    </row>
    <row r="151" spans="2:65" s="1" customFormat="1" ht="27">
      <c r="B151" s="40"/>
      <c r="C151" s="62"/>
      <c r="D151" s="203" t="s">
        <v>237</v>
      </c>
      <c r="E151" s="62"/>
      <c r="F151" s="206" t="s">
        <v>238</v>
      </c>
      <c r="G151" s="62"/>
      <c r="H151" s="62"/>
      <c r="I151" s="162"/>
      <c r="J151" s="62"/>
      <c r="K151" s="62"/>
      <c r="L151" s="60"/>
      <c r="M151" s="205"/>
      <c r="N151" s="41"/>
      <c r="O151" s="41"/>
      <c r="P151" s="41"/>
      <c r="Q151" s="41"/>
      <c r="R151" s="41"/>
      <c r="S151" s="41"/>
      <c r="T151" s="77"/>
      <c r="AT151" s="23" t="s">
        <v>237</v>
      </c>
      <c r="AU151" s="23" t="s">
        <v>84</v>
      </c>
    </row>
    <row r="152" spans="2:65" s="11" customFormat="1" ht="13.5">
      <c r="B152" s="207"/>
      <c r="C152" s="208"/>
      <c r="D152" s="203" t="s">
        <v>157</v>
      </c>
      <c r="E152" s="209" t="s">
        <v>30</v>
      </c>
      <c r="F152" s="210" t="s">
        <v>158</v>
      </c>
      <c r="G152" s="208"/>
      <c r="H152" s="211">
        <v>14</v>
      </c>
      <c r="I152" s="212"/>
      <c r="J152" s="208"/>
      <c r="K152" s="208"/>
      <c r="L152" s="213"/>
      <c r="M152" s="214"/>
      <c r="N152" s="215"/>
      <c r="O152" s="215"/>
      <c r="P152" s="215"/>
      <c r="Q152" s="215"/>
      <c r="R152" s="215"/>
      <c r="S152" s="215"/>
      <c r="T152" s="216"/>
      <c r="AT152" s="217" t="s">
        <v>157</v>
      </c>
      <c r="AU152" s="217" t="s">
        <v>84</v>
      </c>
      <c r="AV152" s="11" t="s">
        <v>84</v>
      </c>
      <c r="AW152" s="11" t="s">
        <v>37</v>
      </c>
      <c r="AX152" s="11" t="s">
        <v>82</v>
      </c>
      <c r="AY152" s="217" t="s">
        <v>144</v>
      </c>
    </row>
    <row r="153" spans="2:65" s="1" customFormat="1" ht="16.5" customHeight="1">
      <c r="B153" s="40"/>
      <c r="C153" s="191" t="s">
        <v>10</v>
      </c>
      <c r="D153" s="191" t="s">
        <v>146</v>
      </c>
      <c r="E153" s="192" t="s">
        <v>243</v>
      </c>
      <c r="F153" s="193" t="s">
        <v>244</v>
      </c>
      <c r="G153" s="194" t="s">
        <v>149</v>
      </c>
      <c r="H153" s="195">
        <v>14</v>
      </c>
      <c r="I153" s="196"/>
      <c r="J153" s="197">
        <f>ROUND(I153*H153,2)</f>
        <v>0</v>
      </c>
      <c r="K153" s="193" t="s">
        <v>150</v>
      </c>
      <c r="L153" s="60"/>
      <c r="M153" s="198" t="s">
        <v>30</v>
      </c>
      <c r="N153" s="199" t="s">
        <v>45</v>
      </c>
      <c r="O153" s="41"/>
      <c r="P153" s="200">
        <f>O153*H153</f>
        <v>0</v>
      </c>
      <c r="Q153" s="200">
        <v>0</v>
      </c>
      <c r="R153" s="200">
        <f>Q153*H153</f>
        <v>0</v>
      </c>
      <c r="S153" s="200">
        <v>0</v>
      </c>
      <c r="T153" s="201">
        <f>S153*H153</f>
        <v>0</v>
      </c>
      <c r="AR153" s="23" t="s">
        <v>151</v>
      </c>
      <c r="AT153" s="23" t="s">
        <v>146</v>
      </c>
      <c r="AU153" s="23" t="s">
        <v>84</v>
      </c>
      <c r="AY153" s="23" t="s">
        <v>144</v>
      </c>
      <c r="BE153" s="202">
        <f>IF(N153="základní",J153,0)</f>
        <v>0</v>
      </c>
      <c r="BF153" s="202">
        <f>IF(N153="snížená",J153,0)</f>
        <v>0</v>
      </c>
      <c r="BG153" s="202">
        <f>IF(N153="zákl. přenesená",J153,0)</f>
        <v>0</v>
      </c>
      <c r="BH153" s="202">
        <f>IF(N153="sníž. přenesená",J153,0)</f>
        <v>0</v>
      </c>
      <c r="BI153" s="202">
        <f>IF(N153="nulová",J153,0)</f>
        <v>0</v>
      </c>
      <c r="BJ153" s="23" t="s">
        <v>82</v>
      </c>
      <c r="BK153" s="202">
        <f>ROUND(I153*H153,2)</f>
        <v>0</v>
      </c>
      <c r="BL153" s="23" t="s">
        <v>151</v>
      </c>
      <c r="BM153" s="23" t="s">
        <v>245</v>
      </c>
    </row>
    <row r="154" spans="2:65" s="1" customFormat="1" ht="27">
      <c r="B154" s="40"/>
      <c r="C154" s="62"/>
      <c r="D154" s="203" t="s">
        <v>153</v>
      </c>
      <c r="E154" s="62"/>
      <c r="F154" s="204" t="s">
        <v>246</v>
      </c>
      <c r="G154" s="62"/>
      <c r="H154" s="62"/>
      <c r="I154" s="162"/>
      <c r="J154" s="62"/>
      <c r="K154" s="62"/>
      <c r="L154" s="60"/>
      <c r="M154" s="205"/>
      <c r="N154" s="41"/>
      <c r="O154" s="41"/>
      <c r="P154" s="41"/>
      <c r="Q154" s="41"/>
      <c r="R154" s="41"/>
      <c r="S154" s="41"/>
      <c r="T154" s="77"/>
      <c r="AT154" s="23" t="s">
        <v>153</v>
      </c>
      <c r="AU154" s="23" t="s">
        <v>84</v>
      </c>
    </row>
    <row r="155" spans="2:65" s="1" customFormat="1" ht="27">
      <c r="B155" s="40"/>
      <c r="C155" s="62"/>
      <c r="D155" s="203" t="s">
        <v>155</v>
      </c>
      <c r="E155" s="62"/>
      <c r="F155" s="206" t="s">
        <v>236</v>
      </c>
      <c r="G155" s="62"/>
      <c r="H155" s="62"/>
      <c r="I155" s="162"/>
      <c r="J155" s="62"/>
      <c r="K155" s="62"/>
      <c r="L155" s="60"/>
      <c r="M155" s="205"/>
      <c r="N155" s="41"/>
      <c r="O155" s="41"/>
      <c r="P155" s="41"/>
      <c r="Q155" s="41"/>
      <c r="R155" s="41"/>
      <c r="S155" s="41"/>
      <c r="T155" s="77"/>
      <c r="AT155" s="23" t="s">
        <v>155</v>
      </c>
      <c r="AU155" s="23" t="s">
        <v>84</v>
      </c>
    </row>
    <row r="156" spans="2:65" s="1" customFormat="1" ht="27">
      <c r="B156" s="40"/>
      <c r="C156" s="62"/>
      <c r="D156" s="203" t="s">
        <v>237</v>
      </c>
      <c r="E156" s="62"/>
      <c r="F156" s="206" t="s">
        <v>238</v>
      </c>
      <c r="G156" s="62"/>
      <c r="H156" s="62"/>
      <c r="I156" s="162"/>
      <c r="J156" s="62"/>
      <c r="K156" s="62"/>
      <c r="L156" s="60"/>
      <c r="M156" s="205"/>
      <c r="N156" s="41"/>
      <c r="O156" s="41"/>
      <c r="P156" s="41"/>
      <c r="Q156" s="41"/>
      <c r="R156" s="41"/>
      <c r="S156" s="41"/>
      <c r="T156" s="77"/>
      <c r="AT156" s="23" t="s">
        <v>237</v>
      </c>
      <c r="AU156" s="23" t="s">
        <v>84</v>
      </c>
    </row>
    <row r="157" spans="2:65" s="11" customFormat="1" ht="13.5">
      <c r="B157" s="207"/>
      <c r="C157" s="208"/>
      <c r="D157" s="203" t="s">
        <v>157</v>
      </c>
      <c r="E157" s="209" t="s">
        <v>30</v>
      </c>
      <c r="F157" s="210" t="s">
        <v>158</v>
      </c>
      <c r="G157" s="208"/>
      <c r="H157" s="211">
        <v>14</v>
      </c>
      <c r="I157" s="212"/>
      <c r="J157" s="208"/>
      <c r="K157" s="208"/>
      <c r="L157" s="213"/>
      <c r="M157" s="214"/>
      <c r="N157" s="215"/>
      <c r="O157" s="215"/>
      <c r="P157" s="215"/>
      <c r="Q157" s="215"/>
      <c r="R157" s="215"/>
      <c r="S157" s="215"/>
      <c r="T157" s="216"/>
      <c r="AT157" s="217" t="s">
        <v>157</v>
      </c>
      <c r="AU157" s="217" t="s">
        <v>84</v>
      </c>
      <c r="AV157" s="11" t="s">
        <v>84</v>
      </c>
      <c r="AW157" s="11" t="s">
        <v>37</v>
      </c>
      <c r="AX157" s="11" t="s">
        <v>82</v>
      </c>
      <c r="AY157" s="217" t="s">
        <v>144</v>
      </c>
    </row>
    <row r="158" spans="2:65" s="1" customFormat="1" ht="25.5" customHeight="1">
      <c r="B158" s="40"/>
      <c r="C158" s="191" t="s">
        <v>247</v>
      </c>
      <c r="D158" s="191" t="s">
        <v>146</v>
      </c>
      <c r="E158" s="192" t="s">
        <v>248</v>
      </c>
      <c r="F158" s="193" t="s">
        <v>249</v>
      </c>
      <c r="G158" s="194" t="s">
        <v>149</v>
      </c>
      <c r="H158" s="195">
        <v>14</v>
      </c>
      <c r="I158" s="196"/>
      <c r="J158" s="197">
        <f>ROUND(I158*H158,2)</f>
        <v>0</v>
      </c>
      <c r="K158" s="193" t="s">
        <v>150</v>
      </c>
      <c r="L158" s="60"/>
      <c r="M158" s="198" t="s">
        <v>30</v>
      </c>
      <c r="N158" s="199" t="s">
        <v>45</v>
      </c>
      <c r="O158" s="41"/>
      <c r="P158" s="200">
        <f>O158*H158</f>
        <v>0</v>
      </c>
      <c r="Q158" s="200">
        <v>0</v>
      </c>
      <c r="R158" s="200">
        <f>Q158*H158</f>
        <v>0</v>
      </c>
      <c r="S158" s="200">
        <v>0</v>
      </c>
      <c r="T158" s="201">
        <f>S158*H158</f>
        <v>0</v>
      </c>
      <c r="AR158" s="23" t="s">
        <v>151</v>
      </c>
      <c r="AT158" s="23" t="s">
        <v>146</v>
      </c>
      <c r="AU158" s="23" t="s">
        <v>84</v>
      </c>
      <c r="AY158" s="23" t="s">
        <v>144</v>
      </c>
      <c r="BE158" s="202">
        <f>IF(N158="základní",J158,0)</f>
        <v>0</v>
      </c>
      <c r="BF158" s="202">
        <f>IF(N158="snížená",J158,0)</f>
        <v>0</v>
      </c>
      <c r="BG158" s="202">
        <f>IF(N158="zákl. přenesená",J158,0)</f>
        <v>0</v>
      </c>
      <c r="BH158" s="202">
        <f>IF(N158="sníž. přenesená",J158,0)</f>
        <v>0</v>
      </c>
      <c r="BI158" s="202">
        <f>IF(N158="nulová",J158,0)</f>
        <v>0</v>
      </c>
      <c r="BJ158" s="23" t="s">
        <v>82</v>
      </c>
      <c r="BK158" s="202">
        <f>ROUND(I158*H158,2)</f>
        <v>0</v>
      </c>
      <c r="BL158" s="23" t="s">
        <v>151</v>
      </c>
      <c r="BM158" s="23" t="s">
        <v>250</v>
      </c>
    </row>
    <row r="159" spans="2:65" s="1" customFormat="1" ht="40.5">
      <c r="B159" s="40"/>
      <c r="C159" s="62"/>
      <c r="D159" s="203" t="s">
        <v>153</v>
      </c>
      <c r="E159" s="62"/>
      <c r="F159" s="204" t="s">
        <v>251</v>
      </c>
      <c r="G159" s="62"/>
      <c r="H159" s="62"/>
      <c r="I159" s="162"/>
      <c r="J159" s="62"/>
      <c r="K159" s="62"/>
      <c r="L159" s="60"/>
      <c r="M159" s="205"/>
      <c r="N159" s="41"/>
      <c r="O159" s="41"/>
      <c r="P159" s="41"/>
      <c r="Q159" s="41"/>
      <c r="R159" s="41"/>
      <c r="S159" s="41"/>
      <c r="T159" s="77"/>
      <c r="AT159" s="23" t="s">
        <v>153</v>
      </c>
      <c r="AU159" s="23" t="s">
        <v>84</v>
      </c>
    </row>
    <row r="160" spans="2:65" s="1" customFormat="1" ht="27">
      <c r="B160" s="40"/>
      <c r="C160" s="62"/>
      <c r="D160" s="203" t="s">
        <v>155</v>
      </c>
      <c r="E160" s="62"/>
      <c r="F160" s="206" t="s">
        <v>236</v>
      </c>
      <c r="G160" s="62"/>
      <c r="H160" s="62"/>
      <c r="I160" s="162"/>
      <c r="J160" s="62"/>
      <c r="K160" s="62"/>
      <c r="L160" s="60"/>
      <c r="M160" s="205"/>
      <c r="N160" s="41"/>
      <c r="O160" s="41"/>
      <c r="P160" s="41"/>
      <c r="Q160" s="41"/>
      <c r="R160" s="41"/>
      <c r="S160" s="41"/>
      <c r="T160" s="77"/>
      <c r="AT160" s="23" t="s">
        <v>155</v>
      </c>
      <c r="AU160" s="23" t="s">
        <v>84</v>
      </c>
    </row>
    <row r="161" spans="2:65" s="11" customFormat="1" ht="13.5">
      <c r="B161" s="207"/>
      <c r="C161" s="208"/>
      <c r="D161" s="203" t="s">
        <v>157</v>
      </c>
      <c r="E161" s="209" t="s">
        <v>30</v>
      </c>
      <c r="F161" s="210" t="s">
        <v>158</v>
      </c>
      <c r="G161" s="208"/>
      <c r="H161" s="211">
        <v>14</v>
      </c>
      <c r="I161" s="212"/>
      <c r="J161" s="208"/>
      <c r="K161" s="208"/>
      <c r="L161" s="213"/>
      <c r="M161" s="214"/>
      <c r="N161" s="215"/>
      <c r="O161" s="215"/>
      <c r="P161" s="215"/>
      <c r="Q161" s="215"/>
      <c r="R161" s="215"/>
      <c r="S161" s="215"/>
      <c r="T161" s="216"/>
      <c r="AT161" s="217" t="s">
        <v>157</v>
      </c>
      <c r="AU161" s="217" t="s">
        <v>84</v>
      </c>
      <c r="AV161" s="11" t="s">
        <v>84</v>
      </c>
      <c r="AW161" s="11" t="s">
        <v>37</v>
      </c>
      <c r="AX161" s="11" t="s">
        <v>82</v>
      </c>
      <c r="AY161" s="217" t="s">
        <v>144</v>
      </c>
    </row>
    <row r="162" spans="2:65" s="1" customFormat="1" ht="25.5" customHeight="1">
      <c r="B162" s="40"/>
      <c r="C162" s="191" t="s">
        <v>252</v>
      </c>
      <c r="D162" s="191" t="s">
        <v>146</v>
      </c>
      <c r="E162" s="192" t="s">
        <v>253</v>
      </c>
      <c r="F162" s="193" t="s">
        <v>254</v>
      </c>
      <c r="G162" s="194" t="s">
        <v>149</v>
      </c>
      <c r="H162" s="195">
        <v>14</v>
      </c>
      <c r="I162" s="196"/>
      <c r="J162" s="197">
        <f>ROUND(I162*H162,2)</f>
        <v>0</v>
      </c>
      <c r="K162" s="193" t="s">
        <v>150</v>
      </c>
      <c r="L162" s="60"/>
      <c r="M162" s="198" t="s">
        <v>30</v>
      </c>
      <c r="N162" s="199" t="s">
        <v>45</v>
      </c>
      <c r="O162" s="41"/>
      <c r="P162" s="200">
        <f>O162*H162</f>
        <v>0</v>
      </c>
      <c r="Q162" s="200">
        <v>0</v>
      </c>
      <c r="R162" s="200">
        <f>Q162*H162</f>
        <v>0</v>
      </c>
      <c r="S162" s="200">
        <v>0</v>
      </c>
      <c r="T162" s="201">
        <f>S162*H162</f>
        <v>0</v>
      </c>
      <c r="AR162" s="23" t="s">
        <v>151</v>
      </c>
      <c r="AT162" s="23" t="s">
        <v>146</v>
      </c>
      <c r="AU162" s="23" t="s">
        <v>84</v>
      </c>
      <c r="AY162" s="23" t="s">
        <v>144</v>
      </c>
      <c r="BE162" s="202">
        <f>IF(N162="základní",J162,0)</f>
        <v>0</v>
      </c>
      <c r="BF162" s="202">
        <f>IF(N162="snížená",J162,0)</f>
        <v>0</v>
      </c>
      <c r="BG162" s="202">
        <f>IF(N162="zákl. přenesená",J162,0)</f>
        <v>0</v>
      </c>
      <c r="BH162" s="202">
        <f>IF(N162="sníž. přenesená",J162,0)</f>
        <v>0</v>
      </c>
      <c r="BI162" s="202">
        <f>IF(N162="nulová",J162,0)</f>
        <v>0</v>
      </c>
      <c r="BJ162" s="23" t="s">
        <v>82</v>
      </c>
      <c r="BK162" s="202">
        <f>ROUND(I162*H162,2)</f>
        <v>0</v>
      </c>
      <c r="BL162" s="23" t="s">
        <v>151</v>
      </c>
      <c r="BM162" s="23" t="s">
        <v>255</v>
      </c>
    </row>
    <row r="163" spans="2:65" s="1" customFormat="1" ht="40.5">
      <c r="B163" s="40"/>
      <c r="C163" s="62"/>
      <c r="D163" s="203" t="s">
        <v>153</v>
      </c>
      <c r="E163" s="62"/>
      <c r="F163" s="204" t="s">
        <v>256</v>
      </c>
      <c r="G163" s="62"/>
      <c r="H163" s="62"/>
      <c r="I163" s="162"/>
      <c r="J163" s="62"/>
      <c r="K163" s="62"/>
      <c r="L163" s="60"/>
      <c r="M163" s="205"/>
      <c r="N163" s="41"/>
      <c r="O163" s="41"/>
      <c r="P163" s="41"/>
      <c r="Q163" s="41"/>
      <c r="R163" s="41"/>
      <c r="S163" s="41"/>
      <c r="T163" s="77"/>
      <c r="AT163" s="23" t="s">
        <v>153</v>
      </c>
      <c r="AU163" s="23" t="s">
        <v>84</v>
      </c>
    </row>
    <row r="164" spans="2:65" s="1" customFormat="1" ht="27">
      <c r="B164" s="40"/>
      <c r="C164" s="62"/>
      <c r="D164" s="203" t="s">
        <v>155</v>
      </c>
      <c r="E164" s="62"/>
      <c r="F164" s="206" t="s">
        <v>236</v>
      </c>
      <c r="G164" s="62"/>
      <c r="H164" s="62"/>
      <c r="I164" s="162"/>
      <c r="J164" s="62"/>
      <c r="K164" s="62"/>
      <c r="L164" s="60"/>
      <c r="M164" s="205"/>
      <c r="N164" s="41"/>
      <c r="O164" s="41"/>
      <c r="P164" s="41"/>
      <c r="Q164" s="41"/>
      <c r="R164" s="41"/>
      <c r="S164" s="41"/>
      <c r="T164" s="77"/>
      <c r="AT164" s="23" t="s">
        <v>155</v>
      </c>
      <c r="AU164" s="23" t="s">
        <v>84</v>
      </c>
    </row>
    <row r="165" spans="2:65" s="11" customFormat="1" ht="13.5">
      <c r="B165" s="207"/>
      <c r="C165" s="208"/>
      <c r="D165" s="203" t="s">
        <v>157</v>
      </c>
      <c r="E165" s="209" t="s">
        <v>30</v>
      </c>
      <c r="F165" s="210" t="s">
        <v>158</v>
      </c>
      <c r="G165" s="208"/>
      <c r="H165" s="211">
        <v>14</v>
      </c>
      <c r="I165" s="212"/>
      <c r="J165" s="208"/>
      <c r="K165" s="208"/>
      <c r="L165" s="213"/>
      <c r="M165" s="214"/>
      <c r="N165" s="215"/>
      <c r="O165" s="215"/>
      <c r="P165" s="215"/>
      <c r="Q165" s="215"/>
      <c r="R165" s="215"/>
      <c r="S165" s="215"/>
      <c r="T165" s="216"/>
      <c r="AT165" s="217" t="s">
        <v>157</v>
      </c>
      <c r="AU165" s="217" t="s">
        <v>84</v>
      </c>
      <c r="AV165" s="11" t="s">
        <v>84</v>
      </c>
      <c r="AW165" s="11" t="s">
        <v>37</v>
      </c>
      <c r="AX165" s="11" t="s">
        <v>82</v>
      </c>
      <c r="AY165" s="217" t="s">
        <v>144</v>
      </c>
    </row>
    <row r="166" spans="2:65" s="1" customFormat="1" ht="16.5" customHeight="1">
      <c r="B166" s="40"/>
      <c r="C166" s="191" t="s">
        <v>257</v>
      </c>
      <c r="D166" s="191" t="s">
        <v>146</v>
      </c>
      <c r="E166" s="192" t="s">
        <v>258</v>
      </c>
      <c r="F166" s="193" t="s">
        <v>259</v>
      </c>
      <c r="G166" s="194" t="s">
        <v>149</v>
      </c>
      <c r="H166" s="195">
        <v>14</v>
      </c>
      <c r="I166" s="196"/>
      <c r="J166" s="197">
        <f>ROUND(I166*H166,2)</f>
        <v>0</v>
      </c>
      <c r="K166" s="193" t="s">
        <v>150</v>
      </c>
      <c r="L166" s="60"/>
      <c r="M166" s="198" t="s">
        <v>30</v>
      </c>
      <c r="N166" s="199" t="s">
        <v>45</v>
      </c>
      <c r="O166" s="41"/>
      <c r="P166" s="200">
        <f>O166*H166</f>
        <v>0</v>
      </c>
      <c r="Q166" s="200">
        <v>0</v>
      </c>
      <c r="R166" s="200">
        <f>Q166*H166</f>
        <v>0</v>
      </c>
      <c r="S166" s="200">
        <v>0</v>
      </c>
      <c r="T166" s="201">
        <f>S166*H166</f>
        <v>0</v>
      </c>
      <c r="AR166" s="23" t="s">
        <v>151</v>
      </c>
      <c r="AT166" s="23" t="s">
        <v>146</v>
      </c>
      <c r="AU166" s="23" t="s">
        <v>84</v>
      </c>
      <c r="AY166" s="23" t="s">
        <v>144</v>
      </c>
      <c r="BE166" s="202">
        <f>IF(N166="základní",J166,0)</f>
        <v>0</v>
      </c>
      <c r="BF166" s="202">
        <f>IF(N166="snížená",J166,0)</f>
        <v>0</v>
      </c>
      <c r="BG166" s="202">
        <f>IF(N166="zákl. přenesená",J166,0)</f>
        <v>0</v>
      </c>
      <c r="BH166" s="202">
        <f>IF(N166="sníž. přenesená",J166,0)</f>
        <v>0</v>
      </c>
      <c r="BI166" s="202">
        <f>IF(N166="nulová",J166,0)</f>
        <v>0</v>
      </c>
      <c r="BJ166" s="23" t="s">
        <v>82</v>
      </c>
      <c r="BK166" s="202">
        <f>ROUND(I166*H166,2)</f>
        <v>0</v>
      </c>
      <c r="BL166" s="23" t="s">
        <v>151</v>
      </c>
      <c r="BM166" s="23" t="s">
        <v>260</v>
      </c>
    </row>
    <row r="167" spans="2:65" s="1" customFormat="1" ht="40.5">
      <c r="B167" s="40"/>
      <c r="C167" s="62"/>
      <c r="D167" s="203" t="s">
        <v>153</v>
      </c>
      <c r="E167" s="62"/>
      <c r="F167" s="204" t="s">
        <v>261</v>
      </c>
      <c r="G167" s="62"/>
      <c r="H167" s="62"/>
      <c r="I167" s="162"/>
      <c r="J167" s="62"/>
      <c r="K167" s="62"/>
      <c r="L167" s="60"/>
      <c r="M167" s="205"/>
      <c r="N167" s="41"/>
      <c r="O167" s="41"/>
      <c r="P167" s="41"/>
      <c r="Q167" s="41"/>
      <c r="R167" s="41"/>
      <c r="S167" s="41"/>
      <c r="T167" s="77"/>
      <c r="AT167" s="23" t="s">
        <v>153</v>
      </c>
      <c r="AU167" s="23" t="s">
        <v>84</v>
      </c>
    </row>
    <row r="168" spans="2:65" s="1" customFormat="1" ht="27">
      <c r="B168" s="40"/>
      <c r="C168" s="62"/>
      <c r="D168" s="203" t="s">
        <v>155</v>
      </c>
      <c r="E168" s="62"/>
      <c r="F168" s="206" t="s">
        <v>236</v>
      </c>
      <c r="G168" s="62"/>
      <c r="H168" s="62"/>
      <c r="I168" s="162"/>
      <c r="J168" s="62"/>
      <c r="K168" s="62"/>
      <c r="L168" s="60"/>
      <c r="M168" s="205"/>
      <c r="N168" s="41"/>
      <c r="O168" s="41"/>
      <c r="P168" s="41"/>
      <c r="Q168" s="41"/>
      <c r="R168" s="41"/>
      <c r="S168" s="41"/>
      <c r="T168" s="77"/>
      <c r="AT168" s="23" t="s">
        <v>155</v>
      </c>
      <c r="AU168" s="23" t="s">
        <v>84</v>
      </c>
    </row>
    <row r="169" spans="2:65" s="11" customFormat="1" ht="13.5">
      <c r="B169" s="207"/>
      <c r="C169" s="208"/>
      <c r="D169" s="203" t="s">
        <v>157</v>
      </c>
      <c r="E169" s="209" t="s">
        <v>30</v>
      </c>
      <c r="F169" s="210" t="s">
        <v>158</v>
      </c>
      <c r="G169" s="208"/>
      <c r="H169" s="211">
        <v>14</v>
      </c>
      <c r="I169" s="212"/>
      <c r="J169" s="208"/>
      <c r="K169" s="208"/>
      <c r="L169" s="213"/>
      <c r="M169" s="214"/>
      <c r="N169" s="215"/>
      <c r="O169" s="215"/>
      <c r="P169" s="215"/>
      <c r="Q169" s="215"/>
      <c r="R169" s="215"/>
      <c r="S169" s="215"/>
      <c r="T169" s="216"/>
      <c r="AT169" s="217" t="s">
        <v>157</v>
      </c>
      <c r="AU169" s="217" t="s">
        <v>84</v>
      </c>
      <c r="AV169" s="11" t="s">
        <v>84</v>
      </c>
      <c r="AW169" s="11" t="s">
        <v>37</v>
      </c>
      <c r="AX169" s="11" t="s">
        <v>82</v>
      </c>
      <c r="AY169" s="217" t="s">
        <v>144</v>
      </c>
    </row>
    <row r="170" spans="2:65" s="1" customFormat="1" ht="16.5" customHeight="1">
      <c r="B170" s="40"/>
      <c r="C170" s="191" t="s">
        <v>262</v>
      </c>
      <c r="D170" s="191" t="s">
        <v>146</v>
      </c>
      <c r="E170" s="192" t="s">
        <v>263</v>
      </c>
      <c r="F170" s="193" t="s">
        <v>264</v>
      </c>
      <c r="G170" s="194" t="s">
        <v>167</v>
      </c>
      <c r="H170" s="195">
        <v>399.63</v>
      </c>
      <c r="I170" s="196"/>
      <c r="J170" s="197">
        <f>ROUND(I170*H170,2)</f>
        <v>0</v>
      </c>
      <c r="K170" s="193" t="s">
        <v>150</v>
      </c>
      <c r="L170" s="60"/>
      <c r="M170" s="198" t="s">
        <v>30</v>
      </c>
      <c r="N170" s="199" t="s">
        <v>45</v>
      </c>
      <c r="O170" s="41"/>
      <c r="P170" s="200">
        <f>O170*H170</f>
        <v>0</v>
      </c>
      <c r="Q170" s="200">
        <v>0</v>
      </c>
      <c r="R170" s="200">
        <f>Q170*H170</f>
        <v>0</v>
      </c>
      <c r="S170" s="200">
        <v>0</v>
      </c>
      <c r="T170" s="201">
        <f>S170*H170</f>
        <v>0</v>
      </c>
      <c r="AR170" s="23" t="s">
        <v>151</v>
      </c>
      <c r="AT170" s="23" t="s">
        <v>146</v>
      </c>
      <c r="AU170" s="23" t="s">
        <v>84</v>
      </c>
      <c r="AY170" s="23" t="s">
        <v>144</v>
      </c>
      <c r="BE170" s="202">
        <f>IF(N170="základní",J170,0)</f>
        <v>0</v>
      </c>
      <c r="BF170" s="202">
        <f>IF(N170="snížená",J170,0)</f>
        <v>0</v>
      </c>
      <c r="BG170" s="202">
        <f>IF(N170="zákl. přenesená",J170,0)</f>
        <v>0</v>
      </c>
      <c r="BH170" s="202">
        <f>IF(N170="sníž. přenesená",J170,0)</f>
        <v>0</v>
      </c>
      <c r="BI170" s="202">
        <f>IF(N170="nulová",J170,0)</f>
        <v>0</v>
      </c>
      <c r="BJ170" s="23" t="s">
        <v>82</v>
      </c>
      <c r="BK170" s="202">
        <f>ROUND(I170*H170,2)</f>
        <v>0</v>
      </c>
      <c r="BL170" s="23" t="s">
        <v>151</v>
      </c>
      <c r="BM170" s="23" t="s">
        <v>265</v>
      </c>
    </row>
    <row r="171" spans="2:65" s="1" customFormat="1" ht="40.5">
      <c r="B171" s="40"/>
      <c r="C171" s="62"/>
      <c r="D171" s="203" t="s">
        <v>153</v>
      </c>
      <c r="E171" s="62"/>
      <c r="F171" s="204" t="s">
        <v>266</v>
      </c>
      <c r="G171" s="62"/>
      <c r="H171" s="62"/>
      <c r="I171" s="162"/>
      <c r="J171" s="62"/>
      <c r="K171" s="62"/>
      <c r="L171" s="60"/>
      <c r="M171" s="205"/>
      <c r="N171" s="41"/>
      <c r="O171" s="41"/>
      <c r="P171" s="41"/>
      <c r="Q171" s="41"/>
      <c r="R171" s="41"/>
      <c r="S171" s="41"/>
      <c r="T171" s="77"/>
      <c r="AT171" s="23" t="s">
        <v>153</v>
      </c>
      <c r="AU171" s="23" t="s">
        <v>84</v>
      </c>
    </row>
    <row r="172" spans="2:65" s="1" customFormat="1" ht="189">
      <c r="B172" s="40"/>
      <c r="C172" s="62"/>
      <c r="D172" s="203" t="s">
        <v>155</v>
      </c>
      <c r="E172" s="62"/>
      <c r="F172" s="206" t="s">
        <v>229</v>
      </c>
      <c r="G172" s="62"/>
      <c r="H172" s="62"/>
      <c r="I172" s="162"/>
      <c r="J172" s="62"/>
      <c r="K172" s="62"/>
      <c r="L172" s="60"/>
      <c r="M172" s="205"/>
      <c r="N172" s="41"/>
      <c r="O172" s="41"/>
      <c r="P172" s="41"/>
      <c r="Q172" s="41"/>
      <c r="R172" s="41"/>
      <c r="S172" s="41"/>
      <c r="T172" s="77"/>
      <c r="AT172" s="23" t="s">
        <v>155</v>
      </c>
      <c r="AU172" s="23" t="s">
        <v>84</v>
      </c>
    </row>
    <row r="173" spans="2:65" s="1" customFormat="1" ht="27">
      <c r="B173" s="40"/>
      <c r="C173" s="62"/>
      <c r="D173" s="203" t="s">
        <v>237</v>
      </c>
      <c r="E173" s="62"/>
      <c r="F173" s="206" t="s">
        <v>267</v>
      </c>
      <c r="G173" s="62"/>
      <c r="H173" s="62"/>
      <c r="I173" s="162"/>
      <c r="J173" s="62"/>
      <c r="K173" s="62"/>
      <c r="L173" s="60"/>
      <c r="M173" s="205"/>
      <c r="N173" s="41"/>
      <c r="O173" s="41"/>
      <c r="P173" s="41"/>
      <c r="Q173" s="41"/>
      <c r="R173" s="41"/>
      <c r="S173" s="41"/>
      <c r="T173" s="77"/>
      <c r="AT173" s="23" t="s">
        <v>237</v>
      </c>
      <c r="AU173" s="23" t="s">
        <v>84</v>
      </c>
    </row>
    <row r="174" spans="2:65" s="11" customFormat="1" ht="13.5">
      <c r="B174" s="207"/>
      <c r="C174" s="208"/>
      <c r="D174" s="203" t="s">
        <v>157</v>
      </c>
      <c r="E174" s="209" t="s">
        <v>30</v>
      </c>
      <c r="F174" s="210" t="s">
        <v>268</v>
      </c>
      <c r="G174" s="208"/>
      <c r="H174" s="211">
        <v>143.55000000000001</v>
      </c>
      <c r="I174" s="212"/>
      <c r="J174" s="208"/>
      <c r="K174" s="208"/>
      <c r="L174" s="213"/>
      <c r="M174" s="214"/>
      <c r="N174" s="215"/>
      <c r="O174" s="215"/>
      <c r="P174" s="215"/>
      <c r="Q174" s="215"/>
      <c r="R174" s="215"/>
      <c r="S174" s="215"/>
      <c r="T174" s="216"/>
      <c r="AT174" s="217" t="s">
        <v>157</v>
      </c>
      <c r="AU174" s="217" t="s">
        <v>84</v>
      </c>
      <c r="AV174" s="11" t="s">
        <v>84</v>
      </c>
      <c r="AW174" s="11" t="s">
        <v>37</v>
      </c>
      <c r="AX174" s="11" t="s">
        <v>74</v>
      </c>
      <c r="AY174" s="217" t="s">
        <v>144</v>
      </c>
    </row>
    <row r="175" spans="2:65" s="11" customFormat="1" ht="13.5">
      <c r="B175" s="207"/>
      <c r="C175" s="208"/>
      <c r="D175" s="203" t="s">
        <v>157</v>
      </c>
      <c r="E175" s="209" t="s">
        <v>30</v>
      </c>
      <c r="F175" s="210" t="s">
        <v>269</v>
      </c>
      <c r="G175" s="208"/>
      <c r="H175" s="211">
        <v>256.08</v>
      </c>
      <c r="I175" s="212"/>
      <c r="J175" s="208"/>
      <c r="K175" s="208"/>
      <c r="L175" s="213"/>
      <c r="M175" s="214"/>
      <c r="N175" s="215"/>
      <c r="O175" s="215"/>
      <c r="P175" s="215"/>
      <c r="Q175" s="215"/>
      <c r="R175" s="215"/>
      <c r="S175" s="215"/>
      <c r="T175" s="216"/>
      <c r="AT175" s="217" t="s">
        <v>157</v>
      </c>
      <c r="AU175" s="217" t="s">
        <v>84</v>
      </c>
      <c r="AV175" s="11" t="s">
        <v>84</v>
      </c>
      <c r="AW175" s="11" t="s">
        <v>37</v>
      </c>
      <c r="AX175" s="11" t="s">
        <v>74</v>
      </c>
      <c r="AY175" s="217" t="s">
        <v>144</v>
      </c>
    </row>
    <row r="176" spans="2:65" s="12" customFormat="1" ht="13.5">
      <c r="B176" s="218"/>
      <c r="C176" s="219"/>
      <c r="D176" s="203" t="s">
        <v>157</v>
      </c>
      <c r="E176" s="220" t="s">
        <v>30</v>
      </c>
      <c r="F176" s="221" t="s">
        <v>191</v>
      </c>
      <c r="G176" s="219"/>
      <c r="H176" s="222">
        <v>399.63</v>
      </c>
      <c r="I176" s="223"/>
      <c r="J176" s="219"/>
      <c r="K176" s="219"/>
      <c r="L176" s="224"/>
      <c r="M176" s="225"/>
      <c r="N176" s="226"/>
      <c r="O176" s="226"/>
      <c r="P176" s="226"/>
      <c r="Q176" s="226"/>
      <c r="R176" s="226"/>
      <c r="S176" s="226"/>
      <c r="T176" s="227"/>
      <c r="AT176" s="228" t="s">
        <v>157</v>
      </c>
      <c r="AU176" s="228" t="s">
        <v>84</v>
      </c>
      <c r="AV176" s="12" t="s">
        <v>151</v>
      </c>
      <c r="AW176" s="12" t="s">
        <v>37</v>
      </c>
      <c r="AX176" s="12" t="s">
        <v>82</v>
      </c>
      <c r="AY176" s="228" t="s">
        <v>144</v>
      </c>
    </row>
    <row r="177" spans="2:65" s="1" customFormat="1" ht="16.5" customHeight="1">
      <c r="B177" s="40"/>
      <c r="C177" s="191" t="s">
        <v>270</v>
      </c>
      <c r="D177" s="191" t="s">
        <v>146</v>
      </c>
      <c r="E177" s="192" t="s">
        <v>271</v>
      </c>
      <c r="F177" s="193" t="s">
        <v>272</v>
      </c>
      <c r="G177" s="194" t="s">
        <v>167</v>
      </c>
      <c r="H177" s="195">
        <v>19</v>
      </c>
      <c r="I177" s="196"/>
      <c r="J177" s="197">
        <f>ROUND(I177*H177,2)</f>
        <v>0</v>
      </c>
      <c r="K177" s="193" t="s">
        <v>150</v>
      </c>
      <c r="L177" s="60"/>
      <c r="M177" s="198" t="s">
        <v>30</v>
      </c>
      <c r="N177" s="199" t="s">
        <v>45</v>
      </c>
      <c r="O177" s="41"/>
      <c r="P177" s="200">
        <f>O177*H177</f>
        <v>0</v>
      </c>
      <c r="Q177" s="200">
        <v>0</v>
      </c>
      <c r="R177" s="200">
        <f>Q177*H177</f>
        <v>0</v>
      </c>
      <c r="S177" s="200">
        <v>0</v>
      </c>
      <c r="T177" s="201">
        <f>S177*H177</f>
        <v>0</v>
      </c>
      <c r="AR177" s="23" t="s">
        <v>151</v>
      </c>
      <c r="AT177" s="23" t="s">
        <v>146</v>
      </c>
      <c r="AU177" s="23" t="s">
        <v>84</v>
      </c>
      <c r="AY177" s="23" t="s">
        <v>144</v>
      </c>
      <c r="BE177" s="202">
        <f>IF(N177="základní",J177,0)</f>
        <v>0</v>
      </c>
      <c r="BF177" s="202">
        <f>IF(N177="snížená",J177,0)</f>
        <v>0</v>
      </c>
      <c r="BG177" s="202">
        <f>IF(N177="zákl. přenesená",J177,0)</f>
        <v>0</v>
      </c>
      <c r="BH177" s="202">
        <f>IF(N177="sníž. přenesená",J177,0)</f>
        <v>0</v>
      </c>
      <c r="BI177" s="202">
        <f>IF(N177="nulová",J177,0)</f>
        <v>0</v>
      </c>
      <c r="BJ177" s="23" t="s">
        <v>82</v>
      </c>
      <c r="BK177" s="202">
        <f>ROUND(I177*H177,2)</f>
        <v>0</v>
      </c>
      <c r="BL177" s="23" t="s">
        <v>151</v>
      </c>
      <c r="BM177" s="23" t="s">
        <v>273</v>
      </c>
    </row>
    <row r="178" spans="2:65" s="1" customFormat="1" ht="27">
      <c r="B178" s="40"/>
      <c r="C178" s="62"/>
      <c r="D178" s="203" t="s">
        <v>153</v>
      </c>
      <c r="E178" s="62"/>
      <c r="F178" s="204" t="s">
        <v>274</v>
      </c>
      <c r="G178" s="62"/>
      <c r="H178" s="62"/>
      <c r="I178" s="162"/>
      <c r="J178" s="62"/>
      <c r="K178" s="62"/>
      <c r="L178" s="60"/>
      <c r="M178" s="205"/>
      <c r="N178" s="41"/>
      <c r="O178" s="41"/>
      <c r="P178" s="41"/>
      <c r="Q178" s="41"/>
      <c r="R178" s="41"/>
      <c r="S178" s="41"/>
      <c r="T178" s="77"/>
      <c r="AT178" s="23" t="s">
        <v>153</v>
      </c>
      <c r="AU178" s="23" t="s">
        <v>84</v>
      </c>
    </row>
    <row r="179" spans="2:65" s="1" customFormat="1" ht="148.5">
      <c r="B179" s="40"/>
      <c r="C179" s="62"/>
      <c r="D179" s="203" t="s">
        <v>155</v>
      </c>
      <c r="E179" s="62"/>
      <c r="F179" s="206" t="s">
        <v>275</v>
      </c>
      <c r="G179" s="62"/>
      <c r="H179" s="62"/>
      <c r="I179" s="162"/>
      <c r="J179" s="62"/>
      <c r="K179" s="62"/>
      <c r="L179" s="60"/>
      <c r="M179" s="205"/>
      <c r="N179" s="41"/>
      <c r="O179" s="41"/>
      <c r="P179" s="41"/>
      <c r="Q179" s="41"/>
      <c r="R179" s="41"/>
      <c r="S179" s="41"/>
      <c r="T179" s="77"/>
      <c r="AT179" s="23" t="s">
        <v>155</v>
      </c>
      <c r="AU179" s="23" t="s">
        <v>84</v>
      </c>
    </row>
    <row r="180" spans="2:65" s="11" customFormat="1" ht="13.5">
      <c r="B180" s="207"/>
      <c r="C180" s="208"/>
      <c r="D180" s="203" t="s">
        <v>157</v>
      </c>
      <c r="E180" s="209" t="s">
        <v>30</v>
      </c>
      <c r="F180" s="210" t="s">
        <v>262</v>
      </c>
      <c r="G180" s="208"/>
      <c r="H180" s="211">
        <v>19</v>
      </c>
      <c r="I180" s="212"/>
      <c r="J180" s="208"/>
      <c r="K180" s="208"/>
      <c r="L180" s="213"/>
      <c r="M180" s="214"/>
      <c r="N180" s="215"/>
      <c r="O180" s="215"/>
      <c r="P180" s="215"/>
      <c r="Q180" s="215"/>
      <c r="R180" s="215"/>
      <c r="S180" s="215"/>
      <c r="T180" s="216"/>
      <c r="AT180" s="217" t="s">
        <v>157</v>
      </c>
      <c r="AU180" s="217" t="s">
        <v>84</v>
      </c>
      <c r="AV180" s="11" t="s">
        <v>84</v>
      </c>
      <c r="AW180" s="11" t="s">
        <v>37</v>
      </c>
      <c r="AX180" s="11" t="s">
        <v>82</v>
      </c>
      <c r="AY180" s="217" t="s">
        <v>144</v>
      </c>
    </row>
    <row r="181" spans="2:65" s="1" customFormat="1" ht="16.5" customHeight="1">
      <c r="B181" s="40"/>
      <c r="C181" s="191" t="s">
        <v>9</v>
      </c>
      <c r="D181" s="191" t="s">
        <v>146</v>
      </c>
      <c r="E181" s="192" t="s">
        <v>276</v>
      </c>
      <c r="F181" s="193" t="s">
        <v>277</v>
      </c>
      <c r="G181" s="194" t="s">
        <v>278</v>
      </c>
      <c r="H181" s="195">
        <v>719.33399999999995</v>
      </c>
      <c r="I181" s="196"/>
      <c r="J181" s="197">
        <f>ROUND(I181*H181,2)</f>
        <v>0</v>
      </c>
      <c r="K181" s="193" t="s">
        <v>150</v>
      </c>
      <c r="L181" s="60"/>
      <c r="M181" s="198" t="s">
        <v>30</v>
      </c>
      <c r="N181" s="199" t="s">
        <v>45</v>
      </c>
      <c r="O181" s="41"/>
      <c r="P181" s="200">
        <f>O181*H181</f>
        <v>0</v>
      </c>
      <c r="Q181" s="200">
        <v>0</v>
      </c>
      <c r="R181" s="200">
        <f>Q181*H181</f>
        <v>0</v>
      </c>
      <c r="S181" s="200">
        <v>0</v>
      </c>
      <c r="T181" s="201">
        <f>S181*H181</f>
        <v>0</v>
      </c>
      <c r="AR181" s="23" t="s">
        <v>151</v>
      </c>
      <c r="AT181" s="23" t="s">
        <v>146</v>
      </c>
      <c r="AU181" s="23" t="s">
        <v>84</v>
      </c>
      <c r="AY181" s="23" t="s">
        <v>144</v>
      </c>
      <c r="BE181" s="202">
        <f>IF(N181="základní",J181,0)</f>
        <v>0</v>
      </c>
      <c r="BF181" s="202">
        <f>IF(N181="snížená",J181,0)</f>
        <v>0</v>
      </c>
      <c r="BG181" s="202">
        <f>IF(N181="zákl. přenesená",J181,0)</f>
        <v>0</v>
      </c>
      <c r="BH181" s="202">
        <f>IF(N181="sníž. přenesená",J181,0)</f>
        <v>0</v>
      </c>
      <c r="BI181" s="202">
        <f>IF(N181="nulová",J181,0)</f>
        <v>0</v>
      </c>
      <c r="BJ181" s="23" t="s">
        <v>82</v>
      </c>
      <c r="BK181" s="202">
        <f>ROUND(I181*H181,2)</f>
        <v>0</v>
      </c>
      <c r="BL181" s="23" t="s">
        <v>151</v>
      </c>
      <c r="BM181" s="23" t="s">
        <v>279</v>
      </c>
    </row>
    <row r="182" spans="2:65" s="1" customFormat="1" ht="27">
      <c r="B182" s="40"/>
      <c r="C182" s="62"/>
      <c r="D182" s="203" t="s">
        <v>153</v>
      </c>
      <c r="E182" s="62"/>
      <c r="F182" s="204" t="s">
        <v>280</v>
      </c>
      <c r="G182" s="62"/>
      <c r="H182" s="62"/>
      <c r="I182" s="162"/>
      <c r="J182" s="62"/>
      <c r="K182" s="62"/>
      <c r="L182" s="60"/>
      <c r="M182" s="205"/>
      <c r="N182" s="41"/>
      <c r="O182" s="41"/>
      <c r="P182" s="41"/>
      <c r="Q182" s="41"/>
      <c r="R182" s="41"/>
      <c r="S182" s="41"/>
      <c r="T182" s="77"/>
      <c r="AT182" s="23" t="s">
        <v>153</v>
      </c>
      <c r="AU182" s="23" t="s">
        <v>84</v>
      </c>
    </row>
    <row r="183" spans="2:65" s="1" customFormat="1" ht="27">
      <c r="B183" s="40"/>
      <c r="C183" s="62"/>
      <c r="D183" s="203" t="s">
        <v>155</v>
      </c>
      <c r="E183" s="62"/>
      <c r="F183" s="206" t="s">
        <v>281</v>
      </c>
      <c r="G183" s="62"/>
      <c r="H183" s="62"/>
      <c r="I183" s="162"/>
      <c r="J183" s="62"/>
      <c r="K183" s="62"/>
      <c r="L183" s="60"/>
      <c r="M183" s="205"/>
      <c r="N183" s="41"/>
      <c r="O183" s="41"/>
      <c r="P183" s="41"/>
      <c r="Q183" s="41"/>
      <c r="R183" s="41"/>
      <c r="S183" s="41"/>
      <c r="T183" s="77"/>
      <c r="AT183" s="23" t="s">
        <v>155</v>
      </c>
      <c r="AU183" s="23" t="s">
        <v>84</v>
      </c>
    </row>
    <row r="184" spans="2:65" s="11" customFormat="1" ht="13.5">
      <c r="B184" s="207"/>
      <c r="C184" s="208"/>
      <c r="D184" s="203" t="s">
        <v>157</v>
      </c>
      <c r="E184" s="209" t="s">
        <v>30</v>
      </c>
      <c r="F184" s="210" t="s">
        <v>282</v>
      </c>
      <c r="G184" s="208"/>
      <c r="H184" s="211">
        <v>399.63</v>
      </c>
      <c r="I184" s="212"/>
      <c r="J184" s="208"/>
      <c r="K184" s="208"/>
      <c r="L184" s="213"/>
      <c r="M184" s="214"/>
      <c r="N184" s="215"/>
      <c r="O184" s="215"/>
      <c r="P184" s="215"/>
      <c r="Q184" s="215"/>
      <c r="R184" s="215"/>
      <c r="S184" s="215"/>
      <c r="T184" s="216"/>
      <c r="AT184" s="217" t="s">
        <v>157</v>
      </c>
      <c r="AU184" s="217" t="s">
        <v>84</v>
      </c>
      <c r="AV184" s="11" t="s">
        <v>84</v>
      </c>
      <c r="AW184" s="11" t="s">
        <v>37</v>
      </c>
      <c r="AX184" s="11" t="s">
        <v>82</v>
      </c>
      <c r="AY184" s="217" t="s">
        <v>144</v>
      </c>
    </row>
    <row r="185" spans="2:65" s="11" customFormat="1" ht="13.5">
      <c r="B185" s="207"/>
      <c r="C185" s="208"/>
      <c r="D185" s="203" t="s">
        <v>157</v>
      </c>
      <c r="E185" s="208"/>
      <c r="F185" s="210" t="s">
        <v>283</v>
      </c>
      <c r="G185" s="208"/>
      <c r="H185" s="211">
        <v>719.33399999999995</v>
      </c>
      <c r="I185" s="212"/>
      <c r="J185" s="208"/>
      <c r="K185" s="208"/>
      <c r="L185" s="213"/>
      <c r="M185" s="214"/>
      <c r="N185" s="215"/>
      <c r="O185" s="215"/>
      <c r="P185" s="215"/>
      <c r="Q185" s="215"/>
      <c r="R185" s="215"/>
      <c r="S185" s="215"/>
      <c r="T185" s="216"/>
      <c r="AT185" s="217" t="s">
        <v>157</v>
      </c>
      <c r="AU185" s="217" t="s">
        <v>84</v>
      </c>
      <c r="AV185" s="11" t="s">
        <v>84</v>
      </c>
      <c r="AW185" s="11" t="s">
        <v>6</v>
      </c>
      <c r="AX185" s="11" t="s">
        <v>82</v>
      </c>
      <c r="AY185" s="217" t="s">
        <v>144</v>
      </c>
    </row>
    <row r="186" spans="2:65" s="1" customFormat="1" ht="16.5" customHeight="1">
      <c r="B186" s="40"/>
      <c r="C186" s="191" t="s">
        <v>284</v>
      </c>
      <c r="D186" s="191" t="s">
        <v>146</v>
      </c>
      <c r="E186" s="192" t="s">
        <v>285</v>
      </c>
      <c r="F186" s="193" t="s">
        <v>286</v>
      </c>
      <c r="G186" s="194" t="s">
        <v>167</v>
      </c>
      <c r="H186" s="195">
        <v>169.48</v>
      </c>
      <c r="I186" s="196"/>
      <c r="J186" s="197">
        <f>ROUND(I186*H186,2)</f>
        <v>0</v>
      </c>
      <c r="K186" s="193" t="s">
        <v>150</v>
      </c>
      <c r="L186" s="60"/>
      <c r="M186" s="198" t="s">
        <v>30</v>
      </c>
      <c r="N186" s="199" t="s">
        <v>45</v>
      </c>
      <c r="O186" s="41"/>
      <c r="P186" s="200">
        <f>O186*H186</f>
        <v>0</v>
      </c>
      <c r="Q186" s="200">
        <v>0</v>
      </c>
      <c r="R186" s="200">
        <f>Q186*H186</f>
        <v>0</v>
      </c>
      <c r="S186" s="200">
        <v>0</v>
      </c>
      <c r="T186" s="201">
        <f>S186*H186</f>
        <v>0</v>
      </c>
      <c r="AR186" s="23" t="s">
        <v>151</v>
      </c>
      <c r="AT186" s="23" t="s">
        <v>146</v>
      </c>
      <c r="AU186" s="23" t="s">
        <v>84</v>
      </c>
      <c r="AY186" s="23" t="s">
        <v>144</v>
      </c>
      <c r="BE186" s="202">
        <f>IF(N186="základní",J186,0)</f>
        <v>0</v>
      </c>
      <c r="BF186" s="202">
        <f>IF(N186="snížená",J186,0)</f>
        <v>0</v>
      </c>
      <c r="BG186" s="202">
        <f>IF(N186="zákl. přenesená",J186,0)</f>
        <v>0</v>
      </c>
      <c r="BH186" s="202">
        <f>IF(N186="sníž. přenesená",J186,0)</f>
        <v>0</v>
      </c>
      <c r="BI186" s="202">
        <f>IF(N186="nulová",J186,0)</f>
        <v>0</v>
      </c>
      <c r="BJ186" s="23" t="s">
        <v>82</v>
      </c>
      <c r="BK186" s="202">
        <f>ROUND(I186*H186,2)</f>
        <v>0</v>
      </c>
      <c r="BL186" s="23" t="s">
        <v>151</v>
      </c>
      <c r="BM186" s="23" t="s">
        <v>287</v>
      </c>
    </row>
    <row r="187" spans="2:65" s="1" customFormat="1" ht="27">
      <c r="B187" s="40"/>
      <c r="C187" s="62"/>
      <c r="D187" s="203" t="s">
        <v>153</v>
      </c>
      <c r="E187" s="62"/>
      <c r="F187" s="204" t="s">
        <v>288</v>
      </c>
      <c r="G187" s="62"/>
      <c r="H187" s="62"/>
      <c r="I187" s="162"/>
      <c r="J187" s="62"/>
      <c r="K187" s="62"/>
      <c r="L187" s="60"/>
      <c r="M187" s="205"/>
      <c r="N187" s="41"/>
      <c r="O187" s="41"/>
      <c r="P187" s="41"/>
      <c r="Q187" s="41"/>
      <c r="R187" s="41"/>
      <c r="S187" s="41"/>
      <c r="T187" s="77"/>
      <c r="AT187" s="23" t="s">
        <v>153</v>
      </c>
      <c r="AU187" s="23" t="s">
        <v>84</v>
      </c>
    </row>
    <row r="188" spans="2:65" s="1" customFormat="1" ht="409.5">
      <c r="B188" s="40"/>
      <c r="C188" s="62"/>
      <c r="D188" s="203" t="s">
        <v>155</v>
      </c>
      <c r="E188" s="62"/>
      <c r="F188" s="206" t="s">
        <v>289</v>
      </c>
      <c r="G188" s="62"/>
      <c r="H188" s="62"/>
      <c r="I188" s="162"/>
      <c r="J188" s="62"/>
      <c r="K188" s="62"/>
      <c r="L188" s="60"/>
      <c r="M188" s="205"/>
      <c r="N188" s="41"/>
      <c r="O188" s="41"/>
      <c r="P188" s="41"/>
      <c r="Q188" s="41"/>
      <c r="R188" s="41"/>
      <c r="S188" s="41"/>
      <c r="T188" s="77"/>
      <c r="AT188" s="23" t="s">
        <v>155</v>
      </c>
      <c r="AU188" s="23" t="s">
        <v>84</v>
      </c>
    </row>
    <row r="189" spans="2:65" s="11" customFormat="1" ht="13.5">
      <c r="B189" s="207"/>
      <c r="C189" s="208"/>
      <c r="D189" s="203" t="s">
        <v>157</v>
      </c>
      <c r="E189" s="209" t="s">
        <v>30</v>
      </c>
      <c r="F189" s="210" t="s">
        <v>290</v>
      </c>
      <c r="G189" s="208"/>
      <c r="H189" s="211">
        <v>128.16</v>
      </c>
      <c r="I189" s="212"/>
      <c r="J189" s="208"/>
      <c r="K189" s="208"/>
      <c r="L189" s="213"/>
      <c r="M189" s="214"/>
      <c r="N189" s="215"/>
      <c r="O189" s="215"/>
      <c r="P189" s="215"/>
      <c r="Q189" s="215"/>
      <c r="R189" s="215"/>
      <c r="S189" s="215"/>
      <c r="T189" s="216"/>
      <c r="AT189" s="217" t="s">
        <v>157</v>
      </c>
      <c r="AU189" s="217" t="s">
        <v>84</v>
      </c>
      <c r="AV189" s="11" t="s">
        <v>84</v>
      </c>
      <c r="AW189" s="11" t="s">
        <v>37</v>
      </c>
      <c r="AX189" s="11" t="s">
        <v>74</v>
      </c>
      <c r="AY189" s="217" t="s">
        <v>144</v>
      </c>
    </row>
    <row r="190" spans="2:65" s="11" customFormat="1" ht="13.5">
      <c r="B190" s="207"/>
      <c r="C190" s="208"/>
      <c r="D190" s="203" t="s">
        <v>157</v>
      </c>
      <c r="E190" s="209" t="s">
        <v>30</v>
      </c>
      <c r="F190" s="210" t="s">
        <v>291</v>
      </c>
      <c r="G190" s="208"/>
      <c r="H190" s="211">
        <v>22.32</v>
      </c>
      <c r="I190" s="212"/>
      <c r="J190" s="208"/>
      <c r="K190" s="208"/>
      <c r="L190" s="213"/>
      <c r="M190" s="214"/>
      <c r="N190" s="215"/>
      <c r="O190" s="215"/>
      <c r="P190" s="215"/>
      <c r="Q190" s="215"/>
      <c r="R190" s="215"/>
      <c r="S190" s="215"/>
      <c r="T190" s="216"/>
      <c r="AT190" s="217" t="s">
        <v>157</v>
      </c>
      <c r="AU190" s="217" t="s">
        <v>84</v>
      </c>
      <c r="AV190" s="11" t="s">
        <v>84</v>
      </c>
      <c r="AW190" s="11" t="s">
        <v>37</v>
      </c>
      <c r="AX190" s="11" t="s">
        <v>74</v>
      </c>
      <c r="AY190" s="217" t="s">
        <v>144</v>
      </c>
    </row>
    <row r="191" spans="2:65" s="11" customFormat="1" ht="13.5">
      <c r="B191" s="207"/>
      <c r="C191" s="208"/>
      <c r="D191" s="203" t="s">
        <v>157</v>
      </c>
      <c r="E191" s="209" t="s">
        <v>30</v>
      </c>
      <c r="F191" s="210" t="s">
        <v>292</v>
      </c>
      <c r="G191" s="208"/>
      <c r="H191" s="211">
        <v>19</v>
      </c>
      <c r="I191" s="212"/>
      <c r="J191" s="208"/>
      <c r="K191" s="208"/>
      <c r="L191" s="213"/>
      <c r="M191" s="214"/>
      <c r="N191" s="215"/>
      <c r="O191" s="215"/>
      <c r="P191" s="215"/>
      <c r="Q191" s="215"/>
      <c r="R191" s="215"/>
      <c r="S191" s="215"/>
      <c r="T191" s="216"/>
      <c r="AT191" s="217" t="s">
        <v>157</v>
      </c>
      <c r="AU191" s="217" t="s">
        <v>84</v>
      </c>
      <c r="AV191" s="11" t="s">
        <v>84</v>
      </c>
      <c r="AW191" s="11" t="s">
        <v>37</v>
      </c>
      <c r="AX191" s="11" t="s">
        <v>74</v>
      </c>
      <c r="AY191" s="217" t="s">
        <v>144</v>
      </c>
    </row>
    <row r="192" spans="2:65" s="12" customFormat="1" ht="13.5">
      <c r="B192" s="218"/>
      <c r="C192" s="219"/>
      <c r="D192" s="203" t="s">
        <v>157</v>
      </c>
      <c r="E192" s="220" t="s">
        <v>30</v>
      </c>
      <c r="F192" s="221" t="s">
        <v>191</v>
      </c>
      <c r="G192" s="219"/>
      <c r="H192" s="222">
        <v>169.48</v>
      </c>
      <c r="I192" s="223"/>
      <c r="J192" s="219"/>
      <c r="K192" s="219"/>
      <c r="L192" s="224"/>
      <c r="M192" s="225"/>
      <c r="N192" s="226"/>
      <c r="O192" s="226"/>
      <c r="P192" s="226"/>
      <c r="Q192" s="226"/>
      <c r="R192" s="226"/>
      <c r="S192" s="226"/>
      <c r="T192" s="227"/>
      <c r="AT192" s="228" t="s">
        <v>157</v>
      </c>
      <c r="AU192" s="228" t="s">
        <v>84</v>
      </c>
      <c r="AV192" s="12" t="s">
        <v>151</v>
      </c>
      <c r="AW192" s="12" t="s">
        <v>37</v>
      </c>
      <c r="AX192" s="12" t="s">
        <v>82</v>
      </c>
      <c r="AY192" s="228" t="s">
        <v>144</v>
      </c>
    </row>
    <row r="193" spans="2:65" s="1" customFormat="1" ht="16.5" customHeight="1">
      <c r="B193" s="40"/>
      <c r="C193" s="191" t="s">
        <v>293</v>
      </c>
      <c r="D193" s="191" t="s">
        <v>146</v>
      </c>
      <c r="E193" s="192" t="s">
        <v>294</v>
      </c>
      <c r="F193" s="193" t="s">
        <v>295</v>
      </c>
      <c r="G193" s="194" t="s">
        <v>167</v>
      </c>
      <c r="H193" s="195">
        <v>37.380000000000003</v>
      </c>
      <c r="I193" s="196"/>
      <c r="J193" s="197">
        <f>ROUND(I193*H193,2)</f>
        <v>0</v>
      </c>
      <c r="K193" s="193" t="s">
        <v>150</v>
      </c>
      <c r="L193" s="60"/>
      <c r="M193" s="198" t="s">
        <v>30</v>
      </c>
      <c r="N193" s="199" t="s">
        <v>45</v>
      </c>
      <c r="O193" s="41"/>
      <c r="P193" s="200">
        <f>O193*H193</f>
        <v>0</v>
      </c>
      <c r="Q193" s="200">
        <v>0</v>
      </c>
      <c r="R193" s="200">
        <f>Q193*H193</f>
        <v>0</v>
      </c>
      <c r="S193" s="200">
        <v>0</v>
      </c>
      <c r="T193" s="201">
        <f>S193*H193</f>
        <v>0</v>
      </c>
      <c r="AR193" s="23" t="s">
        <v>151</v>
      </c>
      <c r="AT193" s="23" t="s">
        <v>146</v>
      </c>
      <c r="AU193" s="23" t="s">
        <v>84</v>
      </c>
      <c r="AY193" s="23" t="s">
        <v>144</v>
      </c>
      <c r="BE193" s="202">
        <f>IF(N193="základní",J193,0)</f>
        <v>0</v>
      </c>
      <c r="BF193" s="202">
        <f>IF(N193="snížená",J193,0)</f>
        <v>0</v>
      </c>
      <c r="BG193" s="202">
        <f>IF(N193="zákl. přenesená",J193,0)</f>
        <v>0</v>
      </c>
      <c r="BH193" s="202">
        <f>IF(N193="sníž. přenesená",J193,0)</f>
        <v>0</v>
      </c>
      <c r="BI193" s="202">
        <f>IF(N193="nulová",J193,0)</f>
        <v>0</v>
      </c>
      <c r="BJ193" s="23" t="s">
        <v>82</v>
      </c>
      <c r="BK193" s="202">
        <f>ROUND(I193*H193,2)</f>
        <v>0</v>
      </c>
      <c r="BL193" s="23" t="s">
        <v>151</v>
      </c>
      <c r="BM193" s="23" t="s">
        <v>296</v>
      </c>
    </row>
    <row r="194" spans="2:65" s="1" customFormat="1" ht="40.5">
      <c r="B194" s="40"/>
      <c r="C194" s="62"/>
      <c r="D194" s="203" t="s">
        <v>153</v>
      </c>
      <c r="E194" s="62"/>
      <c r="F194" s="204" t="s">
        <v>297</v>
      </c>
      <c r="G194" s="62"/>
      <c r="H194" s="62"/>
      <c r="I194" s="162"/>
      <c r="J194" s="62"/>
      <c r="K194" s="62"/>
      <c r="L194" s="60"/>
      <c r="M194" s="205"/>
      <c r="N194" s="41"/>
      <c r="O194" s="41"/>
      <c r="P194" s="41"/>
      <c r="Q194" s="41"/>
      <c r="R194" s="41"/>
      <c r="S194" s="41"/>
      <c r="T194" s="77"/>
      <c r="AT194" s="23" t="s">
        <v>153</v>
      </c>
      <c r="AU194" s="23" t="s">
        <v>84</v>
      </c>
    </row>
    <row r="195" spans="2:65" s="1" customFormat="1" ht="94.5">
      <c r="B195" s="40"/>
      <c r="C195" s="62"/>
      <c r="D195" s="203" t="s">
        <v>155</v>
      </c>
      <c r="E195" s="62"/>
      <c r="F195" s="206" t="s">
        <v>298</v>
      </c>
      <c r="G195" s="62"/>
      <c r="H195" s="62"/>
      <c r="I195" s="162"/>
      <c r="J195" s="62"/>
      <c r="K195" s="62"/>
      <c r="L195" s="60"/>
      <c r="M195" s="205"/>
      <c r="N195" s="41"/>
      <c r="O195" s="41"/>
      <c r="P195" s="41"/>
      <c r="Q195" s="41"/>
      <c r="R195" s="41"/>
      <c r="S195" s="41"/>
      <c r="T195" s="77"/>
      <c r="AT195" s="23" t="s">
        <v>155</v>
      </c>
      <c r="AU195" s="23" t="s">
        <v>84</v>
      </c>
    </row>
    <row r="196" spans="2:65" s="11" customFormat="1" ht="13.5">
      <c r="B196" s="207"/>
      <c r="C196" s="208"/>
      <c r="D196" s="203" t="s">
        <v>157</v>
      </c>
      <c r="E196" s="209" t="s">
        <v>30</v>
      </c>
      <c r="F196" s="210" t="s">
        <v>299</v>
      </c>
      <c r="G196" s="208"/>
      <c r="H196" s="211">
        <v>37.380000000000003</v>
      </c>
      <c r="I196" s="212"/>
      <c r="J196" s="208"/>
      <c r="K196" s="208"/>
      <c r="L196" s="213"/>
      <c r="M196" s="214"/>
      <c r="N196" s="215"/>
      <c r="O196" s="215"/>
      <c r="P196" s="215"/>
      <c r="Q196" s="215"/>
      <c r="R196" s="215"/>
      <c r="S196" s="215"/>
      <c r="T196" s="216"/>
      <c r="AT196" s="217" t="s">
        <v>157</v>
      </c>
      <c r="AU196" s="217" t="s">
        <v>84</v>
      </c>
      <c r="AV196" s="11" t="s">
        <v>84</v>
      </c>
      <c r="AW196" s="11" t="s">
        <v>37</v>
      </c>
      <c r="AX196" s="11" t="s">
        <v>82</v>
      </c>
      <c r="AY196" s="217" t="s">
        <v>144</v>
      </c>
    </row>
    <row r="197" spans="2:65" s="1" customFormat="1" ht="16.5" customHeight="1">
      <c r="B197" s="40"/>
      <c r="C197" s="229" t="s">
        <v>300</v>
      </c>
      <c r="D197" s="229" t="s">
        <v>301</v>
      </c>
      <c r="E197" s="230" t="s">
        <v>302</v>
      </c>
      <c r="F197" s="231" t="s">
        <v>303</v>
      </c>
      <c r="G197" s="232" t="s">
        <v>278</v>
      </c>
      <c r="H197" s="233">
        <v>119.4</v>
      </c>
      <c r="I197" s="234"/>
      <c r="J197" s="235">
        <f>ROUND(I197*H197,2)</f>
        <v>0</v>
      </c>
      <c r="K197" s="231" t="s">
        <v>150</v>
      </c>
      <c r="L197" s="236"/>
      <c r="M197" s="237" t="s">
        <v>30</v>
      </c>
      <c r="N197" s="238" t="s">
        <v>45</v>
      </c>
      <c r="O197" s="41"/>
      <c r="P197" s="200">
        <f>O197*H197</f>
        <v>0</v>
      </c>
      <c r="Q197" s="200">
        <v>1</v>
      </c>
      <c r="R197" s="200">
        <f>Q197*H197</f>
        <v>119.4</v>
      </c>
      <c r="S197" s="200">
        <v>0</v>
      </c>
      <c r="T197" s="201">
        <f>S197*H197</f>
        <v>0</v>
      </c>
      <c r="AR197" s="23" t="s">
        <v>198</v>
      </c>
      <c r="AT197" s="23" t="s">
        <v>301</v>
      </c>
      <c r="AU197" s="23" t="s">
        <v>84</v>
      </c>
      <c r="AY197" s="23" t="s">
        <v>144</v>
      </c>
      <c r="BE197" s="202">
        <f>IF(N197="základní",J197,0)</f>
        <v>0</v>
      </c>
      <c r="BF197" s="202">
        <f>IF(N197="snížená",J197,0)</f>
        <v>0</v>
      </c>
      <c r="BG197" s="202">
        <f>IF(N197="zákl. přenesená",J197,0)</f>
        <v>0</v>
      </c>
      <c r="BH197" s="202">
        <f>IF(N197="sníž. přenesená",J197,0)</f>
        <v>0</v>
      </c>
      <c r="BI197" s="202">
        <f>IF(N197="nulová",J197,0)</f>
        <v>0</v>
      </c>
      <c r="BJ197" s="23" t="s">
        <v>82</v>
      </c>
      <c r="BK197" s="202">
        <f>ROUND(I197*H197,2)</f>
        <v>0</v>
      </c>
      <c r="BL197" s="23" t="s">
        <v>151</v>
      </c>
      <c r="BM197" s="23" t="s">
        <v>304</v>
      </c>
    </row>
    <row r="198" spans="2:65" s="1" customFormat="1" ht="13.5">
      <c r="B198" s="40"/>
      <c r="C198" s="62"/>
      <c r="D198" s="203" t="s">
        <v>153</v>
      </c>
      <c r="E198" s="62"/>
      <c r="F198" s="204" t="s">
        <v>303</v>
      </c>
      <c r="G198" s="62"/>
      <c r="H198" s="62"/>
      <c r="I198" s="162"/>
      <c r="J198" s="62"/>
      <c r="K198" s="62"/>
      <c r="L198" s="60"/>
      <c r="M198" s="205"/>
      <c r="N198" s="41"/>
      <c r="O198" s="41"/>
      <c r="P198" s="41"/>
      <c r="Q198" s="41"/>
      <c r="R198" s="41"/>
      <c r="S198" s="41"/>
      <c r="T198" s="77"/>
      <c r="AT198" s="23" t="s">
        <v>153</v>
      </c>
      <c r="AU198" s="23" t="s">
        <v>84</v>
      </c>
    </row>
    <row r="199" spans="2:65" s="11" customFormat="1" ht="13.5">
      <c r="B199" s="207"/>
      <c r="C199" s="208"/>
      <c r="D199" s="203" t="s">
        <v>157</v>
      </c>
      <c r="E199" s="209" t="s">
        <v>30</v>
      </c>
      <c r="F199" s="210" t="s">
        <v>305</v>
      </c>
      <c r="G199" s="208"/>
      <c r="H199" s="211">
        <v>59.7</v>
      </c>
      <c r="I199" s="212"/>
      <c r="J199" s="208"/>
      <c r="K199" s="208"/>
      <c r="L199" s="213"/>
      <c r="M199" s="214"/>
      <c r="N199" s="215"/>
      <c r="O199" s="215"/>
      <c r="P199" s="215"/>
      <c r="Q199" s="215"/>
      <c r="R199" s="215"/>
      <c r="S199" s="215"/>
      <c r="T199" s="216"/>
      <c r="AT199" s="217" t="s">
        <v>157</v>
      </c>
      <c r="AU199" s="217" t="s">
        <v>84</v>
      </c>
      <c r="AV199" s="11" t="s">
        <v>84</v>
      </c>
      <c r="AW199" s="11" t="s">
        <v>37</v>
      </c>
      <c r="AX199" s="11" t="s">
        <v>82</v>
      </c>
      <c r="AY199" s="217" t="s">
        <v>144</v>
      </c>
    </row>
    <row r="200" spans="2:65" s="11" customFormat="1" ht="13.5">
      <c r="B200" s="207"/>
      <c r="C200" s="208"/>
      <c r="D200" s="203" t="s">
        <v>157</v>
      </c>
      <c r="E200" s="208"/>
      <c r="F200" s="210" t="s">
        <v>306</v>
      </c>
      <c r="G200" s="208"/>
      <c r="H200" s="211">
        <v>119.4</v>
      </c>
      <c r="I200" s="212"/>
      <c r="J200" s="208"/>
      <c r="K200" s="208"/>
      <c r="L200" s="213"/>
      <c r="M200" s="214"/>
      <c r="N200" s="215"/>
      <c r="O200" s="215"/>
      <c r="P200" s="215"/>
      <c r="Q200" s="215"/>
      <c r="R200" s="215"/>
      <c r="S200" s="215"/>
      <c r="T200" s="216"/>
      <c r="AT200" s="217" t="s">
        <v>157</v>
      </c>
      <c r="AU200" s="217" t="s">
        <v>84</v>
      </c>
      <c r="AV200" s="11" t="s">
        <v>84</v>
      </c>
      <c r="AW200" s="11" t="s">
        <v>6</v>
      </c>
      <c r="AX200" s="11" t="s">
        <v>82</v>
      </c>
      <c r="AY200" s="217" t="s">
        <v>144</v>
      </c>
    </row>
    <row r="201" spans="2:65" s="1" customFormat="1" ht="16.5" customHeight="1">
      <c r="B201" s="40"/>
      <c r="C201" s="191" t="s">
        <v>307</v>
      </c>
      <c r="D201" s="191" t="s">
        <v>146</v>
      </c>
      <c r="E201" s="192" t="s">
        <v>308</v>
      </c>
      <c r="F201" s="193" t="s">
        <v>309</v>
      </c>
      <c r="G201" s="194" t="s">
        <v>310</v>
      </c>
      <c r="H201" s="195">
        <v>6338</v>
      </c>
      <c r="I201" s="196"/>
      <c r="J201" s="197">
        <f>ROUND(I201*H201,2)</f>
        <v>0</v>
      </c>
      <c r="K201" s="193" t="s">
        <v>150</v>
      </c>
      <c r="L201" s="60"/>
      <c r="M201" s="198" t="s">
        <v>30</v>
      </c>
      <c r="N201" s="199" t="s">
        <v>45</v>
      </c>
      <c r="O201" s="41"/>
      <c r="P201" s="200">
        <f>O201*H201</f>
        <v>0</v>
      </c>
      <c r="Q201" s="200">
        <v>0</v>
      </c>
      <c r="R201" s="200">
        <f>Q201*H201</f>
        <v>0</v>
      </c>
      <c r="S201" s="200">
        <v>0</v>
      </c>
      <c r="T201" s="201">
        <f>S201*H201</f>
        <v>0</v>
      </c>
      <c r="AR201" s="23" t="s">
        <v>151</v>
      </c>
      <c r="AT201" s="23" t="s">
        <v>146</v>
      </c>
      <c r="AU201" s="23" t="s">
        <v>84</v>
      </c>
      <c r="AY201" s="23" t="s">
        <v>144</v>
      </c>
      <c r="BE201" s="202">
        <f>IF(N201="základní",J201,0)</f>
        <v>0</v>
      </c>
      <c r="BF201" s="202">
        <f>IF(N201="snížená",J201,0)</f>
        <v>0</v>
      </c>
      <c r="BG201" s="202">
        <f>IF(N201="zákl. přenesená",J201,0)</f>
        <v>0</v>
      </c>
      <c r="BH201" s="202">
        <f>IF(N201="sníž. přenesená",J201,0)</f>
        <v>0</v>
      </c>
      <c r="BI201" s="202">
        <f>IF(N201="nulová",J201,0)</f>
        <v>0</v>
      </c>
      <c r="BJ201" s="23" t="s">
        <v>82</v>
      </c>
      <c r="BK201" s="202">
        <f>ROUND(I201*H201,2)</f>
        <v>0</v>
      </c>
      <c r="BL201" s="23" t="s">
        <v>151</v>
      </c>
      <c r="BM201" s="23" t="s">
        <v>311</v>
      </c>
    </row>
    <row r="202" spans="2:65" s="1" customFormat="1" ht="13.5">
      <c r="B202" s="40"/>
      <c r="C202" s="62"/>
      <c r="D202" s="203" t="s">
        <v>153</v>
      </c>
      <c r="E202" s="62"/>
      <c r="F202" s="204" t="s">
        <v>312</v>
      </c>
      <c r="G202" s="62"/>
      <c r="H202" s="62"/>
      <c r="I202" s="162"/>
      <c r="J202" s="62"/>
      <c r="K202" s="62"/>
      <c r="L202" s="60"/>
      <c r="M202" s="205"/>
      <c r="N202" s="41"/>
      <c r="O202" s="41"/>
      <c r="P202" s="41"/>
      <c r="Q202" s="41"/>
      <c r="R202" s="41"/>
      <c r="S202" s="41"/>
      <c r="T202" s="77"/>
      <c r="AT202" s="23" t="s">
        <v>153</v>
      </c>
      <c r="AU202" s="23" t="s">
        <v>84</v>
      </c>
    </row>
    <row r="203" spans="2:65" s="1" customFormat="1" ht="162">
      <c r="B203" s="40"/>
      <c r="C203" s="62"/>
      <c r="D203" s="203" t="s">
        <v>155</v>
      </c>
      <c r="E203" s="62"/>
      <c r="F203" s="206" t="s">
        <v>313</v>
      </c>
      <c r="G203" s="62"/>
      <c r="H203" s="62"/>
      <c r="I203" s="162"/>
      <c r="J203" s="62"/>
      <c r="K203" s="62"/>
      <c r="L203" s="60"/>
      <c r="M203" s="205"/>
      <c r="N203" s="41"/>
      <c r="O203" s="41"/>
      <c r="P203" s="41"/>
      <c r="Q203" s="41"/>
      <c r="R203" s="41"/>
      <c r="S203" s="41"/>
      <c r="T203" s="77"/>
      <c r="AT203" s="23" t="s">
        <v>155</v>
      </c>
      <c r="AU203" s="23" t="s">
        <v>84</v>
      </c>
    </row>
    <row r="204" spans="2:65" s="11" customFormat="1" ht="13.5">
      <c r="B204" s="207"/>
      <c r="C204" s="208"/>
      <c r="D204" s="203" t="s">
        <v>157</v>
      </c>
      <c r="E204" s="209" t="s">
        <v>30</v>
      </c>
      <c r="F204" s="210" t="s">
        <v>314</v>
      </c>
      <c r="G204" s="208"/>
      <c r="H204" s="211">
        <v>6173</v>
      </c>
      <c r="I204" s="212"/>
      <c r="J204" s="208"/>
      <c r="K204" s="208"/>
      <c r="L204" s="213"/>
      <c r="M204" s="214"/>
      <c r="N204" s="215"/>
      <c r="O204" s="215"/>
      <c r="P204" s="215"/>
      <c r="Q204" s="215"/>
      <c r="R204" s="215"/>
      <c r="S204" s="215"/>
      <c r="T204" s="216"/>
      <c r="AT204" s="217" t="s">
        <v>157</v>
      </c>
      <c r="AU204" s="217" t="s">
        <v>84</v>
      </c>
      <c r="AV204" s="11" t="s">
        <v>84</v>
      </c>
      <c r="AW204" s="11" t="s">
        <v>37</v>
      </c>
      <c r="AX204" s="11" t="s">
        <v>74</v>
      </c>
      <c r="AY204" s="217" t="s">
        <v>144</v>
      </c>
    </row>
    <row r="205" spans="2:65" s="11" customFormat="1" ht="13.5">
      <c r="B205" s="207"/>
      <c r="C205" s="208"/>
      <c r="D205" s="203" t="s">
        <v>157</v>
      </c>
      <c r="E205" s="209" t="s">
        <v>30</v>
      </c>
      <c r="F205" s="210" t="s">
        <v>315</v>
      </c>
      <c r="G205" s="208"/>
      <c r="H205" s="211">
        <v>165</v>
      </c>
      <c r="I205" s="212"/>
      <c r="J205" s="208"/>
      <c r="K205" s="208"/>
      <c r="L205" s="213"/>
      <c r="M205" s="214"/>
      <c r="N205" s="215"/>
      <c r="O205" s="215"/>
      <c r="P205" s="215"/>
      <c r="Q205" s="215"/>
      <c r="R205" s="215"/>
      <c r="S205" s="215"/>
      <c r="T205" s="216"/>
      <c r="AT205" s="217" t="s">
        <v>157</v>
      </c>
      <c r="AU205" s="217" t="s">
        <v>84</v>
      </c>
      <c r="AV205" s="11" t="s">
        <v>84</v>
      </c>
      <c r="AW205" s="11" t="s">
        <v>37</v>
      </c>
      <c r="AX205" s="11" t="s">
        <v>74</v>
      </c>
      <c r="AY205" s="217" t="s">
        <v>144</v>
      </c>
    </row>
    <row r="206" spans="2:65" s="12" customFormat="1" ht="13.5">
      <c r="B206" s="218"/>
      <c r="C206" s="219"/>
      <c r="D206" s="203" t="s">
        <v>157</v>
      </c>
      <c r="E206" s="220" t="s">
        <v>30</v>
      </c>
      <c r="F206" s="221" t="s">
        <v>191</v>
      </c>
      <c r="G206" s="219"/>
      <c r="H206" s="222">
        <v>6338</v>
      </c>
      <c r="I206" s="223"/>
      <c r="J206" s="219"/>
      <c r="K206" s="219"/>
      <c r="L206" s="224"/>
      <c r="M206" s="225"/>
      <c r="N206" s="226"/>
      <c r="O206" s="226"/>
      <c r="P206" s="226"/>
      <c r="Q206" s="226"/>
      <c r="R206" s="226"/>
      <c r="S206" s="226"/>
      <c r="T206" s="227"/>
      <c r="AT206" s="228" t="s">
        <v>157</v>
      </c>
      <c r="AU206" s="228" t="s">
        <v>84</v>
      </c>
      <c r="AV206" s="12" t="s">
        <v>151</v>
      </c>
      <c r="AW206" s="12" t="s">
        <v>37</v>
      </c>
      <c r="AX206" s="12" t="s">
        <v>82</v>
      </c>
      <c r="AY206" s="228" t="s">
        <v>144</v>
      </c>
    </row>
    <row r="207" spans="2:65" s="10" customFormat="1" ht="29.85" customHeight="1">
      <c r="B207" s="175"/>
      <c r="C207" s="176"/>
      <c r="D207" s="177" t="s">
        <v>73</v>
      </c>
      <c r="E207" s="189" t="s">
        <v>84</v>
      </c>
      <c r="F207" s="189" t="s">
        <v>316</v>
      </c>
      <c r="G207" s="176"/>
      <c r="H207" s="176"/>
      <c r="I207" s="179"/>
      <c r="J207" s="190">
        <f>BK207</f>
        <v>0</v>
      </c>
      <c r="K207" s="176"/>
      <c r="L207" s="181"/>
      <c r="M207" s="182"/>
      <c r="N207" s="183"/>
      <c r="O207" s="183"/>
      <c r="P207" s="184">
        <f>SUM(P208:P237)</f>
        <v>0</v>
      </c>
      <c r="Q207" s="183"/>
      <c r="R207" s="184">
        <f>SUM(R208:R237)</f>
        <v>5.7554347199999984</v>
      </c>
      <c r="S207" s="183"/>
      <c r="T207" s="185">
        <f>SUM(T208:T237)</f>
        <v>0</v>
      </c>
      <c r="AR207" s="186" t="s">
        <v>82</v>
      </c>
      <c r="AT207" s="187" t="s">
        <v>73</v>
      </c>
      <c r="AU207" s="187" t="s">
        <v>82</v>
      </c>
      <c r="AY207" s="186" t="s">
        <v>144</v>
      </c>
      <c r="BK207" s="188">
        <f>SUM(BK208:BK237)</f>
        <v>0</v>
      </c>
    </row>
    <row r="208" spans="2:65" s="1" customFormat="1" ht="25.5" customHeight="1">
      <c r="B208" s="40"/>
      <c r="C208" s="191" t="s">
        <v>317</v>
      </c>
      <c r="D208" s="191" t="s">
        <v>146</v>
      </c>
      <c r="E208" s="192" t="s">
        <v>318</v>
      </c>
      <c r="F208" s="193" t="s">
        <v>319</v>
      </c>
      <c r="G208" s="194" t="s">
        <v>167</v>
      </c>
      <c r="H208" s="195">
        <v>97.3</v>
      </c>
      <c r="I208" s="196"/>
      <c r="J208" s="197">
        <f>ROUND(I208*H208,2)</f>
        <v>0</v>
      </c>
      <c r="K208" s="193" t="s">
        <v>150</v>
      </c>
      <c r="L208" s="60"/>
      <c r="M208" s="198" t="s">
        <v>30</v>
      </c>
      <c r="N208" s="199" t="s">
        <v>45</v>
      </c>
      <c r="O208" s="41"/>
      <c r="P208" s="200">
        <f>O208*H208</f>
        <v>0</v>
      </c>
      <c r="Q208" s="200">
        <v>0</v>
      </c>
      <c r="R208" s="200">
        <f>Q208*H208</f>
        <v>0</v>
      </c>
      <c r="S208" s="200">
        <v>0</v>
      </c>
      <c r="T208" s="201">
        <f>S208*H208</f>
        <v>0</v>
      </c>
      <c r="AR208" s="23" t="s">
        <v>151</v>
      </c>
      <c r="AT208" s="23" t="s">
        <v>146</v>
      </c>
      <c r="AU208" s="23" t="s">
        <v>84</v>
      </c>
      <c r="AY208" s="23" t="s">
        <v>144</v>
      </c>
      <c r="BE208" s="202">
        <f>IF(N208="základní",J208,0)</f>
        <v>0</v>
      </c>
      <c r="BF208" s="202">
        <f>IF(N208="snížená",J208,0)</f>
        <v>0</v>
      </c>
      <c r="BG208" s="202">
        <f>IF(N208="zákl. přenesená",J208,0)</f>
        <v>0</v>
      </c>
      <c r="BH208" s="202">
        <f>IF(N208="sníž. přenesená",J208,0)</f>
        <v>0</v>
      </c>
      <c r="BI208" s="202">
        <f>IF(N208="nulová",J208,0)</f>
        <v>0</v>
      </c>
      <c r="BJ208" s="23" t="s">
        <v>82</v>
      </c>
      <c r="BK208" s="202">
        <f>ROUND(I208*H208,2)</f>
        <v>0</v>
      </c>
      <c r="BL208" s="23" t="s">
        <v>151</v>
      </c>
      <c r="BM208" s="23" t="s">
        <v>320</v>
      </c>
    </row>
    <row r="209" spans="2:65" s="1" customFormat="1" ht="27">
      <c r="B209" s="40"/>
      <c r="C209" s="62"/>
      <c r="D209" s="203" t="s">
        <v>153</v>
      </c>
      <c r="E209" s="62"/>
      <c r="F209" s="204" t="s">
        <v>321</v>
      </c>
      <c r="G209" s="62"/>
      <c r="H209" s="62"/>
      <c r="I209" s="162"/>
      <c r="J209" s="62"/>
      <c r="K209" s="62"/>
      <c r="L209" s="60"/>
      <c r="M209" s="205"/>
      <c r="N209" s="41"/>
      <c r="O209" s="41"/>
      <c r="P209" s="41"/>
      <c r="Q209" s="41"/>
      <c r="R209" s="41"/>
      <c r="S209" s="41"/>
      <c r="T209" s="77"/>
      <c r="AT209" s="23" t="s">
        <v>153</v>
      </c>
      <c r="AU209" s="23" t="s">
        <v>84</v>
      </c>
    </row>
    <row r="210" spans="2:65" s="1" customFormat="1" ht="81">
      <c r="B210" s="40"/>
      <c r="C210" s="62"/>
      <c r="D210" s="203" t="s">
        <v>155</v>
      </c>
      <c r="E210" s="62"/>
      <c r="F210" s="206" t="s">
        <v>322</v>
      </c>
      <c r="G210" s="62"/>
      <c r="H210" s="62"/>
      <c r="I210" s="162"/>
      <c r="J210" s="62"/>
      <c r="K210" s="62"/>
      <c r="L210" s="60"/>
      <c r="M210" s="205"/>
      <c r="N210" s="41"/>
      <c r="O210" s="41"/>
      <c r="P210" s="41"/>
      <c r="Q210" s="41"/>
      <c r="R210" s="41"/>
      <c r="S210" s="41"/>
      <c r="T210" s="77"/>
      <c r="AT210" s="23" t="s">
        <v>155</v>
      </c>
      <c r="AU210" s="23" t="s">
        <v>84</v>
      </c>
    </row>
    <row r="211" spans="2:65" s="11" customFormat="1" ht="13.5">
      <c r="B211" s="207"/>
      <c r="C211" s="208"/>
      <c r="D211" s="203" t="s">
        <v>157</v>
      </c>
      <c r="E211" s="209" t="s">
        <v>30</v>
      </c>
      <c r="F211" s="210" t="s">
        <v>210</v>
      </c>
      <c r="G211" s="208"/>
      <c r="H211" s="211">
        <v>97.3</v>
      </c>
      <c r="I211" s="212"/>
      <c r="J211" s="208"/>
      <c r="K211" s="208"/>
      <c r="L211" s="213"/>
      <c r="M211" s="214"/>
      <c r="N211" s="215"/>
      <c r="O211" s="215"/>
      <c r="P211" s="215"/>
      <c r="Q211" s="215"/>
      <c r="R211" s="215"/>
      <c r="S211" s="215"/>
      <c r="T211" s="216"/>
      <c r="AT211" s="217" t="s">
        <v>157</v>
      </c>
      <c r="AU211" s="217" t="s">
        <v>84</v>
      </c>
      <c r="AV211" s="11" t="s">
        <v>84</v>
      </c>
      <c r="AW211" s="11" t="s">
        <v>37</v>
      </c>
      <c r="AX211" s="11" t="s">
        <v>82</v>
      </c>
      <c r="AY211" s="217" t="s">
        <v>144</v>
      </c>
    </row>
    <row r="212" spans="2:65" s="1" customFormat="1" ht="25.5" customHeight="1">
      <c r="B212" s="40"/>
      <c r="C212" s="191" t="s">
        <v>323</v>
      </c>
      <c r="D212" s="191" t="s">
        <v>146</v>
      </c>
      <c r="E212" s="192" t="s">
        <v>324</v>
      </c>
      <c r="F212" s="193" t="s">
        <v>325</v>
      </c>
      <c r="G212" s="194" t="s">
        <v>310</v>
      </c>
      <c r="H212" s="195">
        <v>550</v>
      </c>
      <c r="I212" s="196"/>
      <c r="J212" s="197">
        <f>ROUND(I212*H212,2)</f>
        <v>0</v>
      </c>
      <c r="K212" s="193" t="s">
        <v>150</v>
      </c>
      <c r="L212" s="60"/>
      <c r="M212" s="198" t="s">
        <v>30</v>
      </c>
      <c r="N212" s="199" t="s">
        <v>45</v>
      </c>
      <c r="O212" s="41"/>
      <c r="P212" s="200">
        <f>O212*H212</f>
        <v>0</v>
      </c>
      <c r="Q212" s="200">
        <v>2.7E-4</v>
      </c>
      <c r="R212" s="200">
        <f>Q212*H212</f>
        <v>0.14849999999999999</v>
      </c>
      <c r="S212" s="200">
        <v>0</v>
      </c>
      <c r="T212" s="201">
        <f>S212*H212</f>
        <v>0</v>
      </c>
      <c r="AR212" s="23" t="s">
        <v>151</v>
      </c>
      <c r="AT212" s="23" t="s">
        <v>146</v>
      </c>
      <c r="AU212" s="23" t="s">
        <v>84</v>
      </c>
      <c r="AY212" s="23" t="s">
        <v>144</v>
      </c>
      <c r="BE212" s="202">
        <f>IF(N212="základní",J212,0)</f>
        <v>0</v>
      </c>
      <c r="BF212" s="202">
        <f>IF(N212="snížená",J212,0)</f>
        <v>0</v>
      </c>
      <c r="BG212" s="202">
        <f>IF(N212="zákl. přenesená",J212,0)</f>
        <v>0</v>
      </c>
      <c r="BH212" s="202">
        <f>IF(N212="sníž. přenesená",J212,0)</f>
        <v>0</v>
      </c>
      <c r="BI212" s="202">
        <f>IF(N212="nulová",J212,0)</f>
        <v>0</v>
      </c>
      <c r="BJ212" s="23" t="s">
        <v>82</v>
      </c>
      <c r="BK212" s="202">
        <f>ROUND(I212*H212,2)</f>
        <v>0</v>
      </c>
      <c r="BL212" s="23" t="s">
        <v>151</v>
      </c>
      <c r="BM212" s="23" t="s">
        <v>326</v>
      </c>
    </row>
    <row r="213" spans="2:65" s="1" customFormat="1" ht="27">
      <c r="B213" s="40"/>
      <c r="C213" s="62"/>
      <c r="D213" s="203" t="s">
        <v>153</v>
      </c>
      <c r="E213" s="62"/>
      <c r="F213" s="204" t="s">
        <v>327</v>
      </c>
      <c r="G213" s="62"/>
      <c r="H213" s="62"/>
      <c r="I213" s="162"/>
      <c r="J213" s="62"/>
      <c r="K213" s="62"/>
      <c r="L213" s="60"/>
      <c r="M213" s="205"/>
      <c r="N213" s="41"/>
      <c r="O213" s="41"/>
      <c r="P213" s="41"/>
      <c r="Q213" s="41"/>
      <c r="R213" s="41"/>
      <c r="S213" s="41"/>
      <c r="T213" s="77"/>
      <c r="AT213" s="23" t="s">
        <v>153</v>
      </c>
      <c r="AU213" s="23" t="s">
        <v>84</v>
      </c>
    </row>
    <row r="214" spans="2:65" s="1" customFormat="1" ht="189">
      <c r="B214" s="40"/>
      <c r="C214" s="62"/>
      <c r="D214" s="203" t="s">
        <v>155</v>
      </c>
      <c r="E214" s="62"/>
      <c r="F214" s="206" t="s">
        <v>328</v>
      </c>
      <c r="G214" s="62"/>
      <c r="H214" s="62"/>
      <c r="I214" s="162"/>
      <c r="J214" s="62"/>
      <c r="K214" s="62"/>
      <c r="L214" s="60"/>
      <c r="M214" s="205"/>
      <c r="N214" s="41"/>
      <c r="O214" s="41"/>
      <c r="P214" s="41"/>
      <c r="Q214" s="41"/>
      <c r="R214" s="41"/>
      <c r="S214" s="41"/>
      <c r="T214" s="77"/>
      <c r="AT214" s="23" t="s">
        <v>155</v>
      </c>
      <c r="AU214" s="23" t="s">
        <v>84</v>
      </c>
    </row>
    <row r="215" spans="2:65" s="11" customFormat="1" ht="13.5">
      <c r="B215" s="207"/>
      <c r="C215" s="208"/>
      <c r="D215" s="203" t="s">
        <v>157</v>
      </c>
      <c r="E215" s="209" t="s">
        <v>30</v>
      </c>
      <c r="F215" s="210" t="s">
        <v>329</v>
      </c>
      <c r="G215" s="208"/>
      <c r="H215" s="211">
        <v>550</v>
      </c>
      <c r="I215" s="212"/>
      <c r="J215" s="208"/>
      <c r="K215" s="208"/>
      <c r="L215" s="213"/>
      <c r="M215" s="214"/>
      <c r="N215" s="215"/>
      <c r="O215" s="215"/>
      <c r="P215" s="215"/>
      <c r="Q215" s="215"/>
      <c r="R215" s="215"/>
      <c r="S215" s="215"/>
      <c r="T215" s="216"/>
      <c r="AT215" s="217" t="s">
        <v>157</v>
      </c>
      <c r="AU215" s="217" t="s">
        <v>84</v>
      </c>
      <c r="AV215" s="11" t="s">
        <v>84</v>
      </c>
      <c r="AW215" s="11" t="s">
        <v>37</v>
      </c>
      <c r="AX215" s="11" t="s">
        <v>82</v>
      </c>
      <c r="AY215" s="217" t="s">
        <v>144</v>
      </c>
    </row>
    <row r="216" spans="2:65" s="1" customFormat="1" ht="16.5" customHeight="1">
      <c r="B216" s="40"/>
      <c r="C216" s="229" t="s">
        <v>330</v>
      </c>
      <c r="D216" s="229" t="s">
        <v>301</v>
      </c>
      <c r="E216" s="230" t="s">
        <v>331</v>
      </c>
      <c r="F216" s="231" t="s">
        <v>332</v>
      </c>
      <c r="G216" s="232" t="s">
        <v>310</v>
      </c>
      <c r="H216" s="233">
        <v>605</v>
      </c>
      <c r="I216" s="234"/>
      <c r="J216" s="235">
        <f>ROUND(I216*H216,2)</f>
        <v>0</v>
      </c>
      <c r="K216" s="231" t="s">
        <v>150</v>
      </c>
      <c r="L216" s="236"/>
      <c r="M216" s="237" t="s">
        <v>30</v>
      </c>
      <c r="N216" s="238" t="s">
        <v>45</v>
      </c>
      <c r="O216" s="41"/>
      <c r="P216" s="200">
        <f>O216*H216</f>
        <v>0</v>
      </c>
      <c r="Q216" s="200">
        <v>2.0000000000000001E-4</v>
      </c>
      <c r="R216" s="200">
        <f>Q216*H216</f>
        <v>0.12100000000000001</v>
      </c>
      <c r="S216" s="200">
        <v>0</v>
      </c>
      <c r="T216" s="201">
        <f>S216*H216</f>
        <v>0</v>
      </c>
      <c r="AR216" s="23" t="s">
        <v>198</v>
      </c>
      <c r="AT216" s="23" t="s">
        <v>301</v>
      </c>
      <c r="AU216" s="23" t="s">
        <v>84</v>
      </c>
      <c r="AY216" s="23" t="s">
        <v>144</v>
      </c>
      <c r="BE216" s="202">
        <f>IF(N216="základní",J216,0)</f>
        <v>0</v>
      </c>
      <c r="BF216" s="202">
        <f>IF(N216="snížená",J216,0)</f>
        <v>0</v>
      </c>
      <c r="BG216" s="202">
        <f>IF(N216="zákl. přenesená",J216,0)</f>
        <v>0</v>
      </c>
      <c r="BH216" s="202">
        <f>IF(N216="sníž. přenesená",J216,0)</f>
        <v>0</v>
      </c>
      <c r="BI216" s="202">
        <f>IF(N216="nulová",J216,0)</f>
        <v>0</v>
      </c>
      <c r="BJ216" s="23" t="s">
        <v>82</v>
      </c>
      <c r="BK216" s="202">
        <f>ROUND(I216*H216,2)</f>
        <v>0</v>
      </c>
      <c r="BL216" s="23" t="s">
        <v>151</v>
      </c>
      <c r="BM216" s="23" t="s">
        <v>333</v>
      </c>
    </row>
    <row r="217" spans="2:65" s="1" customFormat="1" ht="13.5">
      <c r="B217" s="40"/>
      <c r="C217" s="62"/>
      <c r="D217" s="203" t="s">
        <v>153</v>
      </c>
      <c r="E217" s="62"/>
      <c r="F217" s="204" t="s">
        <v>332</v>
      </c>
      <c r="G217" s="62"/>
      <c r="H217" s="62"/>
      <c r="I217" s="162"/>
      <c r="J217" s="62"/>
      <c r="K217" s="62"/>
      <c r="L217" s="60"/>
      <c r="M217" s="205"/>
      <c r="N217" s="41"/>
      <c r="O217" s="41"/>
      <c r="P217" s="41"/>
      <c r="Q217" s="41"/>
      <c r="R217" s="41"/>
      <c r="S217" s="41"/>
      <c r="T217" s="77"/>
      <c r="AT217" s="23" t="s">
        <v>153</v>
      </c>
      <c r="AU217" s="23" t="s">
        <v>84</v>
      </c>
    </row>
    <row r="218" spans="2:65" s="11" customFormat="1" ht="13.5">
      <c r="B218" s="207"/>
      <c r="C218" s="208"/>
      <c r="D218" s="203" t="s">
        <v>157</v>
      </c>
      <c r="E218" s="209" t="s">
        <v>30</v>
      </c>
      <c r="F218" s="210" t="s">
        <v>334</v>
      </c>
      <c r="G218" s="208"/>
      <c r="H218" s="211">
        <v>550</v>
      </c>
      <c r="I218" s="212"/>
      <c r="J218" s="208"/>
      <c r="K218" s="208"/>
      <c r="L218" s="213"/>
      <c r="M218" s="214"/>
      <c r="N218" s="215"/>
      <c r="O218" s="215"/>
      <c r="P218" s="215"/>
      <c r="Q218" s="215"/>
      <c r="R218" s="215"/>
      <c r="S218" s="215"/>
      <c r="T218" s="216"/>
      <c r="AT218" s="217" t="s">
        <v>157</v>
      </c>
      <c r="AU218" s="217" t="s">
        <v>84</v>
      </c>
      <c r="AV218" s="11" t="s">
        <v>84</v>
      </c>
      <c r="AW218" s="11" t="s">
        <v>37</v>
      </c>
      <c r="AX218" s="11" t="s">
        <v>82</v>
      </c>
      <c r="AY218" s="217" t="s">
        <v>144</v>
      </c>
    </row>
    <row r="219" spans="2:65" s="11" customFormat="1" ht="13.5">
      <c r="B219" s="207"/>
      <c r="C219" s="208"/>
      <c r="D219" s="203" t="s">
        <v>157</v>
      </c>
      <c r="E219" s="208"/>
      <c r="F219" s="210" t="s">
        <v>335</v>
      </c>
      <c r="G219" s="208"/>
      <c r="H219" s="211">
        <v>605</v>
      </c>
      <c r="I219" s="212"/>
      <c r="J219" s="208"/>
      <c r="K219" s="208"/>
      <c r="L219" s="213"/>
      <c r="M219" s="214"/>
      <c r="N219" s="215"/>
      <c r="O219" s="215"/>
      <c r="P219" s="215"/>
      <c r="Q219" s="215"/>
      <c r="R219" s="215"/>
      <c r="S219" s="215"/>
      <c r="T219" s="216"/>
      <c r="AT219" s="217" t="s">
        <v>157</v>
      </c>
      <c r="AU219" s="217" t="s">
        <v>84</v>
      </c>
      <c r="AV219" s="11" t="s">
        <v>84</v>
      </c>
      <c r="AW219" s="11" t="s">
        <v>6</v>
      </c>
      <c r="AX219" s="11" t="s">
        <v>82</v>
      </c>
      <c r="AY219" s="217" t="s">
        <v>144</v>
      </c>
    </row>
    <row r="220" spans="2:65" s="1" customFormat="1" ht="16.5" customHeight="1">
      <c r="B220" s="40"/>
      <c r="C220" s="191" t="s">
        <v>336</v>
      </c>
      <c r="D220" s="191" t="s">
        <v>146</v>
      </c>
      <c r="E220" s="192" t="s">
        <v>337</v>
      </c>
      <c r="F220" s="193" t="s">
        <v>338</v>
      </c>
      <c r="G220" s="194" t="s">
        <v>167</v>
      </c>
      <c r="H220" s="195">
        <v>2.4079999999999999</v>
      </c>
      <c r="I220" s="196"/>
      <c r="J220" s="197">
        <f>ROUND(I220*H220,2)</f>
        <v>0</v>
      </c>
      <c r="K220" s="193" t="s">
        <v>150</v>
      </c>
      <c r="L220" s="60"/>
      <c r="M220" s="198" t="s">
        <v>30</v>
      </c>
      <c r="N220" s="199" t="s">
        <v>45</v>
      </c>
      <c r="O220" s="41"/>
      <c r="P220" s="200">
        <f>O220*H220</f>
        <v>0</v>
      </c>
      <c r="Q220" s="200">
        <v>2.2563399999999998</v>
      </c>
      <c r="R220" s="200">
        <f>Q220*H220</f>
        <v>5.4332667199999989</v>
      </c>
      <c r="S220" s="200">
        <v>0</v>
      </c>
      <c r="T220" s="201">
        <f>S220*H220</f>
        <v>0</v>
      </c>
      <c r="AR220" s="23" t="s">
        <v>151</v>
      </c>
      <c r="AT220" s="23" t="s">
        <v>146</v>
      </c>
      <c r="AU220" s="23" t="s">
        <v>84</v>
      </c>
      <c r="AY220" s="23" t="s">
        <v>144</v>
      </c>
      <c r="BE220" s="202">
        <f>IF(N220="základní",J220,0)</f>
        <v>0</v>
      </c>
      <c r="BF220" s="202">
        <f>IF(N220="snížená",J220,0)</f>
        <v>0</v>
      </c>
      <c r="BG220" s="202">
        <f>IF(N220="zákl. přenesená",J220,0)</f>
        <v>0</v>
      </c>
      <c r="BH220" s="202">
        <f>IF(N220="sníž. přenesená",J220,0)</f>
        <v>0</v>
      </c>
      <c r="BI220" s="202">
        <f>IF(N220="nulová",J220,0)</f>
        <v>0</v>
      </c>
      <c r="BJ220" s="23" t="s">
        <v>82</v>
      </c>
      <c r="BK220" s="202">
        <f>ROUND(I220*H220,2)</f>
        <v>0</v>
      </c>
      <c r="BL220" s="23" t="s">
        <v>151</v>
      </c>
      <c r="BM220" s="23" t="s">
        <v>339</v>
      </c>
    </row>
    <row r="221" spans="2:65" s="1" customFormat="1" ht="13.5">
      <c r="B221" s="40"/>
      <c r="C221" s="62"/>
      <c r="D221" s="203" t="s">
        <v>153</v>
      </c>
      <c r="E221" s="62"/>
      <c r="F221" s="204" t="s">
        <v>340</v>
      </c>
      <c r="G221" s="62"/>
      <c r="H221" s="62"/>
      <c r="I221" s="162"/>
      <c r="J221" s="62"/>
      <c r="K221" s="62"/>
      <c r="L221" s="60"/>
      <c r="M221" s="205"/>
      <c r="N221" s="41"/>
      <c r="O221" s="41"/>
      <c r="P221" s="41"/>
      <c r="Q221" s="41"/>
      <c r="R221" s="41"/>
      <c r="S221" s="41"/>
      <c r="T221" s="77"/>
      <c r="AT221" s="23" t="s">
        <v>153</v>
      </c>
      <c r="AU221" s="23" t="s">
        <v>84</v>
      </c>
    </row>
    <row r="222" spans="2:65" s="1" customFormat="1" ht="81">
      <c r="B222" s="40"/>
      <c r="C222" s="62"/>
      <c r="D222" s="203" t="s">
        <v>155</v>
      </c>
      <c r="E222" s="62"/>
      <c r="F222" s="206" t="s">
        <v>341</v>
      </c>
      <c r="G222" s="62"/>
      <c r="H222" s="62"/>
      <c r="I222" s="162"/>
      <c r="J222" s="62"/>
      <c r="K222" s="62"/>
      <c r="L222" s="60"/>
      <c r="M222" s="205"/>
      <c r="N222" s="41"/>
      <c r="O222" s="41"/>
      <c r="P222" s="41"/>
      <c r="Q222" s="41"/>
      <c r="R222" s="41"/>
      <c r="S222" s="41"/>
      <c r="T222" s="77"/>
      <c r="AT222" s="23" t="s">
        <v>155</v>
      </c>
      <c r="AU222" s="23" t="s">
        <v>84</v>
      </c>
    </row>
    <row r="223" spans="2:65" s="11" customFormat="1" ht="13.5">
      <c r="B223" s="207"/>
      <c r="C223" s="208"/>
      <c r="D223" s="203" t="s">
        <v>157</v>
      </c>
      <c r="E223" s="209" t="s">
        <v>30</v>
      </c>
      <c r="F223" s="210" t="s">
        <v>342</v>
      </c>
      <c r="G223" s="208"/>
      <c r="H223" s="211">
        <v>1.125</v>
      </c>
      <c r="I223" s="212"/>
      <c r="J223" s="208"/>
      <c r="K223" s="208"/>
      <c r="L223" s="213"/>
      <c r="M223" s="214"/>
      <c r="N223" s="215"/>
      <c r="O223" s="215"/>
      <c r="P223" s="215"/>
      <c r="Q223" s="215"/>
      <c r="R223" s="215"/>
      <c r="S223" s="215"/>
      <c r="T223" s="216"/>
      <c r="AT223" s="217" t="s">
        <v>157</v>
      </c>
      <c r="AU223" s="217" t="s">
        <v>84</v>
      </c>
      <c r="AV223" s="11" t="s">
        <v>84</v>
      </c>
      <c r="AW223" s="11" t="s">
        <v>37</v>
      </c>
      <c r="AX223" s="11" t="s">
        <v>74</v>
      </c>
      <c r="AY223" s="217" t="s">
        <v>144</v>
      </c>
    </row>
    <row r="224" spans="2:65" s="11" customFormat="1" ht="13.5">
      <c r="B224" s="207"/>
      <c r="C224" s="208"/>
      <c r="D224" s="203" t="s">
        <v>157</v>
      </c>
      <c r="E224" s="209" t="s">
        <v>30</v>
      </c>
      <c r="F224" s="210" t="s">
        <v>343</v>
      </c>
      <c r="G224" s="208"/>
      <c r="H224" s="211">
        <v>0.81</v>
      </c>
      <c r="I224" s="212"/>
      <c r="J224" s="208"/>
      <c r="K224" s="208"/>
      <c r="L224" s="213"/>
      <c r="M224" s="214"/>
      <c r="N224" s="215"/>
      <c r="O224" s="215"/>
      <c r="P224" s="215"/>
      <c r="Q224" s="215"/>
      <c r="R224" s="215"/>
      <c r="S224" s="215"/>
      <c r="T224" s="216"/>
      <c r="AT224" s="217" t="s">
        <v>157</v>
      </c>
      <c r="AU224" s="217" t="s">
        <v>84</v>
      </c>
      <c r="AV224" s="11" t="s">
        <v>84</v>
      </c>
      <c r="AW224" s="11" t="s">
        <v>37</v>
      </c>
      <c r="AX224" s="11" t="s">
        <v>74</v>
      </c>
      <c r="AY224" s="217" t="s">
        <v>144</v>
      </c>
    </row>
    <row r="225" spans="2:65" s="11" customFormat="1" ht="13.5">
      <c r="B225" s="207"/>
      <c r="C225" s="208"/>
      <c r="D225" s="203" t="s">
        <v>157</v>
      </c>
      <c r="E225" s="209" t="s">
        <v>30</v>
      </c>
      <c r="F225" s="210" t="s">
        <v>344</v>
      </c>
      <c r="G225" s="208"/>
      <c r="H225" s="211">
        <v>0.47299999999999998</v>
      </c>
      <c r="I225" s="212"/>
      <c r="J225" s="208"/>
      <c r="K225" s="208"/>
      <c r="L225" s="213"/>
      <c r="M225" s="214"/>
      <c r="N225" s="215"/>
      <c r="O225" s="215"/>
      <c r="P225" s="215"/>
      <c r="Q225" s="215"/>
      <c r="R225" s="215"/>
      <c r="S225" s="215"/>
      <c r="T225" s="216"/>
      <c r="AT225" s="217" t="s">
        <v>157</v>
      </c>
      <c r="AU225" s="217" t="s">
        <v>84</v>
      </c>
      <c r="AV225" s="11" t="s">
        <v>84</v>
      </c>
      <c r="AW225" s="11" t="s">
        <v>37</v>
      </c>
      <c r="AX225" s="11" t="s">
        <v>74</v>
      </c>
      <c r="AY225" s="217" t="s">
        <v>144</v>
      </c>
    </row>
    <row r="226" spans="2:65" s="12" customFormat="1" ht="13.5">
      <c r="B226" s="218"/>
      <c r="C226" s="219"/>
      <c r="D226" s="203" t="s">
        <v>157</v>
      </c>
      <c r="E226" s="220" t="s">
        <v>30</v>
      </c>
      <c r="F226" s="221" t="s">
        <v>191</v>
      </c>
      <c r="G226" s="219"/>
      <c r="H226" s="222">
        <v>2.4079999999999999</v>
      </c>
      <c r="I226" s="223"/>
      <c r="J226" s="219"/>
      <c r="K226" s="219"/>
      <c r="L226" s="224"/>
      <c r="M226" s="225"/>
      <c r="N226" s="226"/>
      <c r="O226" s="226"/>
      <c r="P226" s="226"/>
      <c r="Q226" s="226"/>
      <c r="R226" s="226"/>
      <c r="S226" s="226"/>
      <c r="T226" s="227"/>
      <c r="AT226" s="228" t="s">
        <v>157</v>
      </c>
      <c r="AU226" s="228" t="s">
        <v>84</v>
      </c>
      <c r="AV226" s="12" t="s">
        <v>151</v>
      </c>
      <c r="AW226" s="12" t="s">
        <v>37</v>
      </c>
      <c r="AX226" s="12" t="s">
        <v>82</v>
      </c>
      <c r="AY226" s="228" t="s">
        <v>144</v>
      </c>
    </row>
    <row r="227" spans="2:65" s="1" customFormat="1" ht="16.5" customHeight="1">
      <c r="B227" s="40"/>
      <c r="C227" s="191" t="s">
        <v>345</v>
      </c>
      <c r="D227" s="191" t="s">
        <v>146</v>
      </c>
      <c r="E227" s="192" t="s">
        <v>346</v>
      </c>
      <c r="F227" s="193" t="s">
        <v>347</v>
      </c>
      <c r="G227" s="194" t="s">
        <v>310</v>
      </c>
      <c r="H227" s="195">
        <v>19.95</v>
      </c>
      <c r="I227" s="196"/>
      <c r="J227" s="197">
        <f>ROUND(I227*H227,2)</f>
        <v>0</v>
      </c>
      <c r="K227" s="193" t="s">
        <v>150</v>
      </c>
      <c r="L227" s="60"/>
      <c r="M227" s="198" t="s">
        <v>30</v>
      </c>
      <c r="N227" s="199" t="s">
        <v>45</v>
      </c>
      <c r="O227" s="41"/>
      <c r="P227" s="200">
        <f>O227*H227</f>
        <v>0</v>
      </c>
      <c r="Q227" s="200">
        <v>2.64E-3</v>
      </c>
      <c r="R227" s="200">
        <f>Q227*H227</f>
        <v>5.2668E-2</v>
      </c>
      <c r="S227" s="200">
        <v>0</v>
      </c>
      <c r="T227" s="201">
        <f>S227*H227</f>
        <v>0</v>
      </c>
      <c r="AR227" s="23" t="s">
        <v>151</v>
      </c>
      <c r="AT227" s="23" t="s">
        <v>146</v>
      </c>
      <c r="AU227" s="23" t="s">
        <v>84</v>
      </c>
      <c r="AY227" s="23" t="s">
        <v>144</v>
      </c>
      <c r="BE227" s="202">
        <f>IF(N227="základní",J227,0)</f>
        <v>0</v>
      </c>
      <c r="BF227" s="202">
        <f>IF(N227="snížená",J227,0)</f>
        <v>0</v>
      </c>
      <c r="BG227" s="202">
        <f>IF(N227="zákl. přenesená",J227,0)</f>
        <v>0</v>
      </c>
      <c r="BH227" s="202">
        <f>IF(N227="sníž. přenesená",J227,0)</f>
        <v>0</v>
      </c>
      <c r="BI227" s="202">
        <f>IF(N227="nulová",J227,0)</f>
        <v>0</v>
      </c>
      <c r="BJ227" s="23" t="s">
        <v>82</v>
      </c>
      <c r="BK227" s="202">
        <f>ROUND(I227*H227,2)</f>
        <v>0</v>
      </c>
      <c r="BL227" s="23" t="s">
        <v>151</v>
      </c>
      <c r="BM227" s="23" t="s">
        <v>348</v>
      </c>
    </row>
    <row r="228" spans="2:65" s="1" customFormat="1" ht="13.5">
      <c r="B228" s="40"/>
      <c r="C228" s="62"/>
      <c r="D228" s="203" t="s">
        <v>153</v>
      </c>
      <c r="E228" s="62"/>
      <c r="F228" s="204" t="s">
        <v>349</v>
      </c>
      <c r="G228" s="62"/>
      <c r="H228" s="62"/>
      <c r="I228" s="162"/>
      <c r="J228" s="62"/>
      <c r="K228" s="62"/>
      <c r="L228" s="60"/>
      <c r="M228" s="205"/>
      <c r="N228" s="41"/>
      <c r="O228" s="41"/>
      <c r="P228" s="41"/>
      <c r="Q228" s="41"/>
      <c r="R228" s="41"/>
      <c r="S228" s="41"/>
      <c r="T228" s="77"/>
      <c r="AT228" s="23" t="s">
        <v>153</v>
      </c>
      <c r="AU228" s="23" t="s">
        <v>84</v>
      </c>
    </row>
    <row r="229" spans="2:65" s="1" customFormat="1" ht="40.5">
      <c r="B229" s="40"/>
      <c r="C229" s="62"/>
      <c r="D229" s="203" t="s">
        <v>155</v>
      </c>
      <c r="E229" s="62"/>
      <c r="F229" s="206" t="s">
        <v>350</v>
      </c>
      <c r="G229" s="62"/>
      <c r="H229" s="62"/>
      <c r="I229" s="162"/>
      <c r="J229" s="62"/>
      <c r="K229" s="62"/>
      <c r="L229" s="60"/>
      <c r="M229" s="205"/>
      <c r="N229" s="41"/>
      <c r="O229" s="41"/>
      <c r="P229" s="41"/>
      <c r="Q229" s="41"/>
      <c r="R229" s="41"/>
      <c r="S229" s="41"/>
      <c r="T229" s="77"/>
      <c r="AT229" s="23" t="s">
        <v>155</v>
      </c>
      <c r="AU229" s="23" t="s">
        <v>84</v>
      </c>
    </row>
    <row r="230" spans="2:65" s="11" customFormat="1" ht="13.5">
      <c r="B230" s="207"/>
      <c r="C230" s="208"/>
      <c r="D230" s="203" t="s">
        <v>157</v>
      </c>
      <c r="E230" s="209" t="s">
        <v>30</v>
      </c>
      <c r="F230" s="210" t="s">
        <v>351</v>
      </c>
      <c r="G230" s="208"/>
      <c r="H230" s="211">
        <v>9</v>
      </c>
      <c r="I230" s="212"/>
      <c r="J230" s="208"/>
      <c r="K230" s="208"/>
      <c r="L230" s="213"/>
      <c r="M230" s="214"/>
      <c r="N230" s="215"/>
      <c r="O230" s="215"/>
      <c r="P230" s="215"/>
      <c r="Q230" s="215"/>
      <c r="R230" s="215"/>
      <c r="S230" s="215"/>
      <c r="T230" s="216"/>
      <c r="AT230" s="217" t="s">
        <v>157</v>
      </c>
      <c r="AU230" s="217" t="s">
        <v>84</v>
      </c>
      <c r="AV230" s="11" t="s">
        <v>84</v>
      </c>
      <c r="AW230" s="11" t="s">
        <v>37</v>
      </c>
      <c r="AX230" s="11" t="s">
        <v>74</v>
      </c>
      <c r="AY230" s="217" t="s">
        <v>144</v>
      </c>
    </row>
    <row r="231" spans="2:65" s="11" customFormat="1" ht="13.5">
      <c r="B231" s="207"/>
      <c r="C231" s="208"/>
      <c r="D231" s="203" t="s">
        <v>157</v>
      </c>
      <c r="E231" s="209" t="s">
        <v>30</v>
      </c>
      <c r="F231" s="210" t="s">
        <v>352</v>
      </c>
      <c r="G231" s="208"/>
      <c r="H231" s="211">
        <v>7.2</v>
      </c>
      <c r="I231" s="212"/>
      <c r="J231" s="208"/>
      <c r="K231" s="208"/>
      <c r="L231" s="213"/>
      <c r="M231" s="214"/>
      <c r="N231" s="215"/>
      <c r="O231" s="215"/>
      <c r="P231" s="215"/>
      <c r="Q231" s="215"/>
      <c r="R231" s="215"/>
      <c r="S231" s="215"/>
      <c r="T231" s="216"/>
      <c r="AT231" s="217" t="s">
        <v>157</v>
      </c>
      <c r="AU231" s="217" t="s">
        <v>84</v>
      </c>
      <c r="AV231" s="11" t="s">
        <v>84</v>
      </c>
      <c r="AW231" s="11" t="s">
        <v>37</v>
      </c>
      <c r="AX231" s="11" t="s">
        <v>74</v>
      </c>
      <c r="AY231" s="217" t="s">
        <v>144</v>
      </c>
    </row>
    <row r="232" spans="2:65" s="11" customFormat="1" ht="13.5">
      <c r="B232" s="207"/>
      <c r="C232" s="208"/>
      <c r="D232" s="203" t="s">
        <v>157</v>
      </c>
      <c r="E232" s="209" t="s">
        <v>30</v>
      </c>
      <c r="F232" s="210" t="s">
        <v>353</v>
      </c>
      <c r="G232" s="208"/>
      <c r="H232" s="211">
        <v>3.75</v>
      </c>
      <c r="I232" s="212"/>
      <c r="J232" s="208"/>
      <c r="K232" s="208"/>
      <c r="L232" s="213"/>
      <c r="M232" s="214"/>
      <c r="N232" s="215"/>
      <c r="O232" s="215"/>
      <c r="P232" s="215"/>
      <c r="Q232" s="215"/>
      <c r="R232" s="215"/>
      <c r="S232" s="215"/>
      <c r="T232" s="216"/>
      <c r="AT232" s="217" t="s">
        <v>157</v>
      </c>
      <c r="AU232" s="217" t="s">
        <v>84</v>
      </c>
      <c r="AV232" s="11" t="s">
        <v>84</v>
      </c>
      <c r="AW232" s="11" t="s">
        <v>37</v>
      </c>
      <c r="AX232" s="11" t="s">
        <v>74</v>
      </c>
      <c r="AY232" s="217" t="s">
        <v>144</v>
      </c>
    </row>
    <row r="233" spans="2:65" s="12" customFormat="1" ht="13.5">
      <c r="B233" s="218"/>
      <c r="C233" s="219"/>
      <c r="D233" s="203" t="s">
        <v>157</v>
      </c>
      <c r="E233" s="220" t="s">
        <v>30</v>
      </c>
      <c r="F233" s="221" t="s">
        <v>191</v>
      </c>
      <c r="G233" s="219"/>
      <c r="H233" s="222">
        <v>19.95</v>
      </c>
      <c r="I233" s="223"/>
      <c r="J233" s="219"/>
      <c r="K233" s="219"/>
      <c r="L233" s="224"/>
      <c r="M233" s="225"/>
      <c r="N233" s="226"/>
      <c r="O233" s="226"/>
      <c r="P233" s="226"/>
      <c r="Q233" s="226"/>
      <c r="R233" s="226"/>
      <c r="S233" s="226"/>
      <c r="T233" s="227"/>
      <c r="AT233" s="228" t="s">
        <v>157</v>
      </c>
      <c r="AU233" s="228" t="s">
        <v>84</v>
      </c>
      <c r="AV233" s="12" t="s">
        <v>151</v>
      </c>
      <c r="AW233" s="12" t="s">
        <v>37</v>
      </c>
      <c r="AX233" s="12" t="s">
        <v>82</v>
      </c>
      <c r="AY233" s="228" t="s">
        <v>144</v>
      </c>
    </row>
    <row r="234" spans="2:65" s="1" customFormat="1" ht="16.5" customHeight="1">
      <c r="B234" s="40"/>
      <c r="C234" s="191" t="s">
        <v>354</v>
      </c>
      <c r="D234" s="191" t="s">
        <v>146</v>
      </c>
      <c r="E234" s="192" t="s">
        <v>355</v>
      </c>
      <c r="F234" s="193" t="s">
        <v>356</v>
      </c>
      <c r="G234" s="194" t="s">
        <v>310</v>
      </c>
      <c r="H234" s="195">
        <v>19.95</v>
      </c>
      <c r="I234" s="196"/>
      <c r="J234" s="197">
        <f>ROUND(I234*H234,2)</f>
        <v>0</v>
      </c>
      <c r="K234" s="193" t="s">
        <v>150</v>
      </c>
      <c r="L234" s="60"/>
      <c r="M234" s="198" t="s">
        <v>30</v>
      </c>
      <c r="N234" s="199" t="s">
        <v>45</v>
      </c>
      <c r="O234" s="41"/>
      <c r="P234" s="200">
        <f>O234*H234</f>
        <v>0</v>
      </c>
      <c r="Q234" s="200">
        <v>0</v>
      </c>
      <c r="R234" s="200">
        <f>Q234*H234</f>
        <v>0</v>
      </c>
      <c r="S234" s="200">
        <v>0</v>
      </c>
      <c r="T234" s="201">
        <f>S234*H234</f>
        <v>0</v>
      </c>
      <c r="AR234" s="23" t="s">
        <v>151</v>
      </c>
      <c r="AT234" s="23" t="s">
        <v>146</v>
      </c>
      <c r="AU234" s="23" t="s">
        <v>84</v>
      </c>
      <c r="AY234" s="23" t="s">
        <v>144</v>
      </c>
      <c r="BE234" s="202">
        <f>IF(N234="základní",J234,0)</f>
        <v>0</v>
      </c>
      <c r="BF234" s="202">
        <f>IF(N234="snížená",J234,0)</f>
        <v>0</v>
      </c>
      <c r="BG234" s="202">
        <f>IF(N234="zákl. přenesená",J234,0)</f>
        <v>0</v>
      </c>
      <c r="BH234" s="202">
        <f>IF(N234="sníž. přenesená",J234,0)</f>
        <v>0</v>
      </c>
      <c r="BI234" s="202">
        <f>IF(N234="nulová",J234,0)</f>
        <v>0</v>
      </c>
      <c r="BJ234" s="23" t="s">
        <v>82</v>
      </c>
      <c r="BK234" s="202">
        <f>ROUND(I234*H234,2)</f>
        <v>0</v>
      </c>
      <c r="BL234" s="23" t="s">
        <v>151</v>
      </c>
      <c r="BM234" s="23" t="s">
        <v>357</v>
      </c>
    </row>
    <row r="235" spans="2:65" s="1" customFormat="1" ht="13.5">
      <c r="B235" s="40"/>
      <c r="C235" s="62"/>
      <c r="D235" s="203" t="s">
        <v>153</v>
      </c>
      <c r="E235" s="62"/>
      <c r="F235" s="204" t="s">
        <v>358</v>
      </c>
      <c r="G235" s="62"/>
      <c r="H235" s="62"/>
      <c r="I235" s="162"/>
      <c r="J235" s="62"/>
      <c r="K235" s="62"/>
      <c r="L235" s="60"/>
      <c r="M235" s="205"/>
      <c r="N235" s="41"/>
      <c r="O235" s="41"/>
      <c r="P235" s="41"/>
      <c r="Q235" s="41"/>
      <c r="R235" s="41"/>
      <c r="S235" s="41"/>
      <c r="T235" s="77"/>
      <c r="AT235" s="23" t="s">
        <v>153</v>
      </c>
      <c r="AU235" s="23" t="s">
        <v>84</v>
      </c>
    </row>
    <row r="236" spans="2:65" s="1" customFormat="1" ht="40.5">
      <c r="B236" s="40"/>
      <c r="C236" s="62"/>
      <c r="D236" s="203" t="s">
        <v>155</v>
      </c>
      <c r="E236" s="62"/>
      <c r="F236" s="206" t="s">
        <v>350</v>
      </c>
      <c r="G236" s="62"/>
      <c r="H236" s="62"/>
      <c r="I236" s="162"/>
      <c r="J236" s="62"/>
      <c r="K236" s="62"/>
      <c r="L236" s="60"/>
      <c r="M236" s="205"/>
      <c r="N236" s="41"/>
      <c r="O236" s="41"/>
      <c r="P236" s="41"/>
      <c r="Q236" s="41"/>
      <c r="R236" s="41"/>
      <c r="S236" s="41"/>
      <c r="T236" s="77"/>
      <c r="AT236" s="23" t="s">
        <v>155</v>
      </c>
      <c r="AU236" s="23" t="s">
        <v>84</v>
      </c>
    </row>
    <row r="237" spans="2:65" s="11" customFormat="1" ht="13.5">
      <c r="B237" s="207"/>
      <c r="C237" s="208"/>
      <c r="D237" s="203" t="s">
        <v>157</v>
      </c>
      <c r="E237" s="209" t="s">
        <v>30</v>
      </c>
      <c r="F237" s="210" t="s">
        <v>359</v>
      </c>
      <c r="G237" s="208"/>
      <c r="H237" s="211">
        <v>19.95</v>
      </c>
      <c r="I237" s="212"/>
      <c r="J237" s="208"/>
      <c r="K237" s="208"/>
      <c r="L237" s="213"/>
      <c r="M237" s="214"/>
      <c r="N237" s="215"/>
      <c r="O237" s="215"/>
      <c r="P237" s="215"/>
      <c r="Q237" s="215"/>
      <c r="R237" s="215"/>
      <c r="S237" s="215"/>
      <c r="T237" s="216"/>
      <c r="AT237" s="217" t="s">
        <v>157</v>
      </c>
      <c r="AU237" s="217" t="s">
        <v>84</v>
      </c>
      <c r="AV237" s="11" t="s">
        <v>84</v>
      </c>
      <c r="AW237" s="11" t="s">
        <v>37</v>
      </c>
      <c r="AX237" s="11" t="s">
        <v>82</v>
      </c>
      <c r="AY237" s="217" t="s">
        <v>144</v>
      </c>
    </row>
    <row r="238" spans="2:65" s="10" customFormat="1" ht="29.85" customHeight="1">
      <c r="B238" s="175"/>
      <c r="C238" s="176"/>
      <c r="D238" s="177" t="s">
        <v>73</v>
      </c>
      <c r="E238" s="189" t="s">
        <v>164</v>
      </c>
      <c r="F238" s="189" t="s">
        <v>360</v>
      </c>
      <c r="G238" s="176"/>
      <c r="H238" s="176"/>
      <c r="I238" s="179"/>
      <c r="J238" s="190">
        <f>BK238</f>
        <v>0</v>
      </c>
      <c r="K238" s="176"/>
      <c r="L238" s="181"/>
      <c r="M238" s="182"/>
      <c r="N238" s="183"/>
      <c r="O238" s="183"/>
      <c r="P238" s="184">
        <f>SUM(P239:P243)</f>
        <v>0</v>
      </c>
      <c r="Q238" s="183"/>
      <c r="R238" s="184">
        <f>SUM(R239:R243)</f>
        <v>0</v>
      </c>
      <c r="S238" s="183"/>
      <c r="T238" s="185">
        <f>SUM(T239:T243)</f>
        <v>0</v>
      </c>
      <c r="AR238" s="186" t="s">
        <v>82</v>
      </c>
      <c r="AT238" s="187" t="s">
        <v>73</v>
      </c>
      <c r="AU238" s="187" t="s">
        <v>82</v>
      </c>
      <c r="AY238" s="186" t="s">
        <v>144</v>
      </c>
      <c r="BK238" s="188">
        <f>SUM(BK239:BK243)</f>
        <v>0</v>
      </c>
    </row>
    <row r="239" spans="2:65" s="1" customFormat="1" ht="16.5" customHeight="1">
      <c r="B239" s="40"/>
      <c r="C239" s="191" t="s">
        <v>361</v>
      </c>
      <c r="D239" s="191" t="s">
        <v>146</v>
      </c>
      <c r="E239" s="192" t="s">
        <v>362</v>
      </c>
      <c r="F239" s="193" t="s">
        <v>363</v>
      </c>
      <c r="G239" s="194" t="s">
        <v>364</v>
      </c>
      <c r="H239" s="195">
        <v>950</v>
      </c>
      <c r="I239" s="196"/>
      <c r="J239" s="197">
        <f>ROUND(I239*H239,2)</f>
        <v>0</v>
      </c>
      <c r="K239" s="193" t="s">
        <v>30</v>
      </c>
      <c r="L239" s="60"/>
      <c r="M239" s="198" t="s">
        <v>30</v>
      </c>
      <c r="N239" s="199" t="s">
        <v>45</v>
      </c>
      <c r="O239" s="41"/>
      <c r="P239" s="200">
        <f>O239*H239</f>
        <v>0</v>
      </c>
      <c r="Q239" s="200">
        <v>0</v>
      </c>
      <c r="R239" s="200">
        <f>Q239*H239</f>
        <v>0</v>
      </c>
      <c r="S239" s="200">
        <v>0</v>
      </c>
      <c r="T239" s="201">
        <f>S239*H239</f>
        <v>0</v>
      </c>
      <c r="AR239" s="23" t="s">
        <v>151</v>
      </c>
      <c r="AT239" s="23" t="s">
        <v>146</v>
      </c>
      <c r="AU239" s="23" t="s">
        <v>84</v>
      </c>
      <c r="AY239" s="23" t="s">
        <v>144</v>
      </c>
      <c r="BE239" s="202">
        <f>IF(N239="základní",J239,0)</f>
        <v>0</v>
      </c>
      <c r="BF239" s="202">
        <f>IF(N239="snížená",J239,0)</f>
        <v>0</v>
      </c>
      <c r="BG239" s="202">
        <f>IF(N239="zákl. přenesená",J239,0)</f>
        <v>0</v>
      </c>
      <c r="BH239" s="202">
        <f>IF(N239="sníž. přenesená",J239,0)</f>
        <v>0</v>
      </c>
      <c r="BI239" s="202">
        <f>IF(N239="nulová",J239,0)</f>
        <v>0</v>
      </c>
      <c r="BJ239" s="23" t="s">
        <v>82</v>
      </c>
      <c r="BK239" s="202">
        <f>ROUND(I239*H239,2)</f>
        <v>0</v>
      </c>
      <c r="BL239" s="23" t="s">
        <v>151</v>
      </c>
      <c r="BM239" s="23" t="s">
        <v>365</v>
      </c>
    </row>
    <row r="240" spans="2:65" s="1" customFormat="1" ht="13.5">
      <c r="B240" s="40"/>
      <c r="C240" s="62"/>
      <c r="D240" s="203" t="s">
        <v>153</v>
      </c>
      <c r="E240" s="62"/>
      <c r="F240" s="204" t="s">
        <v>363</v>
      </c>
      <c r="G240" s="62"/>
      <c r="H240" s="62"/>
      <c r="I240" s="162"/>
      <c r="J240" s="62"/>
      <c r="K240" s="62"/>
      <c r="L240" s="60"/>
      <c r="M240" s="205"/>
      <c r="N240" s="41"/>
      <c r="O240" s="41"/>
      <c r="P240" s="41"/>
      <c r="Q240" s="41"/>
      <c r="R240" s="41"/>
      <c r="S240" s="41"/>
      <c r="T240" s="77"/>
      <c r="AT240" s="23" t="s">
        <v>153</v>
      </c>
      <c r="AU240" s="23" t="s">
        <v>84</v>
      </c>
    </row>
    <row r="241" spans="2:65" s="1" customFormat="1" ht="40.5">
      <c r="B241" s="40"/>
      <c r="C241" s="62"/>
      <c r="D241" s="203" t="s">
        <v>155</v>
      </c>
      <c r="E241" s="62"/>
      <c r="F241" s="206" t="s">
        <v>366</v>
      </c>
      <c r="G241" s="62"/>
      <c r="H241" s="62"/>
      <c r="I241" s="162"/>
      <c r="J241" s="62"/>
      <c r="K241" s="62"/>
      <c r="L241" s="60"/>
      <c r="M241" s="205"/>
      <c r="N241" s="41"/>
      <c r="O241" s="41"/>
      <c r="P241" s="41"/>
      <c r="Q241" s="41"/>
      <c r="R241" s="41"/>
      <c r="S241" s="41"/>
      <c r="T241" s="77"/>
      <c r="AT241" s="23" t="s">
        <v>155</v>
      </c>
      <c r="AU241" s="23" t="s">
        <v>84</v>
      </c>
    </row>
    <row r="242" spans="2:65" s="1" customFormat="1" ht="40.5">
      <c r="B242" s="40"/>
      <c r="C242" s="62"/>
      <c r="D242" s="203" t="s">
        <v>237</v>
      </c>
      <c r="E242" s="62"/>
      <c r="F242" s="206" t="s">
        <v>367</v>
      </c>
      <c r="G242" s="62"/>
      <c r="H242" s="62"/>
      <c r="I242" s="162"/>
      <c r="J242" s="62"/>
      <c r="K242" s="62"/>
      <c r="L242" s="60"/>
      <c r="M242" s="205"/>
      <c r="N242" s="41"/>
      <c r="O242" s="41"/>
      <c r="P242" s="41"/>
      <c r="Q242" s="41"/>
      <c r="R242" s="41"/>
      <c r="S242" s="41"/>
      <c r="T242" s="77"/>
      <c r="AT242" s="23" t="s">
        <v>237</v>
      </c>
      <c r="AU242" s="23" t="s">
        <v>84</v>
      </c>
    </row>
    <row r="243" spans="2:65" s="11" customFormat="1" ht="13.5">
      <c r="B243" s="207"/>
      <c r="C243" s="208"/>
      <c r="D243" s="203" t="s">
        <v>157</v>
      </c>
      <c r="E243" s="209" t="s">
        <v>30</v>
      </c>
      <c r="F243" s="210" t="s">
        <v>368</v>
      </c>
      <c r="G243" s="208"/>
      <c r="H243" s="211">
        <v>950</v>
      </c>
      <c r="I243" s="212"/>
      <c r="J243" s="208"/>
      <c r="K243" s="208"/>
      <c r="L243" s="213"/>
      <c r="M243" s="214"/>
      <c r="N243" s="215"/>
      <c r="O243" s="215"/>
      <c r="P243" s="215"/>
      <c r="Q243" s="215"/>
      <c r="R243" s="215"/>
      <c r="S243" s="215"/>
      <c r="T243" s="216"/>
      <c r="AT243" s="217" t="s">
        <v>157</v>
      </c>
      <c r="AU243" s="217" t="s">
        <v>84</v>
      </c>
      <c r="AV243" s="11" t="s">
        <v>84</v>
      </c>
      <c r="AW243" s="11" t="s">
        <v>37</v>
      </c>
      <c r="AX243" s="11" t="s">
        <v>82</v>
      </c>
      <c r="AY243" s="217" t="s">
        <v>144</v>
      </c>
    </row>
    <row r="244" spans="2:65" s="10" customFormat="1" ht="29.85" customHeight="1">
      <c r="B244" s="175"/>
      <c r="C244" s="176"/>
      <c r="D244" s="177" t="s">
        <v>73</v>
      </c>
      <c r="E244" s="189" t="s">
        <v>151</v>
      </c>
      <c r="F244" s="189" t="s">
        <v>369</v>
      </c>
      <c r="G244" s="176"/>
      <c r="H244" s="176"/>
      <c r="I244" s="179"/>
      <c r="J244" s="190">
        <f>BK244</f>
        <v>0</v>
      </c>
      <c r="K244" s="176"/>
      <c r="L244" s="181"/>
      <c r="M244" s="182"/>
      <c r="N244" s="183"/>
      <c r="O244" s="183"/>
      <c r="P244" s="184">
        <f>SUM(P245:P249)</f>
        <v>0</v>
      </c>
      <c r="Q244" s="183"/>
      <c r="R244" s="184">
        <f>SUM(R245:R249)</f>
        <v>0</v>
      </c>
      <c r="S244" s="183"/>
      <c r="T244" s="185">
        <f>SUM(T245:T249)</f>
        <v>0</v>
      </c>
      <c r="AR244" s="186" t="s">
        <v>82</v>
      </c>
      <c r="AT244" s="187" t="s">
        <v>73</v>
      </c>
      <c r="AU244" s="187" t="s">
        <v>82</v>
      </c>
      <c r="AY244" s="186" t="s">
        <v>144</v>
      </c>
      <c r="BK244" s="188">
        <f>SUM(BK245:BK249)</f>
        <v>0</v>
      </c>
    </row>
    <row r="245" spans="2:65" s="1" customFormat="1" ht="16.5" customHeight="1">
      <c r="B245" s="40"/>
      <c r="C245" s="191" t="s">
        <v>370</v>
      </c>
      <c r="D245" s="191" t="s">
        <v>146</v>
      </c>
      <c r="E245" s="192" t="s">
        <v>371</v>
      </c>
      <c r="F245" s="193" t="s">
        <v>372</v>
      </c>
      <c r="G245" s="194" t="s">
        <v>167</v>
      </c>
      <c r="H245" s="195">
        <v>16.02</v>
      </c>
      <c r="I245" s="196"/>
      <c r="J245" s="197">
        <f>ROUND(I245*H245,2)</f>
        <v>0</v>
      </c>
      <c r="K245" s="193" t="s">
        <v>150</v>
      </c>
      <c r="L245" s="60"/>
      <c r="M245" s="198" t="s">
        <v>30</v>
      </c>
      <c r="N245" s="199" t="s">
        <v>45</v>
      </c>
      <c r="O245" s="41"/>
      <c r="P245" s="200">
        <f>O245*H245</f>
        <v>0</v>
      </c>
      <c r="Q245" s="200">
        <v>0</v>
      </c>
      <c r="R245" s="200">
        <f>Q245*H245</f>
        <v>0</v>
      </c>
      <c r="S245" s="200">
        <v>0</v>
      </c>
      <c r="T245" s="201">
        <f>S245*H245</f>
        <v>0</v>
      </c>
      <c r="AR245" s="23" t="s">
        <v>151</v>
      </c>
      <c r="AT245" s="23" t="s">
        <v>146</v>
      </c>
      <c r="AU245" s="23" t="s">
        <v>84</v>
      </c>
      <c r="AY245" s="23" t="s">
        <v>144</v>
      </c>
      <c r="BE245" s="202">
        <f>IF(N245="základní",J245,0)</f>
        <v>0</v>
      </c>
      <c r="BF245" s="202">
        <f>IF(N245="snížená",J245,0)</f>
        <v>0</v>
      </c>
      <c r="BG245" s="202">
        <f>IF(N245="zákl. přenesená",J245,0)</f>
        <v>0</v>
      </c>
      <c r="BH245" s="202">
        <f>IF(N245="sníž. přenesená",J245,0)</f>
        <v>0</v>
      </c>
      <c r="BI245" s="202">
        <f>IF(N245="nulová",J245,0)</f>
        <v>0</v>
      </c>
      <c r="BJ245" s="23" t="s">
        <v>82</v>
      </c>
      <c r="BK245" s="202">
        <f>ROUND(I245*H245,2)</f>
        <v>0</v>
      </c>
      <c r="BL245" s="23" t="s">
        <v>151</v>
      </c>
      <c r="BM245" s="23" t="s">
        <v>373</v>
      </c>
    </row>
    <row r="246" spans="2:65" s="1" customFormat="1" ht="13.5">
      <c r="B246" s="40"/>
      <c r="C246" s="62"/>
      <c r="D246" s="203" t="s">
        <v>153</v>
      </c>
      <c r="E246" s="62"/>
      <c r="F246" s="204" t="s">
        <v>374</v>
      </c>
      <c r="G246" s="62"/>
      <c r="H246" s="62"/>
      <c r="I246" s="162"/>
      <c r="J246" s="62"/>
      <c r="K246" s="62"/>
      <c r="L246" s="60"/>
      <c r="M246" s="205"/>
      <c r="N246" s="41"/>
      <c r="O246" s="41"/>
      <c r="P246" s="41"/>
      <c r="Q246" s="41"/>
      <c r="R246" s="41"/>
      <c r="S246" s="41"/>
      <c r="T246" s="77"/>
      <c r="AT246" s="23" t="s">
        <v>153</v>
      </c>
      <c r="AU246" s="23" t="s">
        <v>84</v>
      </c>
    </row>
    <row r="247" spans="2:65" s="1" customFormat="1" ht="54">
      <c r="B247" s="40"/>
      <c r="C247" s="62"/>
      <c r="D247" s="203" t="s">
        <v>155</v>
      </c>
      <c r="E247" s="62"/>
      <c r="F247" s="206" t="s">
        <v>375</v>
      </c>
      <c r="G247" s="62"/>
      <c r="H247" s="62"/>
      <c r="I247" s="162"/>
      <c r="J247" s="62"/>
      <c r="K247" s="62"/>
      <c r="L247" s="60"/>
      <c r="M247" s="205"/>
      <c r="N247" s="41"/>
      <c r="O247" s="41"/>
      <c r="P247" s="41"/>
      <c r="Q247" s="41"/>
      <c r="R247" s="41"/>
      <c r="S247" s="41"/>
      <c r="T247" s="77"/>
      <c r="AT247" s="23" t="s">
        <v>155</v>
      </c>
      <c r="AU247" s="23" t="s">
        <v>84</v>
      </c>
    </row>
    <row r="248" spans="2:65" s="11" customFormat="1" ht="13.5">
      <c r="B248" s="207"/>
      <c r="C248" s="208"/>
      <c r="D248" s="203" t="s">
        <v>157</v>
      </c>
      <c r="E248" s="209" t="s">
        <v>30</v>
      </c>
      <c r="F248" s="210" t="s">
        <v>376</v>
      </c>
      <c r="G248" s="208"/>
      <c r="H248" s="211">
        <v>16.02</v>
      </c>
      <c r="I248" s="212"/>
      <c r="J248" s="208"/>
      <c r="K248" s="208"/>
      <c r="L248" s="213"/>
      <c r="M248" s="214"/>
      <c r="N248" s="215"/>
      <c r="O248" s="215"/>
      <c r="P248" s="215"/>
      <c r="Q248" s="215"/>
      <c r="R248" s="215"/>
      <c r="S248" s="215"/>
      <c r="T248" s="216"/>
      <c r="AT248" s="217" t="s">
        <v>157</v>
      </c>
      <c r="AU248" s="217" t="s">
        <v>84</v>
      </c>
      <c r="AV248" s="11" t="s">
        <v>84</v>
      </c>
      <c r="AW248" s="11" t="s">
        <v>37</v>
      </c>
      <c r="AX248" s="11" t="s">
        <v>74</v>
      </c>
      <c r="AY248" s="217" t="s">
        <v>144</v>
      </c>
    </row>
    <row r="249" spans="2:65" s="12" customFormat="1" ht="13.5">
      <c r="B249" s="218"/>
      <c r="C249" s="219"/>
      <c r="D249" s="203" t="s">
        <v>157</v>
      </c>
      <c r="E249" s="220" t="s">
        <v>30</v>
      </c>
      <c r="F249" s="221" t="s">
        <v>191</v>
      </c>
      <c r="G249" s="219"/>
      <c r="H249" s="222">
        <v>16.02</v>
      </c>
      <c r="I249" s="223"/>
      <c r="J249" s="219"/>
      <c r="K249" s="219"/>
      <c r="L249" s="224"/>
      <c r="M249" s="225"/>
      <c r="N249" s="226"/>
      <c r="O249" s="226"/>
      <c r="P249" s="226"/>
      <c r="Q249" s="226"/>
      <c r="R249" s="226"/>
      <c r="S249" s="226"/>
      <c r="T249" s="227"/>
      <c r="AT249" s="228" t="s">
        <v>157</v>
      </c>
      <c r="AU249" s="228" t="s">
        <v>84</v>
      </c>
      <c r="AV249" s="12" t="s">
        <v>151</v>
      </c>
      <c r="AW249" s="12" t="s">
        <v>37</v>
      </c>
      <c r="AX249" s="12" t="s">
        <v>82</v>
      </c>
      <c r="AY249" s="228" t="s">
        <v>144</v>
      </c>
    </row>
    <row r="250" spans="2:65" s="10" customFormat="1" ht="29.85" customHeight="1">
      <c r="B250" s="175"/>
      <c r="C250" s="176"/>
      <c r="D250" s="177" t="s">
        <v>73</v>
      </c>
      <c r="E250" s="189" t="s">
        <v>178</v>
      </c>
      <c r="F250" s="189" t="s">
        <v>377</v>
      </c>
      <c r="G250" s="176"/>
      <c r="H250" s="176"/>
      <c r="I250" s="179"/>
      <c r="J250" s="190">
        <f>BK250</f>
        <v>0</v>
      </c>
      <c r="K250" s="176"/>
      <c r="L250" s="181"/>
      <c r="M250" s="182"/>
      <c r="N250" s="183"/>
      <c r="O250" s="183"/>
      <c r="P250" s="184">
        <f>SUM(P251:P396)</f>
        <v>0</v>
      </c>
      <c r="Q250" s="183"/>
      <c r="R250" s="184">
        <f>SUM(R251:R396)</f>
        <v>881.12218999999993</v>
      </c>
      <c r="S250" s="183"/>
      <c r="T250" s="185">
        <f>SUM(T251:T396)</f>
        <v>0</v>
      </c>
      <c r="AR250" s="186" t="s">
        <v>82</v>
      </c>
      <c r="AT250" s="187" t="s">
        <v>73</v>
      </c>
      <c r="AU250" s="187" t="s">
        <v>82</v>
      </c>
      <c r="AY250" s="186" t="s">
        <v>144</v>
      </c>
      <c r="BK250" s="188">
        <f>SUM(BK251:BK396)</f>
        <v>0</v>
      </c>
    </row>
    <row r="251" spans="2:65" s="1" customFormat="1" ht="16.5" customHeight="1">
      <c r="B251" s="40"/>
      <c r="C251" s="191" t="s">
        <v>378</v>
      </c>
      <c r="D251" s="191" t="s">
        <v>146</v>
      </c>
      <c r="E251" s="192" t="s">
        <v>379</v>
      </c>
      <c r="F251" s="193" t="s">
        <v>380</v>
      </c>
      <c r="G251" s="194" t="s">
        <v>310</v>
      </c>
      <c r="H251" s="195">
        <v>165</v>
      </c>
      <c r="I251" s="196"/>
      <c r="J251" s="197">
        <f>ROUND(I251*H251,2)</f>
        <v>0</v>
      </c>
      <c r="K251" s="193" t="s">
        <v>150</v>
      </c>
      <c r="L251" s="60"/>
      <c r="M251" s="198" t="s">
        <v>30</v>
      </c>
      <c r="N251" s="199" t="s">
        <v>45</v>
      </c>
      <c r="O251" s="41"/>
      <c r="P251" s="200">
        <f>O251*H251</f>
        <v>0</v>
      </c>
      <c r="Q251" s="200">
        <v>0</v>
      </c>
      <c r="R251" s="200">
        <f>Q251*H251</f>
        <v>0</v>
      </c>
      <c r="S251" s="200">
        <v>0</v>
      </c>
      <c r="T251" s="201">
        <f>S251*H251</f>
        <v>0</v>
      </c>
      <c r="AR251" s="23" t="s">
        <v>151</v>
      </c>
      <c r="AT251" s="23" t="s">
        <v>146</v>
      </c>
      <c r="AU251" s="23" t="s">
        <v>84</v>
      </c>
      <c r="AY251" s="23" t="s">
        <v>144</v>
      </c>
      <c r="BE251" s="202">
        <f>IF(N251="základní",J251,0)</f>
        <v>0</v>
      </c>
      <c r="BF251" s="202">
        <f>IF(N251="snížená",J251,0)</f>
        <v>0</v>
      </c>
      <c r="BG251" s="202">
        <f>IF(N251="zákl. přenesená",J251,0)</f>
        <v>0</v>
      </c>
      <c r="BH251" s="202">
        <f>IF(N251="sníž. přenesená",J251,0)</f>
        <v>0</v>
      </c>
      <c r="BI251" s="202">
        <f>IF(N251="nulová",J251,0)</f>
        <v>0</v>
      </c>
      <c r="BJ251" s="23" t="s">
        <v>82</v>
      </c>
      <c r="BK251" s="202">
        <f>ROUND(I251*H251,2)</f>
        <v>0</v>
      </c>
      <c r="BL251" s="23" t="s">
        <v>151</v>
      </c>
      <c r="BM251" s="23" t="s">
        <v>381</v>
      </c>
    </row>
    <row r="252" spans="2:65" s="1" customFormat="1" ht="13.5">
      <c r="B252" s="40"/>
      <c r="C252" s="62"/>
      <c r="D252" s="203" t="s">
        <v>153</v>
      </c>
      <c r="E252" s="62"/>
      <c r="F252" s="204" t="s">
        <v>382</v>
      </c>
      <c r="G252" s="62"/>
      <c r="H252" s="62"/>
      <c r="I252" s="162"/>
      <c r="J252" s="62"/>
      <c r="K252" s="62"/>
      <c r="L252" s="60"/>
      <c r="M252" s="205"/>
      <c r="N252" s="41"/>
      <c r="O252" s="41"/>
      <c r="P252" s="41"/>
      <c r="Q252" s="41"/>
      <c r="R252" s="41"/>
      <c r="S252" s="41"/>
      <c r="T252" s="77"/>
      <c r="AT252" s="23" t="s">
        <v>153</v>
      </c>
      <c r="AU252" s="23" t="s">
        <v>84</v>
      </c>
    </row>
    <row r="253" spans="2:65" s="11" customFormat="1" ht="27">
      <c r="B253" s="207"/>
      <c r="C253" s="208"/>
      <c r="D253" s="203" t="s">
        <v>157</v>
      </c>
      <c r="E253" s="209" t="s">
        <v>30</v>
      </c>
      <c r="F253" s="210" t="s">
        <v>383</v>
      </c>
      <c r="G253" s="208"/>
      <c r="H253" s="211">
        <v>165</v>
      </c>
      <c r="I253" s="212"/>
      <c r="J253" s="208"/>
      <c r="K253" s="208"/>
      <c r="L253" s="213"/>
      <c r="M253" s="214"/>
      <c r="N253" s="215"/>
      <c r="O253" s="215"/>
      <c r="P253" s="215"/>
      <c r="Q253" s="215"/>
      <c r="R253" s="215"/>
      <c r="S253" s="215"/>
      <c r="T253" s="216"/>
      <c r="AT253" s="217" t="s">
        <v>157</v>
      </c>
      <c r="AU253" s="217" t="s">
        <v>84</v>
      </c>
      <c r="AV253" s="11" t="s">
        <v>84</v>
      </c>
      <c r="AW253" s="11" t="s">
        <v>37</v>
      </c>
      <c r="AX253" s="11" t="s">
        <v>82</v>
      </c>
      <c r="AY253" s="217" t="s">
        <v>144</v>
      </c>
    </row>
    <row r="254" spans="2:65" s="1" customFormat="1" ht="16.5" customHeight="1">
      <c r="B254" s="40"/>
      <c r="C254" s="191" t="s">
        <v>384</v>
      </c>
      <c r="D254" s="191" t="s">
        <v>146</v>
      </c>
      <c r="E254" s="192" t="s">
        <v>385</v>
      </c>
      <c r="F254" s="193" t="s">
        <v>386</v>
      </c>
      <c r="G254" s="194" t="s">
        <v>310</v>
      </c>
      <c r="H254" s="195">
        <v>356.25</v>
      </c>
      <c r="I254" s="196"/>
      <c r="J254" s="197">
        <f>ROUND(I254*H254,2)</f>
        <v>0</v>
      </c>
      <c r="K254" s="193" t="s">
        <v>150</v>
      </c>
      <c r="L254" s="60"/>
      <c r="M254" s="198" t="s">
        <v>30</v>
      </c>
      <c r="N254" s="199" t="s">
        <v>45</v>
      </c>
      <c r="O254" s="41"/>
      <c r="P254" s="200">
        <f>O254*H254</f>
        <v>0</v>
      </c>
      <c r="Q254" s="200">
        <v>0</v>
      </c>
      <c r="R254" s="200">
        <f>Q254*H254</f>
        <v>0</v>
      </c>
      <c r="S254" s="200">
        <v>0</v>
      </c>
      <c r="T254" s="201">
        <f>S254*H254</f>
        <v>0</v>
      </c>
      <c r="AR254" s="23" t="s">
        <v>151</v>
      </c>
      <c r="AT254" s="23" t="s">
        <v>146</v>
      </c>
      <c r="AU254" s="23" t="s">
        <v>84</v>
      </c>
      <c r="AY254" s="23" t="s">
        <v>144</v>
      </c>
      <c r="BE254" s="202">
        <f>IF(N254="základní",J254,0)</f>
        <v>0</v>
      </c>
      <c r="BF254" s="202">
        <f>IF(N254="snížená",J254,0)</f>
        <v>0</v>
      </c>
      <c r="BG254" s="202">
        <f>IF(N254="zákl. přenesená",J254,0)</f>
        <v>0</v>
      </c>
      <c r="BH254" s="202">
        <f>IF(N254="sníž. přenesená",J254,0)</f>
        <v>0</v>
      </c>
      <c r="BI254" s="202">
        <f>IF(N254="nulová",J254,0)</f>
        <v>0</v>
      </c>
      <c r="BJ254" s="23" t="s">
        <v>82</v>
      </c>
      <c r="BK254" s="202">
        <f>ROUND(I254*H254,2)</f>
        <v>0</v>
      </c>
      <c r="BL254" s="23" t="s">
        <v>151</v>
      </c>
      <c r="BM254" s="23" t="s">
        <v>387</v>
      </c>
    </row>
    <row r="255" spans="2:65" s="1" customFormat="1" ht="13.5">
      <c r="B255" s="40"/>
      <c r="C255" s="62"/>
      <c r="D255" s="203" t="s">
        <v>153</v>
      </c>
      <c r="E255" s="62"/>
      <c r="F255" s="204" t="s">
        <v>388</v>
      </c>
      <c r="G255" s="62"/>
      <c r="H255" s="62"/>
      <c r="I255" s="162"/>
      <c r="J255" s="62"/>
      <c r="K255" s="62"/>
      <c r="L255" s="60"/>
      <c r="M255" s="205"/>
      <c r="N255" s="41"/>
      <c r="O255" s="41"/>
      <c r="P255" s="41"/>
      <c r="Q255" s="41"/>
      <c r="R255" s="41"/>
      <c r="S255" s="41"/>
      <c r="T255" s="77"/>
      <c r="AT255" s="23" t="s">
        <v>153</v>
      </c>
      <c r="AU255" s="23" t="s">
        <v>84</v>
      </c>
    </row>
    <row r="256" spans="2:65" s="11" customFormat="1" ht="13.5">
      <c r="B256" s="207"/>
      <c r="C256" s="208"/>
      <c r="D256" s="203" t="s">
        <v>157</v>
      </c>
      <c r="E256" s="209" t="s">
        <v>30</v>
      </c>
      <c r="F256" s="210" t="s">
        <v>389</v>
      </c>
      <c r="G256" s="208"/>
      <c r="H256" s="211">
        <v>356.25</v>
      </c>
      <c r="I256" s="212"/>
      <c r="J256" s="208"/>
      <c r="K256" s="208"/>
      <c r="L256" s="213"/>
      <c r="M256" s="214"/>
      <c r="N256" s="215"/>
      <c r="O256" s="215"/>
      <c r="P256" s="215"/>
      <c r="Q256" s="215"/>
      <c r="R256" s="215"/>
      <c r="S256" s="215"/>
      <c r="T256" s="216"/>
      <c r="AT256" s="217" t="s">
        <v>157</v>
      </c>
      <c r="AU256" s="217" t="s">
        <v>84</v>
      </c>
      <c r="AV256" s="11" t="s">
        <v>84</v>
      </c>
      <c r="AW256" s="11" t="s">
        <v>37</v>
      </c>
      <c r="AX256" s="11" t="s">
        <v>82</v>
      </c>
      <c r="AY256" s="217" t="s">
        <v>144</v>
      </c>
    </row>
    <row r="257" spans="2:65" s="1" customFormat="1" ht="16.5" customHeight="1">
      <c r="B257" s="40"/>
      <c r="C257" s="191" t="s">
        <v>390</v>
      </c>
      <c r="D257" s="191" t="s">
        <v>146</v>
      </c>
      <c r="E257" s="192" t="s">
        <v>391</v>
      </c>
      <c r="F257" s="193" t="s">
        <v>392</v>
      </c>
      <c r="G257" s="194" t="s">
        <v>310</v>
      </c>
      <c r="H257" s="195">
        <v>4981</v>
      </c>
      <c r="I257" s="196"/>
      <c r="J257" s="197">
        <f>ROUND(I257*H257,2)</f>
        <v>0</v>
      </c>
      <c r="K257" s="193" t="s">
        <v>150</v>
      </c>
      <c r="L257" s="60"/>
      <c r="M257" s="198" t="s">
        <v>30</v>
      </c>
      <c r="N257" s="199" t="s">
        <v>45</v>
      </c>
      <c r="O257" s="41"/>
      <c r="P257" s="200">
        <f>O257*H257</f>
        <v>0</v>
      </c>
      <c r="Q257" s="200">
        <v>0</v>
      </c>
      <c r="R257" s="200">
        <f>Q257*H257</f>
        <v>0</v>
      </c>
      <c r="S257" s="200">
        <v>0</v>
      </c>
      <c r="T257" s="201">
        <f>S257*H257</f>
        <v>0</v>
      </c>
      <c r="AR257" s="23" t="s">
        <v>151</v>
      </c>
      <c r="AT257" s="23" t="s">
        <v>146</v>
      </c>
      <c r="AU257" s="23" t="s">
        <v>84</v>
      </c>
      <c r="AY257" s="23" t="s">
        <v>144</v>
      </c>
      <c r="BE257" s="202">
        <f>IF(N257="základní",J257,0)</f>
        <v>0</v>
      </c>
      <c r="BF257" s="202">
        <f>IF(N257="snížená",J257,0)</f>
        <v>0</v>
      </c>
      <c r="BG257" s="202">
        <f>IF(N257="zákl. přenesená",J257,0)</f>
        <v>0</v>
      </c>
      <c r="BH257" s="202">
        <f>IF(N257="sníž. přenesená",J257,0)</f>
        <v>0</v>
      </c>
      <c r="BI257" s="202">
        <f>IF(N257="nulová",J257,0)</f>
        <v>0</v>
      </c>
      <c r="BJ257" s="23" t="s">
        <v>82</v>
      </c>
      <c r="BK257" s="202">
        <f>ROUND(I257*H257,2)</f>
        <v>0</v>
      </c>
      <c r="BL257" s="23" t="s">
        <v>151</v>
      </c>
      <c r="BM257" s="23" t="s">
        <v>393</v>
      </c>
    </row>
    <row r="258" spans="2:65" s="1" customFormat="1" ht="13.5">
      <c r="B258" s="40"/>
      <c r="C258" s="62"/>
      <c r="D258" s="203" t="s">
        <v>153</v>
      </c>
      <c r="E258" s="62"/>
      <c r="F258" s="204" t="s">
        <v>394</v>
      </c>
      <c r="G258" s="62"/>
      <c r="H258" s="62"/>
      <c r="I258" s="162"/>
      <c r="J258" s="62"/>
      <c r="K258" s="62"/>
      <c r="L258" s="60"/>
      <c r="M258" s="205"/>
      <c r="N258" s="41"/>
      <c r="O258" s="41"/>
      <c r="P258" s="41"/>
      <c r="Q258" s="41"/>
      <c r="R258" s="41"/>
      <c r="S258" s="41"/>
      <c r="T258" s="77"/>
      <c r="AT258" s="23" t="s">
        <v>153</v>
      </c>
      <c r="AU258" s="23" t="s">
        <v>84</v>
      </c>
    </row>
    <row r="259" spans="2:65" s="11" customFormat="1" ht="13.5">
      <c r="B259" s="207"/>
      <c r="C259" s="208"/>
      <c r="D259" s="203" t="s">
        <v>157</v>
      </c>
      <c r="E259" s="209" t="s">
        <v>30</v>
      </c>
      <c r="F259" s="210" t="s">
        <v>395</v>
      </c>
      <c r="G259" s="208"/>
      <c r="H259" s="211">
        <v>4981</v>
      </c>
      <c r="I259" s="212"/>
      <c r="J259" s="208"/>
      <c r="K259" s="208"/>
      <c r="L259" s="213"/>
      <c r="M259" s="214"/>
      <c r="N259" s="215"/>
      <c r="O259" s="215"/>
      <c r="P259" s="215"/>
      <c r="Q259" s="215"/>
      <c r="R259" s="215"/>
      <c r="S259" s="215"/>
      <c r="T259" s="216"/>
      <c r="AT259" s="217" t="s">
        <v>157</v>
      </c>
      <c r="AU259" s="217" t="s">
        <v>84</v>
      </c>
      <c r="AV259" s="11" t="s">
        <v>84</v>
      </c>
      <c r="AW259" s="11" t="s">
        <v>37</v>
      </c>
      <c r="AX259" s="11" t="s">
        <v>82</v>
      </c>
      <c r="AY259" s="217" t="s">
        <v>144</v>
      </c>
    </row>
    <row r="260" spans="2:65" s="1" customFormat="1" ht="16.5" customHeight="1">
      <c r="B260" s="40"/>
      <c r="C260" s="191" t="s">
        <v>396</v>
      </c>
      <c r="D260" s="191" t="s">
        <v>146</v>
      </c>
      <c r="E260" s="192" t="s">
        <v>397</v>
      </c>
      <c r="F260" s="193" t="s">
        <v>398</v>
      </c>
      <c r="G260" s="194" t="s">
        <v>310</v>
      </c>
      <c r="H260" s="195">
        <v>884</v>
      </c>
      <c r="I260" s="196"/>
      <c r="J260" s="197">
        <f>ROUND(I260*H260,2)</f>
        <v>0</v>
      </c>
      <c r="K260" s="193" t="s">
        <v>150</v>
      </c>
      <c r="L260" s="60"/>
      <c r="M260" s="198" t="s">
        <v>30</v>
      </c>
      <c r="N260" s="199" t="s">
        <v>45</v>
      </c>
      <c r="O260" s="41"/>
      <c r="P260" s="200">
        <f>O260*H260</f>
        <v>0</v>
      </c>
      <c r="Q260" s="200">
        <v>0</v>
      </c>
      <c r="R260" s="200">
        <f>Q260*H260</f>
        <v>0</v>
      </c>
      <c r="S260" s="200">
        <v>0</v>
      </c>
      <c r="T260" s="201">
        <f>S260*H260</f>
        <v>0</v>
      </c>
      <c r="AR260" s="23" t="s">
        <v>151</v>
      </c>
      <c r="AT260" s="23" t="s">
        <v>146</v>
      </c>
      <c r="AU260" s="23" t="s">
        <v>84</v>
      </c>
      <c r="AY260" s="23" t="s">
        <v>144</v>
      </c>
      <c r="BE260" s="202">
        <f>IF(N260="základní",J260,0)</f>
        <v>0</v>
      </c>
      <c r="BF260" s="202">
        <f>IF(N260="snížená",J260,0)</f>
        <v>0</v>
      </c>
      <c r="BG260" s="202">
        <f>IF(N260="zákl. přenesená",J260,0)</f>
        <v>0</v>
      </c>
      <c r="BH260" s="202">
        <f>IF(N260="sníž. přenesená",J260,0)</f>
        <v>0</v>
      </c>
      <c r="BI260" s="202">
        <f>IF(N260="nulová",J260,0)</f>
        <v>0</v>
      </c>
      <c r="BJ260" s="23" t="s">
        <v>82</v>
      </c>
      <c r="BK260" s="202">
        <f>ROUND(I260*H260,2)</f>
        <v>0</v>
      </c>
      <c r="BL260" s="23" t="s">
        <v>151</v>
      </c>
      <c r="BM260" s="23" t="s">
        <v>399</v>
      </c>
    </row>
    <row r="261" spans="2:65" s="1" customFormat="1" ht="13.5">
      <c r="B261" s="40"/>
      <c r="C261" s="62"/>
      <c r="D261" s="203" t="s">
        <v>153</v>
      </c>
      <c r="E261" s="62"/>
      <c r="F261" s="204" t="s">
        <v>400</v>
      </c>
      <c r="G261" s="62"/>
      <c r="H261" s="62"/>
      <c r="I261" s="162"/>
      <c r="J261" s="62"/>
      <c r="K261" s="62"/>
      <c r="L261" s="60"/>
      <c r="M261" s="205"/>
      <c r="N261" s="41"/>
      <c r="O261" s="41"/>
      <c r="P261" s="41"/>
      <c r="Q261" s="41"/>
      <c r="R261" s="41"/>
      <c r="S261" s="41"/>
      <c r="T261" s="77"/>
      <c r="AT261" s="23" t="s">
        <v>153</v>
      </c>
      <c r="AU261" s="23" t="s">
        <v>84</v>
      </c>
    </row>
    <row r="262" spans="2:65" s="11" customFormat="1" ht="13.5">
      <c r="B262" s="207"/>
      <c r="C262" s="208"/>
      <c r="D262" s="203" t="s">
        <v>157</v>
      </c>
      <c r="E262" s="209" t="s">
        <v>30</v>
      </c>
      <c r="F262" s="210" t="s">
        <v>401</v>
      </c>
      <c r="G262" s="208"/>
      <c r="H262" s="211">
        <v>884</v>
      </c>
      <c r="I262" s="212"/>
      <c r="J262" s="208"/>
      <c r="K262" s="208"/>
      <c r="L262" s="213"/>
      <c r="M262" s="214"/>
      <c r="N262" s="215"/>
      <c r="O262" s="215"/>
      <c r="P262" s="215"/>
      <c r="Q262" s="215"/>
      <c r="R262" s="215"/>
      <c r="S262" s="215"/>
      <c r="T262" s="216"/>
      <c r="AT262" s="217" t="s">
        <v>157</v>
      </c>
      <c r="AU262" s="217" t="s">
        <v>84</v>
      </c>
      <c r="AV262" s="11" t="s">
        <v>84</v>
      </c>
      <c r="AW262" s="11" t="s">
        <v>37</v>
      </c>
      <c r="AX262" s="11" t="s">
        <v>82</v>
      </c>
      <c r="AY262" s="217" t="s">
        <v>144</v>
      </c>
    </row>
    <row r="263" spans="2:65" s="1" customFormat="1" ht="25.5" customHeight="1">
      <c r="B263" s="40"/>
      <c r="C263" s="191" t="s">
        <v>402</v>
      </c>
      <c r="D263" s="191" t="s">
        <v>146</v>
      </c>
      <c r="E263" s="192" t="s">
        <v>403</v>
      </c>
      <c r="F263" s="193" t="s">
        <v>404</v>
      </c>
      <c r="G263" s="194" t="s">
        <v>310</v>
      </c>
      <c r="H263" s="195">
        <v>2655</v>
      </c>
      <c r="I263" s="196"/>
      <c r="J263" s="197">
        <f>ROUND(I263*H263,2)</f>
        <v>0</v>
      </c>
      <c r="K263" s="193" t="s">
        <v>150</v>
      </c>
      <c r="L263" s="60"/>
      <c r="M263" s="198" t="s">
        <v>30</v>
      </c>
      <c r="N263" s="199" t="s">
        <v>45</v>
      </c>
      <c r="O263" s="41"/>
      <c r="P263" s="200">
        <f>O263*H263</f>
        <v>0</v>
      </c>
      <c r="Q263" s="200">
        <v>0</v>
      </c>
      <c r="R263" s="200">
        <f>Q263*H263</f>
        <v>0</v>
      </c>
      <c r="S263" s="200">
        <v>0</v>
      </c>
      <c r="T263" s="201">
        <f>S263*H263</f>
        <v>0</v>
      </c>
      <c r="AR263" s="23" t="s">
        <v>151</v>
      </c>
      <c r="AT263" s="23" t="s">
        <v>146</v>
      </c>
      <c r="AU263" s="23" t="s">
        <v>84</v>
      </c>
      <c r="AY263" s="23" t="s">
        <v>144</v>
      </c>
      <c r="BE263" s="202">
        <f>IF(N263="základní",J263,0)</f>
        <v>0</v>
      </c>
      <c r="BF263" s="202">
        <f>IF(N263="snížená",J263,0)</f>
        <v>0</v>
      </c>
      <c r="BG263" s="202">
        <f>IF(N263="zákl. přenesená",J263,0)</f>
        <v>0</v>
      </c>
      <c r="BH263" s="202">
        <f>IF(N263="sníž. přenesená",J263,0)</f>
        <v>0</v>
      </c>
      <c r="BI263" s="202">
        <f>IF(N263="nulová",J263,0)</f>
        <v>0</v>
      </c>
      <c r="BJ263" s="23" t="s">
        <v>82</v>
      </c>
      <c r="BK263" s="202">
        <f>ROUND(I263*H263,2)</f>
        <v>0</v>
      </c>
      <c r="BL263" s="23" t="s">
        <v>151</v>
      </c>
      <c r="BM263" s="23" t="s">
        <v>405</v>
      </c>
    </row>
    <row r="264" spans="2:65" s="1" customFormat="1" ht="27">
      <c r="B264" s="40"/>
      <c r="C264" s="62"/>
      <c r="D264" s="203" t="s">
        <v>153</v>
      </c>
      <c r="E264" s="62"/>
      <c r="F264" s="204" t="s">
        <v>406</v>
      </c>
      <c r="G264" s="62"/>
      <c r="H264" s="62"/>
      <c r="I264" s="162"/>
      <c r="J264" s="62"/>
      <c r="K264" s="62"/>
      <c r="L264" s="60"/>
      <c r="M264" s="205"/>
      <c r="N264" s="41"/>
      <c r="O264" s="41"/>
      <c r="P264" s="41"/>
      <c r="Q264" s="41"/>
      <c r="R264" s="41"/>
      <c r="S264" s="41"/>
      <c r="T264" s="77"/>
      <c r="AT264" s="23" t="s">
        <v>153</v>
      </c>
      <c r="AU264" s="23" t="s">
        <v>84</v>
      </c>
    </row>
    <row r="265" spans="2:65" s="1" customFormat="1" ht="27">
      <c r="B265" s="40"/>
      <c r="C265" s="62"/>
      <c r="D265" s="203" t="s">
        <v>155</v>
      </c>
      <c r="E265" s="62"/>
      <c r="F265" s="206" t="s">
        <v>407</v>
      </c>
      <c r="G265" s="62"/>
      <c r="H265" s="62"/>
      <c r="I265" s="162"/>
      <c r="J265" s="62"/>
      <c r="K265" s="62"/>
      <c r="L265" s="60"/>
      <c r="M265" s="205"/>
      <c r="N265" s="41"/>
      <c r="O265" s="41"/>
      <c r="P265" s="41"/>
      <c r="Q265" s="41"/>
      <c r="R265" s="41"/>
      <c r="S265" s="41"/>
      <c r="T265" s="77"/>
      <c r="AT265" s="23" t="s">
        <v>155</v>
      </c>
      <c r="AU265" s="23" t="s">
        <v>84</v>
      </c>
    </row>
    <row r="266" spans="2:65" s="11" customFormat="1" ht="13.5">
      <c r="B266" s="207"/>
      <c r="C266" s="208"/>
      <c r="D266" s="203" t="s">
        <v>157</v>
      </c>
      <c r="E266" s="209" t="s">
        <v>30</v>
      </c>
      <c r="F266" s="210" t="s">
        <v>408</v>
      </c>
      <c r="G266" s="208"/>
      <c r="H266" s="211">
        <v>2655</v>
      </c>
      <c r="I266" s="212"/>
      <c r="J266" s="208"/>
      <c r="K266" s="208"/>
      <c r="L266" s="213"/>
      <c r="M266" s="214"/>
      <c r="N266" s="215"/>
      <c r="O266" s="215"/>
      <c r="P266" s="215"/>
      <c r="Q266" s="215"/>
      <c r="R266" s="215"/>
      <c r="S266" s="215"/>
      <c r="T266" s="216"/>
      <c r="AT266" s="217" t="s">
        <v>157</v>
      </c>
      <c r="AU266" s="217" t="s">
        <v>84</v>
      </c>
      <c r="AV266" s="11" t="s">
        <v>84</v>
      </c>
      <c r="AW266" s="11" t="s">
        <v>37</v>
      </c>
      <c r="AX266" s="11" t="s">
        <v>82</v>
      </c>
      <c r="AY266" s="217" t="s">
        <v>144</v>
      </c>
    </row>
    <row r="267" spans="2:65" s="1" customFormat="1" ht="16.5" customHeight="1">
      <c r="B267" s="40"/>
      <c r="C267" s="191" t="s">
        <v>409</v>
      </c>
      <c r="D267" s="191" t="s">
        <v>146</v>
      </c>
      <c r="E267" s="192" t="s">
        <v>410</v>
      </c>
      <c r="F267" s="193" t="s">
        <v>411</v>
      </c>
      <c r="G267" s="194" t="s">
        <v>310</v>
      </c>
      <c r="H267" s="195">
        <v>2655</v>
      </c>
      <c r="I267" s="196"/>
      <c r="J267" s="197">
        <f>ROUND(I267*H267,2)</f>
        <v>0</v>
      </c>
      <c r="K267" s="193" t="s">
        <v>150</v>
      </c>
      <c r="L267" s="60"/>
      <c r="M267" s="198" t="s">
        <v>30</v>
      </c>
      <c r="N267" s="199" t="s">
        <v>45</v>
      </c>
      <c r="O267" s="41"/>
      <c r="P267" s="200">
        <f>O267*H267</f>
        <v>0</v>
      </c>
      <c r="Q267" s="200">
        <v>0</v>
      </c>
      <c r="R267" s="200">
        <f>Q267*H267</f>
        <v>0</v>
      </c>
      <c r="S267" s="200">
        <v>0</v>
      </c>
      <c r="T267" s="201">
        <f>S267*H267</f>
        <v>0</v>
      </c>
      <c r="AR267" s="23" t="s">
        <v>151</v>
      </c>
      <c r="AT267" s="23" t="s">
        <v>146</v>
      </c>
      <c r="AU267" s="23" t="s">
        <v>84</v>
      </c>
      <c r="AY267" s="23" t="s">
        <v>144</v>
      </c>
      <c r="BE267" s="202">
        <f>IF(N267="základní",J267,0)</f>
        <v>0</v>
      </c>
      <c r="BF267" s="202">
        <f>IF(N267="snížená",J267,0)</f>
        <v>0</v>
      </c>
      <c r="BG267" s="202">
        <f>IF(N267="zákl. přenesená",J267,0)</f>
        <v>0</v>
      </c>
      <c r="BH267" s="202">
        <f>IF(N267="sníž. přenesená",J267,0)</f>
        <v>0</v>
      </c>
      <c r="BI267" s="202">
        <f>IF(N267="nulová",J267,0)</f>
        <v>0</v>
      </c>
      <c r="BJ267" s="23" t="s">
        <v>82</v>
      </c>
      <c r="BK267" s="202">
        <f>ROUND(I267*H267,2)</f>
        <v>0</v>
      </c>
      <c r="BL267" s="23" t="s">
        <v>151</v>
      </c>
      <c r="BM267" s="23" t="s">
        <v>412</v>
      </c>
    </row>
    <row r="268" spans="2:65" s="1" customFormat="1" ht="27">
      <c r="B268" s="40"/>
      <c r="C268" s="62"/>
      <c r="D268" s="203" t="s">
        <v>153</v>
      </c>
      <c r="E268" s="62"/>
      <c r="F268" s="204" t="s">
        <v>413</v>
      </c>
      <c r="G268" s="62"/>
      <c r="H268" s="62"/>
      <c r="I268" s="162"/>
      <c r="J268" s="62"/>
      <c r="K268" s="62"/>
      <c r="L268" s="60"/>
      <c r="M268" s="205"/>
      <c r="N268" s="41"/>
      <c r="O268" s="41"/>
      <c r="P268" s="41"/>
      <c r="Q268" s="41"/>
      <c r="R268" s="41"/>
      <c r="S268" s="41"/>
      <c r="T268" s="77"/>
      <c r="AT268" s="23" t="s">
        <v>153</v>
      </c>
      <c r="AU268" s="23" t="s">
        <v>84</v>
      </c>
    </row>
    <row r="269" spans="2:65" s="1" customFormat="1" ht="94.5">
      <c r="B269" s="40"/>
      <c r="C269" s="62"/>
      <c r="D269" s="203" t="s">
        <v>155</v>
      </c>
      <c r="E269" s="62"/>
      <c r="F269" s="206" t="s">
        <v>414</v>
      </c>
      <c r="G269" s="62"/>
      <c r="H269" s="62"/>
      <c r="I269" s="162"/>
      <c r="J269" s="62"/>
      <c r="K269" s="62"/>
      <c r="L269" s="60"/>
      <c r="M269" s="205"/>
      <c r="N269" s="41"/>
      <c r="O269" s="41"/>
      <c r="P269" s="41"/>
      <c r="Q269" s="41"/>
      <c r="R269" s="41"/>
      <c r="S269" s="41"/>
      <c r="T269" s="77"/>
      <c r="AT269" s="23" t="s">
        <v>155</v>
      </c>
      <c r="AU269" s="23" t="s">
        <v>84</v>
      </c>
    </row>
    <row r="270" spans="2:65" s="11" customFormat="1" ht="13.5">
      <c r="B270" s="207"/>
      <c r="C270" s="208"/>
      <c r="D270" s="203" t="s">
        <v>157</v>
      </c>
      <c r="E270" s="209" t="s">
        <v>30</v>
      </c>
      <c r="F270" s="210" t="s">
        <v>408</v>
      </c>
      <c r="G270" s="208"/>
      <c r="H270" s="211">
        <v>2655</v>
      </c>
      <c r="I270" s="212"/>
      <c r="J270" s="208"/>
      <c r="K270" s="208"/>
      <c r="L270" s="213"/>
      <c r="M270" s="214"/>
      <c r="N270" s="215"/>
      <c r="O270" s="215"/>
      <c r="P270" s="215"/>
      <c r="Q270" s="215"/>
      <c r="R270" s="215"/>
      <c r="S270" s="215"/>
      <c r="T270" s="216"/>
      <c r="AT270" s="217" t="s">
        <v>157</v>
      </c>
      <c r="AU270" s="217" t="s">
        <v>84</v>
      </c>
      <c r="AV270" s="11" t="s">
        <v>84</v>
      </c>
      <c r="AW270" s="11" t="s">
        <v>37</v>
      </c>
      <c r="AX270" s="11" t="s">
        <v>82</v>
      </c>
      <c r="AY270" s="217" t="s">
        <v>144</v>
      </c>
    </row>
    <row r="271" spans="2:65" s="1" customFormat="1" ht="16.5" customHeight="1">
      <c r="B271" s="40"/>
      <c r="C271" s="191" t="s">
        <v>415</v>
      </c>
      <c r="D271" s="191" t="s">
        <v>146</v>
      </c>
      <c r="E271" s="192" t="s">
        <v>416</v>
      </c>
      <c r="F271" s="193" t="s">
        <v>417</v>
      </c>
      <c r="G271" s="194" t="s">
        <v>310</v>
      </c>
      <c r="H271" s="195">
        <v>2655</v>
      </c>
      <c r="I271" s="196"/>
      <c r="J271" s="197">
        <f>ROUND(I271*H271,2)</f>
        <v>0</v>
      </c>
      <c r="K271" s="193" t="s">
        <v>150</v>
      </c>
      <c r="L271" s="60"/>
      <c r="M271" s="198" t="s">
        <v>30</v>
      </c>
      <c r="N271" s="199" t="s">
        <v>45</v>
      </c>
      <c r="O271" s="41"/>
      <c r="P271" s="200">
        <f>O271*H271</f>
        <v>0</v>
      </c>
      <c r="Q271" s="200">
        <v>0</v>
      </c>
      <c r="R271" s="200">
        <f>Q271*H271</f>
        <v>0</v>
      </c>
      <c r="S271" s="200">
        <v>0</v>
      </c>
      <c r="T271" s="201">
        <f>S271*H271</f>
        <v>0</v>
      </c>
      <c r="AR271" s="23" t="s">
        <v>151</v>
      </c>
      <c r="AT271" s="23" t="s">
        <v>146</v>
      </c>
      <c r="AU271" s="23" t="s">
        <v>84</v>
      </c>
      <c r="AY271" s="23" t="s">
        <v>144</v>
      </c>
      <c r="BE271" s="202">
        <f>IF(N271="základní",J271,0)</f>
        <v>0</v>
      </c>
      <c r="BF271" s="202">
        <f>IF(N271="snížená",J271,0)</f>
        <v>0</v>
      </c>
      <c r="BG271" s="202">
        <f>IF(N271="zákl. přenesená",J271,0)</f>
        <v>0</v>
      </c>
      <c r="BH271" s="202">
        <f>IF(N271="sníž. přenesená",J271,0)</f>
        <v>0</v>
      </c>
      <c r="BI271" s="202">
        <f>IF(N271="nulová",J271,0)</f>
        <v>0</v>
      </c>
      <c r="BJ271" s="23" t="s">
        <v>82</v>
      </c>
      <c r="BK271" s="202">
        <f>ROUND(I271*H271,2)</f>
        <v>0</v>
      </c>
      <c r="BL271" s="23" t="s">
        <v>151</v>
      </c>
      <c r="BM271" s="23" t="s">
        <v>418</v>
      </c>
    </row>
    <row r="272" spans="2:65" s="1" customFormat="1" ht="13.5">
      <c r="B272" s="40"/>
      <c r="C272" s="62"/>
      <c r="D272" s="203" t="s">
        <v>153</v>
      </c>
      <c r="E272" s="62"/>
      <c r="F272" s="204" t="s">
        <v>419</v>
      </c>
      <c r="G272" s="62"/>
      <c r="H272" s="62"/>
      <c r="I272" s="162"/>
      <c r="J272" s="62"/>
      <c r="K272" s="62"/>
      <c r="L272" s="60"/>
      <c r="M272" s="205"/>
      <c r="N272" s="41"/>
      <c r="O272" s="41"/>
      <c r="P272" s="41"/>
      <c r="Q272" s="41"/>
      <c r="R272" s="41"/>
      <c r="S272" s="41"/>
      <c r="T272" s="77"/>
      <c r="AT272" s="23" t="s">
        <v>153</v>
      </c>
      <c r="AU272" s="23" t="s">
        <v>84</v>
      </c>
    </row>
    <row r="273" spans="2:65" s="1" customFormat="1" ht="40.5">
      <c r="B273" s="40"/>
      <c r="C273" s="62"/>
      <c r="D273" s="203" t="s">
        <v>155</v>
      </c>
      <c r="E273" s="62"/>
      <c r="F273" s="206" t="s">
        <v>420</v>
      </c>
      <c r="G273" s="62"/>
      <c r="H273" s="62"/>
      <c r="I273" s="162"/>
      <c r="J273" s="62"/>
      <c r="K273" s="62"/>
      <c r="L273" s="60"/>
      <c r="M273" s="205"/>
      <c r="N273" s="41"/>
      <c r="O273" s="41"/>
      <c r="P273" s="41"/>
      <c r="Q273" s="41"/>
      <c r="R273" s="41"/>
      <c r="S273" s="41"/>
      <c r="T273" s="77"/>
      <c r="AT273" s="23" t="s">
        <v>155</v>
      </c>
      <c r="AU273" s="23" t="s">
        <v>84</v>
      </c>
    </row>
    <row r="274" spans="2:65" s="11" customFormat="1" ht="13.5">
      <c r="B274" s="207"/>
      <c r="C274" s="208"/>
      <c r="D274" s="203" t="s">
        <v>157</v>
      </c>
      <c r="E274" s="209" t="s">
        <v>30</v>
      </c>
      <c r="F274" s="210" t="s">
        <v>408</v>
      </c>
      <c r="G274" s="208"/>
      <c r="H274" s="211">
        <v>2655</v>
      </c>
      <c r="I274" s="212"/>
      <c r="J274" s="208"/>
      <c r="K274" s="208"/>
      <c r="L274" s="213"/>
      <c r="M274" s="214"/>
      <c r="N274" s="215"/>
      <c r="O274" s="215"/>
      <c r="P274" s="215"/>
      <c r="Q274" s="215"/>
      <c r="R274" s="215"/>
      <c r="S274" s="215"/>
      <c r="T274" s="216"/>
      <c r="AT274" s="217" t="s">
        <v>157</v>
      </c>
      <c r="AU274" s="217" t="s">
        <v>84</v>
      </c>
      <c r="AV274" s="11" t="s">
        <v>84</v>
      </c>
      <c r="AW274" s="11" t="s">
        <v>37</v>
      </c>
      <c r="AX274" s="11" t="s">
        <v>82</v>
      </c>
      <c r="AY274" s="217" t="s">
        <v>144</v>
      </c>
    </row>
    <row r="275" spans="2:65" s="1" customFormat="1" ht="16.5" customHeight="1">
      <c r="B275" s="40"/>
      <c r="C275" s="191" t="s">
        <v>421</v>
      </c>
      <c r="D275" s="191" t="s">
        <v>146</v>
      </c>
      <c r="E275" s="192" t="s">
        <v>422</v>
      </c>
      <c r="F275" s="193" t="s">
        <v>423</v>
      </c>
      <c r="G275" s="194" t="s">
        <v>310</v>
      </c>
      <c r="H275" s="195">
        <v>2655</v>
      </c>
      <c r="I275" s="196"/>
      <c r="J275" s="197">
        <f>ROUND(I275*H275,2)</f>
        <v>0</v>
      </c>
      <c r="K275" s="193" t="s">
        <v>150</v>
      </c>
      <c r="L275" s="60"/>
      <c r="M275" s="198" t="s">
        <v>30</v>
      </c>
      <c r="N275" s="199" t="s">
        <v>45</v>
      </c>
      <c r="O275" s="41"/>
      <c r="P275" s="200">
        <f>O275*H275</f>
        <v>0</v>
      </c>
      <c r="Q275" s="200">
        <v>0</v>
      </c>
      <c r="R275" s="200">
        <f>Q275*H275</f>
        <v>0</v>
      </c>
      <c r="S275" s="200">
        <v>0</v>
      </c>
      <c r="T275" s="201">
        <f>S275*H275</f>
        <v>0</v>
      </c>
      <c r="AR275" s="23" t="s">
        <v>151</v>
      </c>
      <c r="AT275" s="23" t="s">
        <v>146</v>
      </c>
      <c r="AU275" s="23" t="s">
        <v>84</v>
      </c>
      <c r="AY275" s="23" t="s">
        <v>144</v>
      </c>
      <c r="BE275" s="202">
        <f>IF(N275="základní",J275,0)</f>
        <v>0</v>
      </c>
      <c r="BF275" s="202">
        <f>IF(N275="snížená",J275,0)</f>
        <v>0</v>
      </c>
      <c r="BG275" s="202">
        <f>IF(N275="zákl. přenesená",J275,0)</f>
        <v>0</v>
      </c>
      <c r="BH275" s="202">
        <f>IF(N275="sníž. přenesená",J275,0)</f>
        <v>0</v>
      </c>
      <c r="BI275" s="202">
        <f>IF(N275="nulová",J275,0)</f>
        <v>0</v>
      </c>
      <c r="BJ275" s="23" t="s">
        <v>82</v>
      </c>
      <c r="BK275" s="202">
        <f>ROUND(I275*H275,2)</f>
        <v>0</v>
      </c>
      <c r="BL275" s="23" t="s">
        <v>151</v>
      </c>
      <c r="BM275" s="23" t="s">
        <v>424</v>
      </c>
    </row>
    <row r="276" spans="2:65" s="1" customFormat="1" ht="13.5">
      <c r="B276" s="40"/>
      <c r="C276" s="62"/>
      <c r="D276" s="203" t="s">
        <v>153</v>
      </c>
      <c r="E276" s="62"/>
      <c r="F276" s="204" t="s">
        <v>425</v>
      </c>
      <c r="G276" s="62"/>
      <c r="H276" s="62"/>
      <c r="I276" s="162"/>
      <c r="J276" s="62"/>
      <c r="K276" s="62"/>
      <c r="L276" s="60"/>
      <c r="M276" s="205"/>
      <c r="N276" s="41"/>
      <c r="O276" s="41"/>
      <c r="P276" s="41"/>
      <c r="Q276" s="41"/>
      <c r="R276" s="41"/>
      <c r="S276" s="41"/>
      <c r="T276" s="77"/>
      <c r="AT276" s="23" t="s">
        <v>153</v>
      </c>
      <c r="AU276" s="23" t="s">
        <v>84</v>
      </c>
    </row>
    <row r="277" spans="2:65" s="11" customFormat="1" ht="13.5">
      <c r="B277" s="207"/>
      <c r="C277" s="208"/>
      <c r="D277" s="203" t="s">
        <v>157</v>
      </c>
      <c r="E277" s="209" t="s">
        <v>30</v>
      </c>
      <c r="F277" s="210" t="s">
        <v>408</v>
      </c>
      <c r="G277" s="208"/>
      <c r="H277" s="211">
        <v>2655</v>
      </c>
      <c r="I277" s="212"/>
      <c r="J277" s="208"/>
      <c r="K277" s="208"/>
      <c r="L277" s="213"/>
      <c r="M277" s="214"/>
      <c r="N277" s="215"/>
      <c r="O277" s="215"/>
      <c r="P277" s="215"/>
      <c r="Q277" s="215"/>
      <c r="R277" s="215"/>
      <c r="S277" s="215"/>
      <c r="T277" s="216"/>
      <c r="AT277" s="217" t="s">
        <v>157</v>
      </c>
      <c r="AU277" s="217" t="s">
        <v>84</v>
      </c>
      <c r="AV277" s="11" t="s">
        <v>84</v>
      </c>
      <c r="AW277" s="11" t="s">
        <v>37</v>
      </c>
      <c r="AX277" s="11" t="s">
        <v>82</v>
      </c>
      <c r="AY277" s="217" t="s">
        <v>144</v>
      </c>
    </row>
    <row r="278" spans="2:65" s="1" customFormat="1" ht="25.5" customHeight="1">
      <c r="B278" s="40"/>
      <c r="C278" s="191" t="s">
        <v>426</v>
      </c>
      <c r="D278" s="191" t="s">
        <v>146</v>
      </c>
      <c r="E278" s="192" t="s">
        <v>427</v>
      </c>
      <c r="F278" s="193" t="s">
        <v>428</v>
      </c>
      <c r="G278" s="194" t="s">
        <v>310</v>
      </c>
      <c r="H278" s="195">
        <v>2655</v>
      </c>
      <c r="I278" s="196"/>
      <c r="J278" s="197">
        <f>ROUND(I278*H278,2)</f>
        <v>0</v>
      </c>
      <c r="K278" s="193" t="s">
        <v>150</v>
      </c>
      <c r="L278" s="60"/>
      <c r="M278" s="198" t="s">
        <v>30</v>
      </c>
      <c r="N278" s="199" t="s">
        <v>45</v>
      </c>
      <c r="O278" s="41"/>
      <c r="P278" s="200">
        <f>O278*H278</f>
        <v>0</v>
      </c>
      <c r="Q278" s="200">
        <v>0</v>
      </c>
      <c r="R278" s="200">
        <f>Q278*H278</f>
        <v>0</v>
      </c>
      <c r="S278" s="200">
        <v>0</v>
      </c>
      <c r="T278" s="201">
        <f>S278*H278</f>
        <v>0</v>
      </c>
      <c r="AR278" s="23" t="s">
        <v>151</v>
      </c>
      <c r="AT278" s="23" t="s">
        <v>146</v>
      </c>
      <c r="AU278" s="23" t="s">
        <v>84</v>
      </c>
      <c r="AY278" s="23" t="s">
        <v>144</v>
      </c>
      <c r="BE278" s="202">
        <f>IF(N278="základní",J278,0)</f>
        <v>0</v>
      </c>
      <c r="BF278" s="202">
        <f>IF(N278="snížená",J278,0)</f>
        <v>0</v>
      </c>
      <c r="BG278" s="202">
        <f>IF(N278="zákl. přenesená",J278,0)</f>
        <v>0</v>
      </c>
      <c r="BH278" s="202">
        <f>IF(N278="sníž. přenesená",J278,0)</f>
        <v>0</v>
      </c>
      <c r="BI278" s="202">
        <f>IF(N278="nulová",J278,0)</f>
        <v>0</v>
      </c>
      <c r="BJ278" s="23" t="s">
        <v>82</v>
      </c>
      <c r="BK278" s="202">
        <f>ROUND(I278*H278,2)</f>
        <v>0</v>
      </c>
      <c r="BL278" s="23" t="s">
        <v>151</v>
      </c>
      <c r="BM278" s="23" t="s">
        <v>429</v>
      </c>
    </row>
    <row r="279" spans="2:65" s="1" customFormat="1" ht="27">
      <c r="B279" s="40"/>
      <c r="C279" s="62"/>
      <c r="D279" s="203" t="s">
        <v>153</v>
      </c>
      <c r="E279" s="62"/>
      <c r="F279" s="204" t="s">
        <v>430</v>
      </c>
      <c r="G279" s="62"/>
      <c r="H279" s="62"/>
      <c r="I279" s="162"/>
      <c r="J279" s="62"/>
      <c r="K279" s="62"/>
      <c r="L279" s="60"/>
      <c r="M279" s="205"/>
      <c r="N279" s="41"/>
      <c r="O279" s="41"/>
      <c r="P279" s="41"/>
      <c r="Q279" s="41"/>
      <c r="R279" s="41"/>
      <c r="S279" s="41"/>
      <c r="T279" s="77"/>
      <c r="AT279" s="23" t="s">
        <v>153</v>
      </c>
      <c r="AU279" s="23" t="s">
        <v>84</v>
      </c>
    </row>
    <row r="280" spans="2:65" s="1" customFormat="1" ht="27">
      <c r="B280" s="40"/>
      <c r="C280" s="62"/>
      <c r="D280" s="203" t="s">
        <v>155</v>
      </c>
      <c r="E280" s="62"/>
      <c r="F280" s="206" t="s">
        <v>431</v>
      </c>
      <c r="G280" s="62"/>
      <c r="H280" s="62"/>
      <c r="I280" s="162"/>
      <c r="J280" s="62"/>
      <c r="K280" s="62"/>
      <c r="L280" s="60"/>
      <c r="M280" s="205"/>
      <c r="N280" s="41"/>
      <c r="O280" s="41"/>
      <c r="P280" s="41"/>
      <c r="Q280" s="41"/>
      <c r="R280" s="41"/>
      <c r="S280" s="41"/>
      <c r="T280" s="77"/>
      <c r="AT280" s="23" t="s">
        <v>155</v>
      </c>
      <c r="AU280" s="23" t="s">
        <v>84</v>
      </c>
    </row>
    <row r="281" spans="2:65" s="11" customFormat="1" ht="13.5">
      <c r="B281" s="207"/>
      <c r="C281" s="208"/>
      <c r="D281" s="203" t="s">
        <v>157</v>
      </c>
      <c r="E281" s="209" t="s">
        <v>30</v>
      </c>
      <c r="F281" s="210" t="s">
        <v>408</v>
      </c>
      <c r="G281" s="208"/>
      <c r="H281" s="211">
        <v>2655</v>
      </c>
      <c r="I281" s="212"/>
      <c r="J281" s="208"/>
      <c r="K281" s="208"/>
      <c r="L281" s="213"/>
      <c r="M281" s="214"/>
      <c r="N281" s="215"/>
      <c r="O281" s="215"/>
      <c r="P281" s="215"/>
      <c r="Q281" s="215"/>
      <c r="R281" s="215"/>
      <c r="S281" s="215"/>
      <c r="T281" s="216"/>
      <c r="AT281" s="217" t="s">
        <v>157</v>
      </c>
      <c r="AU281" s="217" t="s">
        <v>84</v>
      </c>
      <c r="AV281" s="11" t="s">
        <v>84</v>
      </c>
      <c r="AW281" s="11" t="s">
        <v>37</v>
      </c>
      <c r="AX281" s="11" t="s">
        <v>82</v>
      </c>
      <c r="AY281" s="217" t="s">
        <v>144</v>
      </c>
    </row>
    <row r="282" spans="2:65" s="1" customFormat="1" ht="25.5" customHeight="1">
      <c r="B282" s="40"/>
      <c r="C282" s="191" t="s">
        <v>432</v>
      </c>
      <c r="D282" s="191" t="s">
        <v>146</v>
      </c>
      <c r="E282" s="192" t="s">
        <v>433</v>
      </c>
      <c r="F282" s="193" t="s">
        <v>434</v>
      </c>
      <c r="G282" s="194" t="s">
        <v>310</v>
      </c>
      <c r="H282" s="195">
        <v>164.2</v>
      </c>
      <c r="I282" s="196"/>
      <c r="J282" s="197">
        <f>ROUND(I282*H282,2)</f>
        <v>0</v>
      </c>
      <c r="K282" s="193" t="s">
        <v>150</v>
      </c>
      <c r="L282" s="60"/>
      <c r="M282" s="198" t="s">
        <v>30</v>
      </c>
      <c r="N282" s="199" t="s">
        <v>45</v>
      </c>
      <c r="O282" s="41"/>
      <c r="P282" s="200">
        <f>O282*H282</f>
        <v>0</v>
      </c>
      <c r="Q282" s="200">
        <v>0.1837</v>
      </c>
      <c r="R282" s="200">
        <f>Q282*H282</f>
        <v>30.163539999999998</v>
      </c>
      <c r="S282" s="200">
        <v>0</v>
      </c>
      <c r="T282" s="201">
        <f>S282*H282</f>
        <v>0</v>
      </c>
      <c r="AR282" s="23" t="s">
        <v>151</v>
      </c>
      <c r="AT282" s="23" t="s">
        <v>146</v>
      </c>
      <c r="AU282" s="23" t="s">
        <v>84</v>
      </c>
      <c r="AY282" s="23" t="s">
        <v>144</v>
      </c>
      <c r="BE282" s="202">
        <f>IF(N282="základní",J282,0)</f>
        <v>0</v>
      </c>
      <c r="BF282" s="202">
        <f>IF(N282="snížená",J282,0)</f>
        <v>0</v>
      </c>
      <c r="BG282" s="202">
        <f>IF(N282="zákl. přenesená",J282,0)</f>
        <v>0</v>
      </c>
      <c r="BH282" s="202">
        <f>IF(N282="sníž. přenesená",J282,0)</f>
        <v>0</v>
      </c>
      <c r="BI282" s="202">
        <f>IF(N282="nulová",J282,0)</f>
        <v>0</v>
      </c>
      <c r="BJ282" s="23" t="s">
        <v>82</v>
      </c>
      <c r="BK282" s="202">
        <f>ROUND(I282*H282,2)</f>
        <v>0</v>
      </c>
      <c r="BL282" s="23" t="s">
        <v>151</v>
      </c>
      <c r="BM282" s="23" t="s">
        <v>435</v>
      </c>
    </row>
    <row r="283" spans="2:65" s="1" customFormat="1" ht="27">
      <c r="B283" s="40"/>
      <c r="C283" s="62"/>
      <c r="D283" s="203" t="s">
        <v>153</v>
      </c>
      <c r="E283" s="62"/>
      <c r="F283" s="204" t="s">
        <v>436</v>
      </c>
      <c r="G283" s="62"/>
      <c r="H283" s="62"/>
      <c r="I283" s="162"/>
      <c r="J283" s="62"/>
      <c r="K283" s="62"/>
      <c r="L283" s="60"/>
      <c r="M283" s="205"/>
      <c r="N283" s="41"/>
      <c r="O283" s="41"/>
      <c r="P283" s="41"/>
      <c r="Q283" s="41"/>
      <c r="R283" s="41"/>
      <c r="S283" s="41"/>
      <c r="T283" s="77"/>
      <c r="AT283" s="23" t="s">
        <v>153</v>
      </c>
      <c r="AU283" s="23" t="s">
        <v>84</v>
      </c>
    </row>
    <row r="284" spans="2:65" s="1" customFormat="1" ht="148.5">
      <c r="B284" s="40"/>
      <c r="C284" s="62"/>
      <c r="D284" s="203" t="s">
        <v>155</v>
      </c>
      <c r="E284" s="62"/>
      <c r="F284" s="206" t="s">
        <v>437</v>
      </c>
      <c r="G284" s="62"/>
      <c r="H284" s="62"/>
      <c r="I284" s="162"/>
      <c r="J284" s="62"/>
      <c r="K284" s="62"/>
      <c r="L284" s="60"/>
      <c r="M284" s="205"/>
      <c r="N284" s="41"/>
      <c r="O284" s="41"/>
      <c r="P284" s="41"/>
      <c r="Q284" s="41"/>
      <c r="R284" s="41"/>
      <c r="S284" s="41"/>
      <c r="T284" s="77"/>
      <c r="AT284" s="23" t="s">
        <v>155</v>
      </c>
      <c r="AU284" s="23" t="s">
        <v>84</v>
      </c>
    </row>
    <row r="285" spans="2:65" s="13" customFormat="1" ht="13.5">
      <c r="B285" s="239"/>
      <c r="C285" s="240"/>
      <c r="D285" s="203" t="s">
        <v>157</v>
      </c>
      <c r="E285" s="241" t="s">
        <v>30</v>
      </c>
      <c r="F285" s="242" t="s">
        <v>438</v>
      </c>
      <c r="G285" s="240"/>
      <c r="H285" s="241" t="s">
        <v>30</v>
      </c>
      <c r="I285" s="243"/>
      <c r="J285" s="240"/>
      <c r="K285" s="240"/>
      <c r="L285" s="244"/>
      <c r="M285" s="245"/>
      <c r="N285" s="246"/>
      <c r="O285" s="246"/>
      <c r="P285" s="246"/>
      <c r="Q285" s="246"/>
      <c r="R285" s="246"/>
      <c r="S285" s="246"/>
      <c r="T285" s="247"/>
      <c r="AT285" s="248" t="s">
        <v>157</v>
      </c>
      <c r="AU285" s="248" t="s">
        <v>84</v>
      </c>
      <c r="AV285" s="13" t="s">
        <v>82</v>
      </c>
      <c r="AW285" s="13" t="s">
        <v>37</v>
      </c>
      <c r="AX285" s="13" t="s">
        <v>74</v>
      </c>
      <c r="AY285" s="248" t="s">
        <v>144</v>
      </c>
    </row>
    <row r="286" spans="2:65" s="11" customFormat="1" ht="13.5">
      <c r="B286" s="207"/>
      <c r="C286" s="208"/>
      <c r="D286" s="203" t="s">
        <v>157</v>
      </c>
      <c r="E286" s="209" t="s">
        <v>30</v>
      </c>
      <c r="F286" s="210" t="s">
        <v>439</v>
      </c>
      <c r="G286" s="208"/>
      <c r="H286" s="211">
        <v>140.4</v>
      </c>
      <c r="I286" s="212"/>
      <c r="J286" s="208"/>
      <c r="K286" s="208"/>
      <c r="L286" s="213"/>
      <c r="M286" s="214"/>
      <c r="N286" s="215"/>
      <c r="O286" s="215"/>
      <c r="P286" s="215"/>
      <c r="Q286" s="215"/>
      <c r="R286" s="215"/>
      <c r="S286" s="215"/>
      <c r="T286" s="216"/>
      <c r="AT286" s="217" t="s">
        <v>157</v>
      </c>
      <c r="AU286" s="217" t="s">
        <v>84</v>
      </c>
      <c r="AV286" s="11" t="s">
        <v>84</v>
      </c>
      <c r="AW286" s="11" t="s">
        <v>37</v>
      </c>
      <c r="AX286" s="11" t="s">
        <v>74</v>
      </c>
      <c r="AY286" s="217" t="s">
        <v>144</v>
      </c>
    </row>
    <row r="287" spans="2:65" s="11" customFormat="1" ht="13.5">
      <c r="B287" s="207"/>
      <c r="C287" s="208"/>
      <c r="D287" s="203" t="s">
        <v>157</v>
      </c>
      <c r="E287" s="209" t="s">
        <v>30</v>
      </c>
      <c r="F287" s="210" t="s">
        <v>440</v>
      </c>
      <c r="G287" s="208"/>
      <c r="H287" s="211">
        <v>23.8</v>
      </c>
      <c r="I287" s="212"/>
      <c r="J287" s="208"/>
      <c r="K287" s="208"/>
      <c r="L287" s="213"/>
      <c r="M287" s="214"/>
      <c r="N287" s="215"/>
      <c r="O287" s="215"/>
      <c r="P287" s="215"/>
      <c r="Q287" s="215"/>
      <c r="R287" s="215"/>
      <c r="S287" s="215"/>
      <c r="T287" s="216"/>
      <c r="AT287" s="217" t="s">
        <v>157</v>
      </c>
      <c r="AU287" s="217" t="s">
        <v>84</v>
      </c>
      <c r="AV287" s="11" t="s">
        <v>84</v>
      </c>
      <c r="AW287" s="11" t="s">
        <v>37</v>
      </c>
      <c r="AX287" s="11" t="s">
        <v>74</v>
      </c>
      <c r="AY287" s="217" t="s">
        <v>144</v>
      </c>
    </row>
    <row r="288" spans="2:65" s="12" customFormat="1" ht="13.5">
      <c r="B288" s="218"/>
      <c r="C288" s="219"/>
      <c r="D288" s="203" t="s">
        <v>157</v>
      </c>
      <c r="E288" s="220" t="s">
        <v>30</v>
      </c>
      <c r="F288" s="221" t="s">
        <v>191</v>
      </c>
      <c r="G288" s="219"/>
      <c r="H288" s="222">
        <v>164.2</v>
      </c>
      <c r="I288" s="223"/>
      <c r="J288" s="219"/>
      <c r="K288" s="219"/>
      <c r="L288" s="224"/>
      <c r="M288" s="225"/>
      <c r="N288" s="226"/>
      <c r="O288" s="226"/>
      <c r="P288" s="226"/>
      <c r="Q288" s="226"/>
      <c r="R288" s="226"/>
      <c r="S288" s="226"/>
      <c r="T288" s="227"/>
      <c r="AT288" s="228" t="s">
        <v>157</v>
      </c>
      <c r="AU288" s="228" t="s">
        <v>84</v>
      </c>
      <c r="AV288" s="12" t="s">
        <v>151</v>
      </c>
      <c r="AW288" s="12" t="s">
        <v>37</v>
      </c>
      <c r="AX288" s="12" t="s">
        <v>82</v>
      </c>
      <c r="AY288" s="228" t="s">
        <v>144</v>
      </c>
    </row>
    <row r="289" spans="2:65" s="1" customFormat="1" ht="16.5" customHeight="1">
      <c r="B289" s="40"/>
      <c r="C289" s="229" t="s">
        <v>441</v>
      </c>
      <c r="D289" s="229" t="s">
        <v>301</v>
      </c>
      <c r="E289" s="230" t="s">
        <v>442</v>
      </c>
      <c r="F289" s="231" t="s">
        <v>443</v>
      </c>
      <c r="G289" s="232" t="s">
        <v>278</v>
      </c>
      <c r="H289" s="233">
        <v>41.05</v>
      </c>
      <c r="I289" s="234"/>
      <c r="J289" s="235">
        <f>ROUND(I289*H289,2)</f>
        <v>0</v>
      </c>
      <c r="K289" s="231" t="s">
        <v>30</v>
      </c>
      <c r="L289" s="236"/>
      <c r="M289" s="237" t="s">
        <v>30</v>
      </c>
      <c r="N289" s="238" t="s">
        <v>45</v>
      </c>
      <c r="O289" s="41"/>
      <c r="P289" s="200">
        <f>O289*H289</f>
        <v>0</v>
      </c>
      <c r="Q289" s="200">
        <v>1</v>
      </c>
      <c r="R289" s="200">
        <f>Q289*H289</f>
        <v>41.05</v>
      </c>
      <c r="S289" s="200">
        <v>0</v>
      </c>
      <c r="T289" s="201">
        <f>S289*H289</f>
        <v>0</v>
      </c>
      <c r="AR289" s="23" t="s">
        <v>198</v>
      </c>
      <c r="AT289" s="23" t="s">
        <v>301</v>
      </c>
      <c r="AU289" s="23" t="s">
        <v>84</v>
      </c>
      <c r="AY289" s="23" t="s">
        <v>144</v>
      </c>
      <c r="BE289" s="202">
        <f>IF(N289="základní",J289,0)</f>
        <v>0</v>
      </c>
      <c r="BF289" s="202">
        <f>IF(N289="snížená",J289,0)</f>
        <v>0</v>
      </c>
      <c r="BG289" s="202">
        <f>IF(N289="zákl. přenesená",J289,0)</f>
        <v>0</v>
      </c>
      <c r="BH289" s="202">
        <f>IF(N289="sníž. přenesená",J289,0)</f>
        <v>0</v>
      </c>
      <c r="BI289" s="202">
        <f>IF(N289="nulová",J289,0)</f>
        <v>0</v>
      </c>
      <c r="BJ289" s="23" t="s">
        <v>82</v>
      </c>
      <c r="BK289" s="202">
        <f>ROUND(I289*H289,2)</f>
        <v>0</v>
      </c>
      <c r="BL289" s="23" t="s">
        <v>151</v>
      </c>
      <c r="BM289" s="23" t="s">
        <v>444</v>
      </c>
    </row>
    <row r="290" spans="2:65" s="1" customFormat="1" ht="13.5">
      <c r="B290" s="40"/>
      <c r="C290" s="62"/>
      <c r="D290" s="203" t="s">
        <v>153</v>
      </c>
      <c r="E290" s="62"/>
      <c r="F290" s="204" t="s">
        <v>443</v>
      </c>
      <c r="G290" s="62"/>
      <c r="H290" s="62"/>
      <c r="I290" s="162"/>
      <c r="J290" s="62"/>
      <c r="K290" s="62"/>
      <c r="L290" s="60"/>
      <c r="M290" s="205"/>
      <c r="N290" s="41"/>
      <c r="O290" s="41"/>
      <c r="P290" s="41"/>
      <c r="Q290" s="41"/>
      <c r="R290" s="41"/>
      <c r="S290" s="41"/>
      <c r="T290" s="77"/>
      <c r="AT290" s="23" t="s">
        <v>153</v>
      </c>
      <c r="AU290" s="23" t="s">
        <v>84</v>
      </c>
    </row>
    <row r="291" spans="2:65" s="1" customFormat="1" ht="27">
      <c r="B291" s="40"/>
      <c r="C291" s="62"/>
      <c r="D291" s="203" t="s">
        <v>237</v>
      </c>
      <c r="E291" s="62"/>
      <c r="F291" s="206" t="s">
        <v>445</v>
      </c>
      <c r="G291" s="62"/>
      <c r="H291" s="62"/>
      <c r="I291" s="162"/>
      <c r="J291" s="62"/>
      <c r="K291" s="62"/>
      <c r="L291" s="60"/>
      <c r="M291" s="205"/>
      <c r="N291" s="41"/>
      <c r="O291" s="41"/>
      <c r="P291" s="41"/>
      <c r="Q291" s="41"/>
      <c r="R291" s="41"/>
      <c r="S291" s="41"/>
      <c r="T291" s="77"/>
      <c r="AT291" s="23" t="s">
        <v>237</v>
      </c>
      <c r="AU291" s="23" t="s">
        <v>84</v>
      </c>
    </row>
    <row r="292" spans="2:65" s="11" customFormat="1" ht="13.5">
      <c r="B292" s="207"/>
      <c r="C292" s="208"/>
      <c r="D292" s="203" t="s">
        <v>157</v>
      </c>
      <c r="E292" s="209" t="s">
        <v>30</v>
      </c>
      <c r="F292" s="210" t="s">
        <v>446</v>
      </c>
      <c r="G292" s="208"/>
      <c r="H292" s="211">
        <v>41.05</v>
      </c>
      <c r="I292" s="212"/>
      <c r="J292" s="208"/>
      <c r="K292" s="208"/>
      <c r="L292" s="213"/>
      <c r="M292" s="214"/>
      <c r="N292" s="215"/>
      <c r="O292" s="215"/>
      <c r="P292" s="215"/>
      <c r="Q292" s="215"/>
      <c r="R292" s="215"/>
      <c r="S292" s="215"/>
      <c r="T292" s="216"/>
      <c r="AT292" s="217" t="s">
        <v>157</v>
      </c>
      <c r="AU292" s="217" t="s">
        <v>84</v>
      </c>
      <c r="AV292" s="11" t="s">
        <v>84</v>
      </c>
      <c r="AW292" s="11" t="s">
        <v>37</v>
      </c>
      <c r="AX292" s="11" t="s">
        <v>82</v>
      </c>
      <c r="AY292" s="217" t="s">
        <v>144</v>
      </c>
    </row>
    <row r="293" spans="2:65" s="1" customFormat="1" ht="25.5" customHeight="1">
      <c r="B293" s="40"/>
      <c r="C293" s="191" t="s">
        <v>447</v>
      </c>
      <c r="D293" s="191" t="s">
        <v>146</v>
      </c>
      <c r="E293" s="192" t="s">
        <v>448</v>
      </c>
      <c r="F293" s="193" t="s">
        <v>449</v>
      </c>
      <c r="G293" s="194" t="s">
        <v>310</v>
      </c>
      <c r="H293" s="195">
        <v>158.5</v>
      </c>
      <c r="I293" s="196"/>
      <c r="J293" s="197">
        <f>ROUND(I293*H293,2)</f>
        <v>0</v>
      </c>
      <c r="K293" s="193" t="s">
        <v>150</v>
      </c>
      <c r="L293" s="60"/>
      <c r="M293" s="198" t="s">
        <v>30</v>
      </c>
      <c r="N293" s="199" t="s">
        <v>45</v>
      </c>
      <c r="O293" s="41"/>
      <c r="P293" s="200">
        <f>O293*H293</f>
        <v>0</v>
      </c>
      <c r="Q293" s="200">
        <v>0.1837</v>
      </c>
      <c r="R293" s="200">
        <f>Q293*H293</f>
        <v>29.11645</v>
      </c>
      <c r="S293" s="200">
        <v>0</v>
      </c>
      <c r="T293" s="201">
        <f>S293*H293</f>
        <v>0</v>
      </c>
      <c r="AR293" s="23" t="s">
        <v>151</v>
      </c>
      <c r="AT293" s="23" t="s">
        <v>146</v>
      </c>
      <c r="AU293" s="23" t="s">
        <v>84</v>
      </c>
      <c r="AY293" s="23" t="s">
        <v>144</v>
      </c>
      <c r="BE293" s="202">
        <f>IF(N293="základní",J293,0)</f>
        <v>0</v>
      </c>
      <c r="BF293" s="202">
        <f>IF(N293="snížená",J293,0)</f>
        <v>0</v>
      </c>
      <c r="BG293" s="202">
        <f>IF(N293="zákl. přenesená",J293,0)</f>
        <v>0</v>
      </c>
      <c r="BH293" s="202">
        <f>IF(N293="sníž. přenesená",J293,0)</f>
        <v>0</v>
      </c>
      <c r="BI293" s="202">
        <f>IF(N293="nulová",J293,0)</f>
        <v>0</v>
      </c>
      <c r="BJ293" s="23" t="s">
        <v>82</v>
      </c>
      <c r="BK293" s="202">
        <f>ROUND(I293*H293,2)</f>
        <v>0</v>
      </c>
      <c r="BL293" s="23" t="s">
        <v>151</v>
      </c>
      <c r="BM293" s="23" t="s">
        <v>450</v>
      </c>
    </row>
    <row r="294" spans="2:65" s="1" customFormat="1" ht="27">
      <c r="B294" s="40"/>
      <c r="C294" s="62"/>
      <c r="D294" s="203" t="s">
        <v>153</v>
      </c>
      <c r="E294" s="62"/>
      <c r="F294" s="204" t="s">
        <v>451</v>
      </c>
      <c r="G294" s="62"/>
      <c r="H294" s="62"/>
      <c r="I294" s="162"/>
      <c r="J294" s="62"/>
      <c r="K294" s="62"/>
      <c r="L294" s="60"/>
      <c r="M294" s="205"/>
      <c r="N294" s="41"/>
      <c r="O294" s="41"/>
      <c r="P294" s="41"/>
      <c r="Q294" s="41"/>
      <c r="R294" s="41"/>
      <c r="S294" s="41"/>
      <c r="T294" s="77"/>
      <c r="AT294" s="23" t="s">
        <v>153</v>
      </c>
      <c r="AU294" s="23" t="s">
        <v>84</v>
      </c>
    </row>
    <row r="295" spans="2:65" s="1" customFormat="1" ht="148.5">
      <c r="B295" s="40"/>
      <c r="C295" s="62"/>
      <c r="D295" s="203" t="s">
        <v>155</v>
      </c>
      <c r="E295" s="62"/>
      <c r="F295" s="206" t="s">
        <v>437</v>
      </c>
      <c r="G295" s="62"/>
      <c r="H295" s="62"/>
      <c r="I295" s="162"/>
      <c r="J295" s="62"/>
      <c r="K295" s="62"/>
      <c r="L295" s="60"/>
      <c r="M295" s="205"/>
      <c r="N295" s="41"/>
      <c r="O295" s="41"/>
      <c r="P295" s="41"/>
      <c r="Q295" s="41"/>
      <c r="R295" s="41"/>
      <c r="S295" s="41"/>
      <c r="T295" s="77"/>
      <c r="AT295" s="23" t="s">
        <v>155</v>
      </c>
      <c r="AU295" s="23" t="s">
        <v>84</v>
      </c>
    </row>
    <row r="296" spans="2:65" s="11" customFormat="1" ht="13.5">
      <c r="B296" s="207"/>
      <c r="C296" s="208"/>
      <c r="D296" s="203" t="s">
        <v>157</v>
      </c>
      <c r="E296" s="209" t="s">
        <v>30</v>
      </c>
      <c r="F296" s="210" t="s">
        <v>452</v>
      </c>
      <c r="G296" s="208"/>
      <c r="H296" s="211">
        <v>154</v>
      </c>
      <c r="I296" s="212"/>
      <c r="J296" s="208"/>
      <c r="K296" s="208"/>
      <c r="L296" s="213"/>
      <c r="M296" s="214"/>
      <c r="N296" s="215"/>
      <c r="O296" s="215"/>
      <c r="P296" s="215"/>
      <c r="Q296" s="215"/>
      <c r="R296" s="215"/>
      <c r="S296" s="215"/>
      <c r="T296" s="216"/>
      <c r="AT296" s="217" t="s">
        <v>157</v>
      </c>
      <c r="AU296" s="217" t="s">
        <v>84</v>
      </c>
      <c r="AV296" s="11" t="s">
        <v>84</v>
      </c>
      <c r="AW296" s="11" t="s">
        <v>37</v>
      </c>
      <c r="AX296" s="11" t="s">
        <v>74</v>
      </c>
      <c r="AY296" s="217" t="s">
        <v>144</v>
      </c>
    </row>
    <row r="297" spans="2:65" s="11" customFormat="1" ht="13.5">
      <c r="B297" s="207"/>
      <c r="C297" s="208"/>
      <c r="D297" s="203" t="s">
        <v>157</v>
      </c>
      <c r="E297" s="209" t="s">
        <v>30</v>
      </c>
      <c r="F297" s="210" t="s">
        <v>453</v>
      </c>
      <c r="G297" s="208"/>
      <c r="H297" s="211">
        <v>4.5</v>
      </c>
      <c r="I297" s="212"/>
      <c r="J297" s="208"/>
      <c r="K297" s="208"/>
      <c r="L297" s="213"/>
      <c r="M297" s="214"/>
      <c r="N297" s="215"/>
      <c r="O297" s="215"/>
      <c r="P297" s="215"/>
      <c r="Q297" s="215"/>
      <c r="R297" s="215"/>
      <c r="S297" s="215"/>
      <c r="T297" s="216"/>
      <c r="AT297" s="217" t="s">
        <v>157</v>
      </c>
      <c r="AU297" s="217" t="s">
        <v>84</v>
      </c>
      <c r="AV297" s="11" t="s">
        <v>84</v>
      </c>
      <c r="AW297" s="11" t="s">
        <v>37</v>
      </c>
      <c r="AX297" s="11" t="s">
        <v>74</v>
      </c>
      <c r="AY297" s="217" t="s">
        <v>144</v>
      </c>
    </row>
    <row r="298" spans="2:65" s="12" customFormat="1" ht="13.5">
      <c r="B298" s="218"/>
      <c r="C298" s="219"/>
      <c r="D298" s="203" t="s">
        <v>157</v>
      </c>
      <c r="E298" s="220" t="s">
        <v>30</v>
      </c>
      <c r="F298" s="221" t="s">
        <v>191</v>
      </c>
      <c r="G298" s="219"/>
      <c r="H298" s="222">
        <v>158.5</v>
      </c>
      <c r="I298" s="223"/>
      <c r="J298" s="219"/>
      <c r="K298" s="219"/>
      <c r="L298" s="224"/>
      <c r="M298" s="225"/>
      <c r="N298" s="226"/>
      <c r="O298" s="226"/>
      <c r="P298" s="226"/>
      <c r="Q298" s="226"/>
      <c r="R298" s="226"/>
      <c r="S298" s="226"/>
      <c r="T298" s="227"/>
      <c r="AT298" s="228" t="s">
        <v>157</v>
      </c>
      <c r="AU298" s="228" t="s">
        <v>84</v>
      </c>
      <c r="AV298" s="12" t="s">
        <v>151</v>
      </c>
      <c r="AW298" s="12" t="s">
        <v>37</v>
      </c>
      <c r="AX298" s="12" t="s">
        <v>82</v>
      </c>
      <c r="AY298" s="228" t="s">
        <v>144</v>
      </c>
    </row>
    <row r="299" spans="2:65" s="1" customFormat="1" ht="16.5" customHeight="1">
      <c r="B299" s="40"/>
      <c r="C299" s="229" t="s">
        <v>454</v>
      </c>
      <c r="D299" s="229" t="s">
        <v>301</v>
      </c>
      <c r="E299" s="230" t="s">
        <v>455</v>
      </c>
      <c r="F299" s="231" t="s">
        <v>456</v>
      </c>
      <c r="G299" s="232" t="s">
        <v>278</v>
      </c>
      <c r="H299" s="233">
        <v>34.905999999999999</v>
      </c>
      <c r="I299" s="234"/>
      <c r="J299" s="235">
        <f>ROUND(I299*H299,2)</f>
        <v>0</v>
      </c>
      <c r="K299" s="231" t="s">
        <v>150</v>
      </c>
      <c r="L299" s="236"/>
      <c r="M299" s="237" t="s">
        <v>30</v>
      </c>
      <c r="N299" s="238" t="s">
        <v>45</v>
      </c>
      <c r="O299" s="41"/>
      <c r="P299" s="200">
        <f>O299*H299</f>
        <v>0</v>
      </c>
      <c r="Q299" s="200">
        <v>1</v>
      </c>
      <c r="R299" s="200">
        <f>Q299*H299</f>
        <v>34.905999999999999</v>
      </c>
      <c r="S299" s="200">
        <v>0</v>
      </c>
      <c r="T299" s="201">
        <f>S299*H299</f>
        <v>0</v>
      </c>
      <c r="AR299" s="23" t="s">
        <v>198</v>
      </c>
      <c r="AT299" s="23" t="s">
        <v>301</v>
      </c>
      <c r="AU299" s="23" t="s">
        <v>84</v>
      </c>
      <c r="AY299" s="23" t="s">
        <v>144</v>
      </c>
      <c r="BE299" s="202">
        <f>IF(N299="základní",J299,0)</f>
        <v>0</v>
      </c>
      <c r="BF299" s="202">
        <f>IF(N299="snížená",J299,0)</f>
        <v>0</v>
      </c>
      <c r="BG299" s="202">
        <f>IF(N299="zákl. přenesená",J299,0)</f>
        <v>0</v>
      </c>
      <c r="BH299" s="202">
        <f>IF(N299="sníž. přenesená",J299,0)</f>
        <v>0</v>
      </c>
      <c r="BI299" s="202">
        <f>IF(N299="nulová",J299,0)</f>
        <v>0</v>
      </c>
      <c r="BJ299" s="23" t="s">
        <v>82</v>
      </c>
      <c r="BK299" s="202">
        <f>ROUND(I299*H299,2)</f>
        <v>0</v>
      </c>
      <c r="BL299" s="23" t="s">
        <v>151</v>
      </c>
      <c r="BM299" s="23" t="s">
        <v>457</v>
      </c>
    </row>
    <row r="300" spans="2:65" s="1" customFormat="1" ht="13.5">
      <c r="B300" s="40"/>
      <c r="C300" s="62"/>
      <c r="D300" s="203" t="s">
        <v>153</v>
      </c>
      <c r="E300" s="62"/>
      <c r="F300" s="204" t="s">
        <v>456</v>
      </c>
      <c r="G300" s="62"/>
      <c r="H300" s="62"/>
      <c r="I300" s="162"/>
      <c r="J300" s="62"/>
      <c r="K300" s="62"/>
      <c r="L300" s="60"/>
      <c r="M300" s="205"/>
      <c r="N300" s="41"/>
      <c r="O300" s="41"/>
      <c r="P300" s="41"/>
      <c r="Q300" s="41"/>
      <c r="R300" s="41"/>
      <c r="S300" s="41"/>
      <c r="T300" s="77"/>
      <c r="AT300" s="23" t="s">
        <v>153</v>
      </c>
      <c r="AU300" s="23" t="s">
        <v>84</v>
      </c>
    </row>
    <row r="301" spans="2:65" s="1" customFormat="1" ht="40.5">
      <c r="B301" s="40"/>
      <c r="C301" s="62"/>
      <c r="D301" s="203" t="s">
        <v>237</v>
      </c>
      <c r="E301" s="62"/>
      <c r="F301" s="206" t="s">
        <v>458</v>
      </c>
      <c r="G301" s="62"/>
      <c r="H301" s="62"/>
      <c r="I301" s="162"/>
      <c r="J301" s="62"/>
      <c r="K301" s="62"/>
      <c r="L301" s="60"/>
      <c r="M301" s="205"/>
      <c r="N301" s="41"/>
      <c r="O301" s="41"/>
      <c r="P301" s="41"/>
      <c r="Q301" s="41"/>
      <c r="R301" s="41"/>
      <c r="S301" s="41"/>
      <c r="T301" s="77"/>
      <c r="AT301" s="23" t="s">
        <v>237</v>
      </c>
      <c r="AU301" s="23" t="s">
        <v>84</v>
      </c>
    </row>
    <row r="302" spans="2:65" s="11" customFormat="1" ht="13.5">
      <c r="B302" s="207"/>
      <c r="C302" s="208"/>
      <c r="D302" s="203" t="s">
        <v>157</v>
      </c>
      <c r="E302" s="209" t="s">
        <v>30</v>
      </c>
      <c r="F302" s="210" t="s">
        <v>459</v>
      </c>
      <c r="G302" s="208"/>
      <c r="H302" s="211">
        <v>34.222000000000001</v>
      </c>
      <c r="I302" s="212"/>
      <c r="J302" s="208"/>
      <c r="K302" s="208"/>
      <c r="L302" s="213"/>
      <c r="M302" s="214"/>
      <c r="N302" s="215"/>
      <c r="O302" s="215"/>
      <c r="P302" s="215"/>
      <c r="Q302" s="215"/>
      <c r="R302" s="215"/>
      <c r="S302" s="215"/>
      <c r="T302" s="216"/>
      <c r="AT302" s="217" t="s">
        <v>157</v>
      </c>
      <c r="AU302" s="217" t="s">
        <v>84</v>
      </c>
      <c r="AV302" s="11" t="s">
        <v>84</v>
      </c>
      <c r="AW302" s="11" t="s">
        <v>37</v>
      </c>
      <c r="AX302" s="11" t="s">
        <v>82</v>
      </c>
      <c r="AY302" s="217" t="s">
        <v>144</v>
      </c>
    </row>
    <row r="303" spans="2:65" s="11" customFormat="1" ht="13.5">
      <c r="B303" s="207"/>
      <c r="C303" s="208"/>
      <c r="D303" s="203" t="s">
        <v>157</v>
      </c>
      <c r="E303" s="208"/>
      <c r="F303" s="210" t="s">
        <v>460</v>
      </c>
      <c r="G303" s="208"/>
      <c r="H303" s="211">
        <v>34.905999999999999</v>
      </c>
      <c r="I303" s="212"/>
      <c r="J303" s="208"/>
      <c r="K303" s="208"/>
      <c r="L303" s="213"/>
      <c r="M303" s="214"/>
      <c r="N303" s="215"/>
      <c r="O303" s="215"/>
      <c r="P303" s="215"/>
      <c r="Q303" s="215"/>
      <c r="R303" s="215"/>
      <c r="S303" s="215"/>
      <c r="T303" s="216"/>
      <c r="AT303" s="217" t="s">
        <v>157</v>
      </c>
      <c r="AU303" s="217" t="s">
        <v>84</v>
      </c>
      <c r="AV303" s="11" t="s">
        <v>84</v>
      </c>
      <c r="AW303" s="11" t="s">
        <v>6</v>
      </c>
      <c r="AX303" s="11" t="s">
        <v>82</v>
      </c>
      <c r="AY303" s="217" t="s">
        <v>144</v>
      </c>
    </row>
    <row r="304" spans="2:65" s="1" customFormat="1" ht="16.5" customHeight="1">
      <c r="B304" s="40"/>
      <c r="C304" s="229" t="s">
        <v>461</v>
      </c>
      <c r="D304" s="229" t="s">
        <v>301</v>
      </c>
      <c r="E304" s="230" t="s">
        <v>462</v>
      </c>
      <c r="F304" s="231" t="s">
        <v>463</v>
      </c>
      <c r="G304" s="232" t="s">
        <v>278</v>
      </c>
      <c r="H304" s="233">
        <v>1.0349999999999999</v>
      </c>
      <c r="I304" s="234"/>
      <c r="J304" s="235">
        <f>ROUND(I304*H304,2)</f>
        <v>0</v>
      </c>
      <c r="K304" s="231" t="s">
        <v>30</v>
      </c>
      <c r="L304" s="236"/>
      <c r="M304" s="237" t="s">
        <v>30</v>
      </c>
      <c r="N304" s="238" t="s">
        <v>45</v>
      </c>
      <c r="O304" s="41"/>
      <c r="P304" s="200">
        <f>O304*H304</f>
        <v>0</v>
      </c>
      <c r="Q304" s="200">
        <v>1</v>
      </c>
      <c r="R304" s="200">
        <f>Q304*H304</f>
        <v>1.0349999999999999</v>
      </c>
      <c r="S304" s="200">
        <v>0</v>
      </c>
      <c r="T304" s="201">
        <f>S304*H304</f>
        <v>0</v>
      </c>
      <c r="AR304" s="23" t="s">
        <v>198</v>
      </c>
      <c r="AT304" s="23" t="s">
        <v>301</v>
      </c>
      <c r="AU304" s="23" t="s">
        <v>84</v>
      </c>
      <c r="AY304" s="23" t="s">
        <v>144</v>
      </c>
      <c r="BE304" s="202">
        <f>IF(N304="základní",J304,0)</f>
        <v>0</v>
      </c>
      <c r="BF304" s="202">
        <f>IF(N304="snížená",J304,0)</f>
        <v>0</v>
      </c>
      <c r="BG304" s="202">
        <f>IF(N304="zákl. přenesená",J304,0)</f>
        <v>0</v>
      </c>
      <c r="BH304" s="202">
        <f>IF(N304="sníž. přenesená",J304,0)</f>
        <v>0</v>
      </c>
      <c r="BI304" s="202">
        <f>IF(N304="nulová",J304,0)</f>
        <v>0</v>
      </c>
      <c r="BJ304" s="23" t="s">
        <v>82</v>
      </c>
      <c r="BK304" s="202">
        <f>ROUND(I304*H304,2)</f>
        <v>0</v>
      </c>
      <c r="BL304" s="23" t="s">
        <v>151</v>
      </c>
      <c r="BM304" s="23" t="s">
        <v>464</v>
      </c>
    </row>
    <row r="305" spans="2:65" s="1" customFormat="1" ht="13.5">
      <c r="B305" s="40"/>
      <c r="C305" s="62"/>
      <c r="D305" s="203" t="s">
        <v>153</v>
      </c>
      <c r="E305" s="62"/>
      <c r="F305" s="204" t="s">
        <v>463</v>
      </c>
      <c r="G305" s="62"/>
      <c r="H305" s="62"/>
      <c r="I305" s="162"/>
      <c r="J305" s="62"/>
      <c r="K305" s="62"/>
      <c r="L305" s="60"/>
      <c r="M305" s="205"/>
      <c r="N305" s="41"/>
      <c r="O305" s="41"/>
      <c r="P305" s="41"/>
      <c r="Q305" s="41"/>
      <c r="R305" s="41"/>
      <c r="S305" s="41"/>
      <c r="T305" s="77"/>
      <c r="AT305" s="23" t="s">
        <v>153</v>
      </c>
      <c r="AU305" s="23" t="s">
        <v>84</v>
      </c>
    </row>
    <row r="306" spans="2:65" s="1" customFormat="1" ht="27">
      <c r="B306" s="40"/>
      <c r="C306" s="62"/>
      <c r="D306" s="203" t="s">
        <v>237</v>
      </c>
      <c r="E306" s="62"/>
      <c r="F306" s="206" t="s">
        <v>465</v>
      </c>
      <c r="G306" s="62"/>
      <c r="H306" s="62"/>
      <c r="I306" s="162"/>
      <c r="J306" s="62"/>
      <c r="K306" s="62"/>
      <c r="L306" s="60"/>
      <c r="M306" s="205"/>
      <c r="N306" s="41"/>
      <c r="O306" s="41"/>
      <c r="P306" s="41"/>
      <c r="Q306" s="41"/>
      <c r="R306" s="41"/>
      <c r="S306" s="41"/>
      <c r="T306" s="77"/>
      <c r="AT306" s="23" t="s">
        <v>237</v>
      </c>
      <c r="AU306" s="23" t="s">
        <v>84</v>
      </c>
    </row>
    <row r="307" spans="2:65" s="11" customFormat="1" ht="13.5">
      <c r="B307" s="207"/>
      <c r="C307" s="208"/>
      <c r="D307" s="203" t="s">
        <v>157</v>
      </c>
      <c r="E307" s="209" t="s">
        <v>30</v>
      </c>
      <c r="F307" s="210" t="s">
        <v>466</v>
      </c>
      <c r="G307" s="208"/>
      <c r="H307" s="211">
        <v>0.2</v>
      </c>
      <c r="I307" s="212"/>
      <c r="J307" s="208"/>
      <c r="K307" s="208"/>
      <c r="L307" s="213"/>
      <c r="M307" s="214"/>
      <c r="N307" s="215"/>
      <c r="O307" s="215"/>
      <c r="P307" s="215"/>
      <c r="Q307" s="215"/>
      <c r="R307" s="215"/>
      <c r="S307" s="215"/>
      <c r="T307" s="216"/>
      <c r="AT307" s="217" t="s">
        <v>157</v>
      </c>
      <c r="AU307" s="217" t="s">
        <v>84</v>
      </c>
      <c r="AV307" s="11" t="s">
        <v>84</v>
      </c>
      <c r="AW307" s="11" t="s">
        <v>37</v>
      </c>
      <c r="AX307" s="11" t="s">
        <v>74</v>
      </c>
      <c r="AY307" s="217" t="s">
        <v>144</v>
      </c>
    </row>
    <row r="308" spans="2:65" s="11" customFormat="1" ht="13.5">
      <c r="B308" s="207"/>
      <c r="C308" s="208"/>
      <c r="D308" s="203" t="s">
        <v>157</v>
      </c>
      <c r="E308" s="209" t="s">
        <v>30</v>
      </c>
      <c r="F308" s="210" t="s">
        <v>467</v>
      </c>
      <c r="G308" s="208"/>
      <c r="H308" s="211">
        <v>0.7</v>
      </c>
      <c r="I308" s="212"/>
      <c r="J308" s="208"/>
      <c r="K308" s="208"/>
      <c r="L308" s="213"/>
      <c r="M308" s="214"/>
      <c r="N308" s="215"/>
      <c r="O308" s="215"/>
      <c r="P308" s="215"/>
      <c r="Q308" s="215"/>
      <c r="R308" s="215"/>
      <c r="S308" s="215"/>
      <c r="T308" s="216"/>
      <c r="AT308" s="217" t="s">
        <v>157</v>
      </c>
      <c r="AU308" s="217" t="s">
        <v>84</v>
      </c>
      <c r="AV308" s="11" t="s">
        <v>84</v>
      </c>
      <c r="AW308" s="11" t="s">
        <v>37</v>
      </c>
      <c r="AX308" s="11" t="s">
        <v>74</v>
      </c>
      <c r="AY308" s="217" t="s">
        <v>144</v>
      </c>
    </row>
    <row r="309" spans="2:65" s="12" customFormat="1" ht="13.5">
      <c r="B309" s="218"/>
      <c r="C309" s="219"/>
      <c r="D309" s="203" t="s">
        <v>157</v>
      </c>
      <c r="E309" s="220" t="s">
        <v>30</v>
      </c>
      <c r="F309" s="221" t="s">
        <v>191</v>
      </c>
      <c r="G309" s="219"/>
      <c r="H309" s="222">
        <v>0.9</v>
      </c>
      <c r="I309" s="223"/>
      <c r="J309" s="219"/>
      <c r="K309" s="219"/>
      <c r="L309" s="224"/>
      <c r="M309" s="225"/>
      <c r="N309" s="226"/>
      <c r="O309" s="226"/>
      <c r="P309" s="226"/>
      <c r="Q309" s="226"/>
      <c r="R309" s="226"/>
      <c r="S309" s="226"/>
      <c r="T309" s="227"/>
      <c r="AT309" s="228" t="s">
        <v>157</v>
      </c>
      <c r="AU309" s="228" t="s">
        <v>84</v>
      </c>
      <c r="AV309" s="12" t="s">
        <v>151</v>
      </c>
      <c r="AW309" s="12" t="s">
        <v>37</v>
      </c>
      <c r="AX309" s="12" t="s">
        <v>82</v>
      </c>
      <c r="AY309" s="228" t="s">
        <v>144</v>
      </c>
    </row>
    <row r="310" spans="2:65" s="11" customFormat="1" ht="13.5">
      <c r="B310" s="207"/>
      <c r="C310" s="208"/>
      <c r="D310" s="203" t="s">
        <v>157</v>
      </c>
      <c r="E310" s="208"/>
      <c r="F310" s="210" t="s">
        <v>468</v>
      </c>
      <c r="G310" s="208"/>
      <c r="H310" s="211">
        <v>1.0349999999999999</v>
      </c>
      <c r="I310" s="212"/>
      <c r="J310" s="208"/>
      <c r="K310" s="208"/>
      <c r="L310" s="213"/>
      <c r="M310" s="214"/>
      <c r="N310" s="215"/>
      <c r="O310" s="215"/>
      <c r="P310" s="215"/>
      <c r="Q310" s="215"/>
      <c r="R310" s="215"/>
      <c r="S310" s="215"/>
      <c r="T310" s="216"/>
      <c r="AT310" s="217" t="s">
        <v>157</v>
      </c>
      <c r="AU310" s="217" t="s">
        <v>84</v>
      </c>
      <c r="AV310" s="11" t="s">
        <v>84</v>
      </c>
      <c r="AW310" s="11" t="s">
        <v>6</v>
      </c>
      <c r="AX310" s="11" t="s">
        <v>82</v>
      </c>
      <c r="AY310" s="217" t="s">
        <v>144</v>
      </c>
    </row>
    <row r="311" spans="2:65" s="1" customFormat="1" ht="16.5" customHeight="1">
      <c r="B311" s="40"/>
      <c r="C311" s="191" t="s">
        <v>469</v>
      </c>
      <c r="D311" s="191" t="s">
        <v>146</v>
      </c>
      <c r="E311" s="192" t="s">
        <v>470</v>
      </c>
      <c r="F311" s="193" t="s">
        <v>471</v>
      </c>
      <c r="G311" s="194" t="s">
        <v>310</v>
      </c>
      <c r="H311" s="195">
        <v>893</v>
      </c>
      <c r="I311" s="196"/>
      <c r="J311" s="197">
        <f>ROUND(I311*H311,2)</f>
        <v>0</v>
      </c>
      <c r="K311" s="193" t="s">
        <v>150</v>
      </c>
      <c r="L311" s="60"/>
      <c r="M311" s="198" t="s">
        <v>30</v>
      </c>
      <c r="N311" s="199" t="s">
        <v>45</v>
      </c>
      <c r="O311" s="41"/>
      <c r="P311" s="200">
        <f>O311*H311</f>
        <v>0</v>
      </c>
      <c r="Q311" s="200">
        <v>0.16700000000000001</v>
      </c>
      <c r="R311" s="200">
        <f>Q311*H311</f>
        <v>149.131</v>
      </c>
      <c r="S311" s="200">
        <v>0</v>
      </c>
      <c r="T311" s="201">
        <f>S311*H311</f>
        <v>0</v>
      </c>
      <c r="AR311" s="23" t="s">
        <v>151</v>
      </c>
      <c r="AT311" s="23" t="s">
        <v>146</v>
      </c>
      <c r="AU311" s="23" t="s">
        <v>84</v>
      </c>
      <c r="AY311" s="23" t="s">
        <v>144</v>
      </c>
      <c r="BE311" s="202">
        <f>IF(N311="základní",J311,0)</f>
        <v>0</v>
      </c>
      <c r="BF311" s="202">
        <f>IF(N311="snížená",J311,0)</f>
        <v>0</v>
      </c>
      <c r="BG311" s="202">
        <f>IF(N311="zákl. přenesená",J311,0)</f>
        <v>0</v>
      </c>
      <c r="BH311" s="202">
        <f>IF(N311="sníž. přenesená",J311,0)</f>
        <v>0</v>
      </c>
      <c r="BI311" s="202">
        <f>IF(N311="nulová",J311,0)</f>
        <v>0</v>
      </c>
      <c r="BJ311" s="23" t="s">
        <v>82</v>
      </c>
      <c r="BK311" s="202">
        <f>ROUND(I311*H311,2)</f>
        <v>0</v>
      </c>
      <c r="BL311" s="23" t="s">
        <v>151</v>
      </c>
      <c r="BM311" s="23" t="s">
        <v>472</v>
      </c>
    </row>
    <row r="312" spans="2:65" s="1" customFormat="1" ht="40.5">
      <c r="B312" s="40"/>
      <c r="C312" s="62"/>
      <c r="D312" s="203" t="s">
        <v>153</v>
      </c>
      <c r="E312" s="62"/>
      <c r="F312" s="204" t="s">
        <v>473</v>
      </c>
      <c r="G312" s="62"/>
      <c r="H312" s="62"/>
      <c r="I312" s="162"/>
      <c r="J312" s="62"/>
      <c r="K312" s="62"/>
      <c r="L312" s="60"/>
      <c r="M312" s="205"/>
      <c r="N312" s="41"/>
      <c r="O312" s="41"/>
      <c r="P312" s="41"/>
      <c r="Q312" s="41"/>
      <c r="R312" s="41"/>
      <c r="S312" s="41"/>
      <c r="T312" s="77"/>
      <c r="AT312" s="23" t="s">
        <v>153</v>
      </c>
      <c r="AU312" s="23" t="s">
        <v>84</v>
      </c>
    </row>
    <row r="313" spans="2:65" s="1" customFormat="1" ht="81">
      <c r="B313" s="40"/>
      <c r="C313" s="62"/>
      <c r="D313" s="203" t="s">
        <v>155</v>
      </c>
      <c r="E313" s="62"/>
      <c r="F313" s="206" t="s">
        <v>474</v>
      </c>
      <c r="G313" s="62"/>
      <c r="H313" s="62"/>
      <c r="I313" s="162"/>
      <c r="J313" s="62"/>
      <c r="K313" s="62"/>
      <c r="L313" s="60"/>
      <c r="M313" s="205"/>
      <c r="N313" s="41"/>
      <c r="O313" s="41"/>
      <c r="P313" s="41"/>
      <c r="Q313" s="41"/>
      <c r="R313" s="41"/>
      <c r="S313" s="41"/>
      <c r="T313" s="77"/>
      <c r="AT313" s="23" t="s">
        <v>155</v>
      </c>
      <c r="AU313" s="23" t="s">
        <v>84</v>
      </c>
    </row>
    <row r="314" spans="2:65" s="11" customFormat="1" ht="13.5">
      <c r="B314" s="207"/>
      <c r="C314" s="208"/>
      <c r="D314" s="203" t="s">
        <v>157</v>
      </c>
      <c r="E314" s="209" t="s">
        <v>30</v>
      </c>
      <c r="F314" s="210" t="s">
        <v>475</v>
      </c>
      <c r="G314" s="208"/>
      <c r="H314" s="211">
        <v>315</v>
      </c>
      <c r="I314" s="212"/>
      <c r="J314" s="208"/>
      <c r="K314" s="208"/>
      <c r="L314" s="213"/>
      <c r="M314" s="214"/>
      <c r="N314" s="215"/>
      <c r="O314" s="215"/>
      <c r="P314" s="215"/>
      <c r="Q314" s="215"/>
      <c r="R314" s="215"/>
      <c r="S314" s="215"/>
      <c r="T314" s="216"/>
      <c r="AT314" s="217" t="s">
        <v>157</v>
      </c>
      <c r="AU314" s="217" t="s">
        <v>84</v>
      </c>
      <c r="AV314" s="11" t="s">
        <v>84</v>
      </c>
      <c r="AW314" s="11" t="s">
        <v>37</v>
      </c>
      <c r="AX314" s="11" t="s">
        <v>74</v>
      </c>
      <c r="AY314" s="217" t="s">
        <v>144</v>
      </c>
    </row>
    <row r="315" spans="2:65" s="11" customFormat="1" ht="13.5">
      <c r="B315" s="207"/>
      <c r="C315" s="208"/>
      <c r="D315" s="203" t="s">
        <v>157</v>
      </c>
      <c r="E315" s="209" t="s">
        <v>30</v>
      </c>
      <c r="F315" s="210" t="s">
        <v>476</v>
      </c>
      <c r="G315" s="208"/>
      <c r="H315" s="211">
        <v>525</v>
      </c>
      <c r="I315" s="212"/>
      <c r="J315" s="208"/>
      <c r="K315" s="208"/>
      <c r="L315" s="213"/>
      <c r="M315" s="214"/>
      <c r="N315" s="215"/>
      <c r="O315" s="215"/>
      <c r="P315" s="215"/>
      <c r="Q315" s="215"/>
      <c r="R315" s="215"/>
      <c r="S315" s="215"/>
      <c r="T315" s="216"/>
      <c r="AT315" s="217" t="s">
        <v>157</v>
      </c>
      <c r="AU315" s="217" t="s">
        <v>84</v>
      </c>
      <c r="AV315" s="11" t="s">
        <v>84</v>
      </c>
      <c r="AW315" s="11" t="s">
        <v>37</v>
      </c>
      <c r="AX315" s="11" t="s">
        <v>74</v>
      </c>
      <c r="AY315" s="217" t="s">
        <v>144</v>
      </c>
    </row>
    <row r="316" spans="2:65" s="11" customFormat="1" ht="13.5">
      <c r="B316" s="207"/>
      <c r="C316" s="208"/>
      <c r="D316" s="203" t="s">
        <v>157</v>
      </c>
      <c r="E316" s="209" t="s">
        <v>30</v>
      </c>
      <c r="F316" s="210" t="s">
        <v>477</v>
      </c>
      <c r="G316" s="208"/>
      <c r="H316" s="211">
        <v>53</v>
      </c>
      <c r="I316" s="212"/>
      <c r="J316" s="208"/>
      <c r="K316" s="208"/>
      <c r="L316" s="213"/>
      <c r="M316" s="214"/>
      <c r="N316" s="215"/>
      <c r="O316" s="215"/>
      <c r="P316" s="215"/>
      <c r="Q316" s="215"/>
      <c r="R316" s="215"/>
      <c r="S316" s="215"/>
      <c r="T316" s="216"/>
      <c r="AT316" s="217" t="s">
        <v>157</v>
      </c>
      <c r="AU316" s="217" t="s">
        <v>84</v>
      </c>
      <c r="AV316" s="11" t="s">
        <v>84</v>
      </c>
      <c r="AW316" s="11" t="s">
        <v>37</v>
      </c>
      <c r="AX316" s="11" t="s">
        <v>74</v>
      </c>
      <c r="AY316" s="217" t="s">
        <v>144</v>
      </c>
    </row>
    <row r="317" spans="2:65" s="12" customFormat="1" ht="13.5">
      <c r="B317" s="218"/>
      <c r="C317" s="219"/>
      <c r="D317" s="203" t="s">
        <v>157</v>
      </c>
      <c r="E317" s="220" t="s">
        <v>30</v>
      </c>
      <c r="F317" s="221" t="s">
        <v>191</v>
      </c>
      <c r="G317" s="219"/>
      <c r="H317" s="222">
        <v>893</v>
      </c>
      <c r="I317" s="223"/>
      <c r="J317" s="219"/>
      <c r="K317" s="219"/>
      <c r="L317" s="224"/>
      <c r="M317" s="225"/>
      <c r="N317" s="226"/>
      <c r="O317" s="226"/>
      <c r="P317" s="226"/>
      <c r="Q317" s="226"/>
      <c r="R317" s="226"/>
      <c r="S317" s="226"/>
      <c r="T317" s="227"/>
      <c r="AT317" s="228" t="s">
        <v>157</v>
      </c>
      <c r="AU317" s="228" t="s">
        <v>84</v>
      </c>
      <c r="AV317" s="12" t="s">
        <v>151</v>
      </c>
      <c r="AW317" s="12" t="s">
        <v>37</v>
      </c>
      <c r="AX317" s="12" t="s">
        <v>82</v>
      </c>
      <c r="AY317" s="228" t="s">
        <v>144</v>
      </c>
    </row>
    <row r="318" spans="2:65" s="1" customFormat="1" ht="16.5" customHeight="1">
      <c r="B318" s="40"/>
      <c r="C318" s="229" t="s">
        <v>478</v>
      </c>
      <c r="D318" s="229" t="s">
        <v>301</v>
      </c>
      <c r="E318" s="230" t="s">
        <v>479</v>
      </c>
      <c r="F318" s="231" t="s">
        <v>480</v>
      </c>
      <c r="G318" s="232" t="s">
        <v>278</v>
      </c>
      <c r="H318" s="233">
        <v>66.281000000000006</v>
      </c>
      <c r="I318" s="234"/>
      <c r="J318" s="235">
        <f>ROUND(I318*H318,2)</f>
        <v>0</v>
      </c>
      <c r="K318" s="231" t="s">
        <v>150</v>
      </c>
      <c r="L318" s="236"/>
      <c r="M318" s="237" t="s">
        <v>30</v>
      </c>
      <c r="N318" s="238" t="s">
        <v>45</v>
      </c>
      <c r="O318" s="41"/>
      <c r="P318" s="200">
        <f>O318*H318</f>
        <v>0</v>
      </c>
      <c r="Q318" s="200">
        <v>1</v>
      </c>
      <c r="R318" s="200">
        <f>Q318*H318</f>
        <v>66.281000000000006</v>
      </c>
      <c r="S318" s="200">
        <v>0</v>
      </c>
      <c r="T318" s="201">
        <f>S318*H318</f>
        <v>0</v>
      </c>
      <c r="AR318" s="23" t="s">
        <v>198</v>
      </c>
      <c r="AT318" s="23" t="s">
        <v>301</v>
      </c>
      <c r="AU318" s="23" t="s">
        <v>84</v>
      </c>
      <c r="AY318" s="23" t="s">
        <v>144</v>
      </c>
      <c r="BE318" s="202">
        <f>IF(N318="základní",J318,0)</f>
        <v>0</v>
      </c>
      <c r="BF318" s="202">
        <f>IF(N318="snížená",J318,0)</f>
        <v>0</v>
      </c>
      <c r="BG318" s="202">
        <f>IF(N318="zákl. přenesená",J318,0)</f>
        <v>0</v>
      </c>
      <c r="BH318" s="202">
        <f>IF(N318="sníž. přenesená",J318,0)</f>
        <v>0</v>
      </c>
      <c r="BI318" s="202">
        <f>IF(N318="nulová",J318,0)</f>
        <v>0</v>
      </c>
      <c r="BJ318" s="23" t="s">
        <v>82</v>
      </c>
      <c r="BK318" s="202">
        <f>ROUND(I318*H318,2)</f>
        <v>0</v>
      </c>
      <c r="BL318" s="23" t="s">
        <v>151</v>
      </c>
      <c r="BM318" s="23" t="s">
        <v>481</v>
      </c>
    </row>
    <row r="319" spans="2:65" s="1" customFormat="1" ht="13.5">
      <c r="B319" s="40"/>
      <c r="C319" s="62"/>
      <c r="D319" s="203" t="s">
        <v>153</v>
      </c>
      <c r="E319" s="62"/>
      <c r="F319" s="204" t="s">
        <v>480</v>
      </c>
      <c r="G319" s="62"/>
      <c r="H319" s="62"/>
      <c r="I319" s="162"/>
      <c r="J319" s="62"/>
      <c r="K319" s="62"/>
      <c r="L319" s="60"/>
      <c r="M319" s="205"/>
      <c r="N319" s="41"/>
      <c r="O319" s="41"/>
      <c r="P319" s="41"/>
      <c r="Q319" s="41"/>
      <c r="R319" s="41"/>
      <c r="S319" s="41"/>
      <c r="T319" s="77"/>
      <c r="AT319" s="23" t="s">
        <v>153</v>
      </c>
      <c r="AU319" s="23" t="s">
        <v>84</v>
      </c>
    </row>
    <row r="320" spans="2:65" s="11" customFormat="1" ht="13.5">
      <c r="B320" s="207"/>
      <c r="C320" s="208"/>
      <c r="D320" s="203" t="s">
        <v>157</v>
      </c>
      <c r="E320" s="209" t="s">
        <v>30</v>
      </c>
      <c r="F320" s="210" t="s">
        <v>482</v>
      </c>
      <c r="G320" s="208"/>
      <c r="H320" s="211">
        <v>65.625</v>
      </c>
      <c r="I320" s="212"/>
      <c r="J320" s="208"/>
      <c r="K320" s="208"/>
      <c r="L320" s="213"/>
      <c r="M320" s="214"/>
      <c r="N320" s="215"/>
      <c r="O320" s="215"/>
      <c r="P320" s="215"/>
      <c r="Q320" s="215"/>
      <c r="R320" s="215"/>
      <c r="S320" s="215"/>
      <c r="T320" s="216"/>
      <c r="AT320" s="217" t="s">
        <v>157</v>
      </c>
      <c r="AU320" s="217" t="s">
        <v>84</v>
      </c>
      <c r="AV320" s="11" t="s">
        <v>84</v>
      </c>
      <c r="AW320" s="11" t="s">
        <v>37</v>
      </c>
      <c r="AX320" s="11" t="s">
        <v>74</v>
      </c>
      <c r="AY320" s="217" t="s">
        <v>144</v>
      </c>
    </row>
    <row r="321" spans="2:65" s="12" customFormat="1" ht="13.5">
      <c r="B321" s="218"/>
      <c r="C321" s="219"/>
      <c r="D321" s="203" t="s">
        <v>157</v>
      </c>
      <c r="E321" s="220" t="s">
        <v>30</v>
      </c>
      <c r="F321" s="221" t="s">
        <v>191</v>
      </c>
      <c r="G321" s="219"/>
      <c r="H321" s="222">
        <v>65.625</v>
      </c>
      <c r="I321" s="223"/>
      <c r="J321" s="219"/>
      <c r="K321" s="219"/>
      <c r="L321" s="224"/>
      <c r="M321" s="225"/>
      <c r="N321" s="226"/>
      <c r="O321" s="226"/>
      <c r="P321" s="226"/>
      <c r="Q321" s="226"/>
      <c r="R321" s="226"/>
      <c r="S321" s="226"/>
      <c r="T321" s="227"/>
      <c r="AT321" s="228" t="s">
        <v>157</v>
      </c>
      <c r="AU321" s="228" t="s">
        <v>84</v>
      </c>
      <c r="AV321" s="12" t="s">
        <v>151</v>
      </c>
      <c r="AW321" s="12" t="s">
        <v>37</v>
      </c>
      <c r="AX321" s="12" t="s">
        <v>82</v>
      </c>
      <c r="AY321" s="228" t="s">
        <v>144</v>
      </c>
    </row>
    <row r="322" spans="2:65" s="11" customFormat="1" ht="13.5">
      <c r="B322" s="207"/>
      <c r="C322" s="208"/>
      <c r="D322" s="203" t="s">
        <v>157</v>
      </c>
      <c r="E322" s="208"/>
      <c r="F322" s="210" t="s">
        <v>483</v>
      </c>
      <c r="G322" s="208"/>
      <c r="H322" s="211">
        <v>66.281000000000006</v>
      </c>
      <c r="I322" s="212"/>
      <c r="J322" s="208"/>
      <c r="K322" s="208"/>
      <c r="L322" s="213"/>
      <c r="M322" s="214"/>
      <c r="N322" s="215"/>
      <c r="O322" s="215"/>
      <c r="P322" s="215"/>
      <c r="Q322" s="215"/>
      <c r="R322" s="215"/>
      <c r="S322" s="215"/>
      <c r="T322" s="216"/>
      <c r="AT322" s="217" t="s">
        <v>157</v>
      </c>
      <c r="AU322" s="217" t="s">
        <v>84</v>
      </c>
      <c r="AV322" s="11" t="s">
        <v>84</v>
      </c>
      <c r="AW322" s="11" t="s">
        <v>6</v>
      </c>
      <c r="AX322" s="11" t="s">
        <v>82</v>
      </c>
      <c r="AY322" s="217" t="s">
        <v>144</v>
      </c>
    </row>
    <row r="323" spans="2:65" s="1" customFormat="1" ht="16.5" customHeight="1">
      <c r="B323" s="40"/>
      <c r="C323" s="229" t="s">
        <v>484</v>
      </c>
      <c r="D323" s="229" t="s">
        <v>301</v>
      </c>
      <c r="E323" s="230" t="s">
        <v>485</v>
      </c>
      <c r="F323" s="231" t="s">
        <v>486</v>
      </c>
      <c r="G323" s="232" t="s">
        <v>278</v>
      </c>
      <c r="H323" s="233">
        <v>6.625</v>
      </c>
      <c r="I323" s="234"/>
      <c r="J323" s="235">
        <f>ROUND(I323*H323,2)</f>
        <v>0</v>
      </c>
      <c r="K323" s="231" t="s">
        <v>30</v>
      </c>
      <c r="L323" s="236"/>
      <c r="M323" s="237" t="s">
        <v>30</v>
      </c>
      <c r="N323" s="238" t="s">
        <v>45</v>
      </c>
      <c r="O323" s="41"/>
      <c r="P323" s="200">
        <f>O323*H323</f>
        <v>0</v>
      </c>
      <c r="Q323" s="200">
        <v>1</v>
      </c>
      <c r="R323" s="200">
        <f>Q323*H323</f>
        <v>6.625</v>
      </c>
      <c r="S323" s="200">
        <v>0</v>
      </c>
      <c r="T323" s="201">
        <f>S323*H323</f>
        <v>0</v>
      </c>
      <c r="AR323" s="23" t="s">
        <v>198</v>
      </c>
      <c r="AT323" s="23" t="s">
        <v>301</v>
      </c>
      <c r="AU323" s="23" t="s">
        <v>84</v>
      </c>
      <c r="AY323" s="23" t="s">
        <v>144</v>
      </c>
      <c r="BE323" s="202">
        <f>IF(N323="základní",J323,0)</f>
        <v>0</v>
      </c>
      <c r="BF323" s="202">
        <f>IF(N323="snížená",J323,0)</f>
        <v>0</v>
      </c>
      <c r="BG323" s="202">
        <f>IF(N323="zákl. přenesená",J323,0)</f>
        <v>0</v>
      </c>
      <c r="BH323" s="202">
        <f>IF(N323="sníž. přenesená",J323,0)</f>
        <v>0</v>
      </c>
      <c r="BI323" s="202">
        <f>IF(N323="nulová",J323,0)</f>
        <v>0</v>
      </c>
      <c r="BJ323" s="23" t="s">
        <v>82</v>
      </c>
      <c r="BK323" s="202">
        <f>ROUND(I323*H323,2)</f>
        <v>0</v>
      </c>
      <c r="BL323" s="23" t="s">
        <v>151</v>
      </c>
      <c r="BM323" s="23" t="s">
        <v>487</v>
      </c>
    </row>
    <row r="324" spans="2:65" s="1" customFormat="1" ht="13.5">
      <c r="B324" s="40"/>
      <c r="C324" s="62"/>
      <c r="D324" s="203" t="s">
        <v>153</v>
      </c>
      <c r="E324" s="62"/>
      <c r="F324" s="204" t="s">
        <v>486</v>
      </c>
      <c r="G324" s="62"/>
      <c r="H324" s="62"/>
      <c r="I324" s="162"/>
      <c r="J324" s="62"/>
      <c r="K324" s="62"/>
      <c r="L324" s="60"/>
      <c r="M324" s="205"/>
      <c r="N324" s="41"/>
      <c r="O324" s="41"/>
      <c r="P324" s="41"/>
      <c r="Q324" s="41"/>
      <c r="R324" s="41"/>
      <c r="S324" s="41"/>
      <c r="T324" s="77"/>
      <c r="AT324" s="23" t="s">
        <v>153</v>
      </c>
      <c r="AU324" s="23" t="s">
        <v>84</v>
      </c>
    </row>
    <row r="325" spans="2:65" s="11" customFormat="1" ht="13.5">
      <c r="B325" s="207"/>
      <c r="C325" s="208"/>
      <c r="D325" s="203" t="s">
        <v>157</v>
      </c>
      <c r="E325" s="209" t="s">
        <v>30</v>
      </c>
      <c r="F325" s="210" t="s">
        <v>488</v>
      </c>
      <c r="G325" s="208"/>
      <c r="H325" s="211">
        <v>6.625</v>
      </c>
      <c r="I325" s="212"/>
      <c r="J325" s="208"/>
      <c r="K325" s="208"/>
      <c r="L325" s="213"/>
      <c r="M325" s="214"/>
      <c r="N325" s="215"/>
      <c r="O325" s="215"/>
      <c r="P325" s="215"/>
      <c r="Q325" s="215"/>
      <c r="R325" s="215"/>
      <c r="S325" s="215"/>
      <c r="T325" s="216"/>
      <c r="AT325" s="217" t="s">
        <v>157</v>
      </c>
      <c r="AU325" s="217" t="s">
        <v>84</v>
      </c>
      <c r="AV325" s="11" t="s">
        <v>84</v>
      </c>
      <c r="AW325" s="11" t="s">
        <v>37</v>
      </c>
      <c r="AX325" s="11" t="s">
        <v>74</v>
      </c>
      <c r="AY325" s="217" t="s">
        <v>144</v>
      </c>
    </row>
    <row r="326" spans="2:65" s="12" customFormat="1" ht="13.5">
      <c r="B326" s="218"/>
      <c r="C326" s="219"/>
      <c r="D326" s="203" t="s">
        <v>157</v>
      </c>
      <c r="E326" s="220" t="s">
        <v>30</v>
      </c>
      <c r="F326" s="221" t="s">
        <v>191</v>
      </c>
      <c r="G326" s="219"/>
      <c r="H326" s="222">
        <v>6.625</v>
      </c>
      <c r="I326" s="223"/>
      <c r="J326" s="219"/>
      <c r="K326" s="219"/>
      <c r="L326" s="224"/>
      <c r="M326" s="225"/>
      <c r="N326" s="226"/>
      <c r="O326" s="226"/>
      <c r="P326" s="226"/>
      <c r="Q326" s="226"/>
      <c r="R326" s="226"/>
      <c r="S326" s="226"/>
      <c r="T326" s="227"/>
      <c r="AT326" s="228" t="s">
        <v>157</v>
      </c>
      <c r="AU326" s="228" t="s">
        <v>84</v>
      </c>
      <c r="AV326" s="12" t="s">
        <v>151</v>
      </c>
      <c r="AW326" s="12" t="s">
        <v>37</v>
      </c>
      <c r="AX326" s="12" t="s">
        <v>82</v>
      </c>
      <c r="AY326" s="228" t="s">
        <v>144</v>
      </c>
    </row>
    <row r="327" spans="2:65" s="1" customFormat="1" ht="25.5" customHeight="1">
      <c r="B327" s="40"/>
      <c r="C327" s="191" t="s">
        <v>489</v>
      </c>
      <c r="D327" s="191" t="s">
        <v>146</v>
      </c>
      <c r="E327" s="192" t="s">
        <v>490</v>
      </c>
      <c r="F327" s="193" t="s">
        <v>491</v>
      </c>
      <c r="G327" s="194" t="s">
        <v>310</v>
      </c>
      <c r="H327" s="195">
        <v>80</v>
      </c>
      <c r="I327" s="196"/>
      <c r="J327" s="197">
        <f>ROUND(I327*H327,2)</f>
        <v>0</v>
      </c>
      <c r="K327" s="193" t="s">
        <v>150</v>
      </c>
      <c r="L327" s="60"/>
      <c r="M327" s="198" t="s">
        <v>30</v>
      </c>
      <c r="N327" s="199" t="s">
        <v>45</v>
      </c>
      <c r="O327" s="41"/>
      <c r="P327" s="200">
        <f>O327*H327</f>
        <v>0</v>
      </c>
      <c r="Q327" s="200">
        <v>8.4250000000000005E-2</v>
      </c>
      <c r="R327" s="200">
        <f>Q327*H327</f>
        <v>6.74</v>
      </c>
      <c r="S327" s="200">
        <v>0</v>
      </c>
      <c r="T327" s="201">
        <f>S327*H327</f>
        <v>0</v>
      </c>
      <c r="AR327" s="23" t="s">
        <v>151</v>
      </c>
      <c r="AT327" s="23" t="s">
        <v>146</v>
      </c>
      <c r="AU327" s="23" t="s">
        <v>84</v>
      </c>
      <c r="AY327" s="23" t="s">
        <v>144</v>
      </c>
      <c r="BE327" s="202">
        <f>IF(N327="základní",J327,0)</f>
        <v>0</v>
      </c>
      <c r="BF327" s="202">
        <f>IF(N327="snížená",J327,0)</f>
        <v>0</v>
      </c>
      <c r="BG327" s="202">
        <f>IF(N327="zákl. přenesená",J327,0)</f>
        <v>0</v>
      </c>
      <c r="BH327" s="202">
        <f>IF(N327="sníž. přenesená",J327,0)</f>
        <v>0</v>
      </c>
      <c r="BI327" s="202">
        <f>IF(N327="nulová",J327,0)</f>
        <v>0</v>
      </c>
      <c r="BJ327" s="23" t="s">
        <v>82</v>
      </c>
      <c r="BK327" s="202">
        <f>ROUND(I327*H327,2)</f>
        <v>0</v>
      </c>
      <c r="BL327" s="23" t="s">
        <v>151</v>
      </c>
      <c r="BM327" s="23" t="s">
        <v>492</v>
      </c>
    </row>
    <row r="328" spans="2:65" s="1" customFormat="1" ht="40.5">
      <c r="B328" s="40"/>
      <c r="C328" s="62"/>
      <c r="D328" s="203" t="s">
        <v>153</v>
      </c>
      <c r="E328" s="62"/>
      <c r="F328" s="204" t="s">
        <v>493</v>
      </c>
      <c r="G328" s="62"/>
      <c r="H328" s="62"/>
      <c r="I328" s="162"/>
      <c r="J328" s="62"/>
      <c r="K328" s="62"/>
      <c r="L328" s="60"/>
      <c r="M328" s="205"/>
      <c r="N328" s="41"/>
      <c r="O328" s="41"/>
      <c r="P328" s="41"/>
      <c r="Q328" s="41"/>
      <c r="R328" s="41"/>
      <c r="S328" s="41"/>
      <c r="T328" s="77"/>
      <c r="AT328" s="23" t="s">
        <v>153</v>
      </c>
      <c r="AU328" s="23" t="s">
        <v>84</v>
      </c>
    </row>
    <row r="329" spans="2:65" s="1" customFormat="1" ht="121.5">
      <c r="B329" s="40"/>
      <c r="C329" s="62"/>
      <c r="D329" s="203" t="s">
        <v>155</v>
      </c>
      <c r="E329" s="62"/>
      <c r="F329" s="206" t="s">
        <v>494</v>
      </c>
      <c r="G329" s="62"/>
      <c r="H329" s="62"/>
      <c r="I329" s="162"/>
      <c r="J329" s="62"/>
      <c r="K329" s="62"/>
      <c r="L329" s="60"/>
      <c r="M329" s="205"/>
      <c r="N329" s="41"/>
      <c r="O329" s="41"/>
      <c r="P329" s="41"/>
      <c r="Q329" s="41"/>
      <c r="R329" s="41"/>
      <c r="S329" s="41"/>
      <c r="T329" s="77"/>
      <c r="AT329" s="23" t="s">
        <v>155</v>
      </c>
      <c r="AU329" s="23" t="s">
        <v>84</v>
      </c>
    </row>
    <row r="330" spans="2:65" s="11" customFormat="1" ht="13.5">
      <c r="B330" s="207"/>
      <c r="C330" s="208"/>
      <c r="D330" s="203" t="s">
        <v>157</v>
      </c>
      <c r="E330" s="209" t="s">
        <v>30</v>
      </c>
      <c r="F330" s="210" t="s">
        <v>495</v>
      </c>
      <c r="G330" s="208"/>
      <c r="H330" s="211">
        <v>46</v>
      </c>
      <c r="I330" s="212"/>
      <c r="J330" s="208"/>
      <c r="K330" s="208"/>
      <c r="L330" s="213"/>
      <c r="M330" s="214"/>
      <c r="N330" s="215"/>
      <c r="O330" s="215"/>
      <c r="P330" s="215"/>
      <c r="Q330" s="215"/>
      <c r="R330" s="215"/>
      <c r="S330" s="215"/>
      <c r="T330" s="216"/>
      <c r="AT330" s="217" t="s">
        <v>157</v>
      </c>
      <c r="AU330" s="217" t="s">
        <v>84</v>
      </c>
      <c r="AV330" s="11" t="s">
        <v>84</v>
      </c>
      <c r="AW330" s="11" t="s">
        <v>37</v>
      </c>
      <c r="AX330" s="11" t="s">
        <v>74</v>
      </c>
      <c r="AY330" s="217" t="s">
        <v>144</v>
      </c>
    </row>
    <row r="331" spans="2:65" s="11" customFormat="1" ht="13.5">
      <c r="B331" s="207"/>
      <c r="C331" s="208"/>
      <c r="D331" s="203" t="s">
        <v>157</v>
      </c>
      <c r="E331" s="209" t="s">
        <v>30</v>
      </c>
      <c r="F331" s="210" t="s">
        <v>496</v>
      </c>
      <c r="G331" s="208"/>
      <c r="H331" s="211">
        <v>34</v>
      </c>
      <c r="I331" s="212"/>
      <c r="J331" s="208"/>
      <c r="K331" s="208"/>
      <c r="L331" s="213"/>
      <c r="M331" s="214"/>
      <c r="N331" s="215"/>
      <c r="O331" s="215"/>
      <c r="P331" s="215"/>
      <c r="Q331" s="215"/>
      <c r="R331" s="215"/>
      <c r="S331" s="215"/>
      <c r="T331" s="216"/>
      <c r="AT331" s="217" t="s">
        <v>157</v>
      </c>
      <c r="AU331" s="217" t="s">
        <v>84</v>
      </c>
      <c r="AV331" s="11" t="s">
        <v>84</v>
      </c>
      <c r="AW331" s="11" t="s">
        <v>37</v>
      </c>
      <c r="AX331" s="11" t="s">
        <v>74</v>
      </c>
      <c r="AY331" s="217" t="s">
        <v>144</v>
      </c>
    </row>
    <row r="332" spans="2:65" s="12" customFormat="1" ht="13.5">
      <c r="B332" s="218"/>
      <c r="C332" s="219"/>
      <c r="D332" s="203" t="s">
        <v>157</v>
      </c>
      <c r="E332" s="220" t="s">
        <v>30</v>
      </c>
      <c r="F332" s="221" t="s">
        <v>191</v>
      </c>
      <c r="G332" s="219"/>
      <c r="H332" s="222">
        <v>80</v>
      </c>
      <c r="I332" s="223"/>
      <c r="J332" s="219"/>
      <c r="K332" s="219"/>
      <c r="L332" s="224"/>
      <c r="M332" s="225"/>
      <c r="N332" s="226"/>
      <c r="O332" s="226"/>
      <c r="P332" s="226"/>
      <c r="Q332" s="226"/>
      <c r="R332" s="226"/>
      <c r="S332" s="226"/>
      <c r="T332" s="227"/>
      <c r="AT332" s="228" t="s">
        <v>157</v>
      </c>
      <c r="AU332" s="228" t="s">
        <v>84</v>
      </c>
      <c r="AV332" s="12" t="s">
        <v>151</v>
      </c>
      <c r="AW332" s="12" t="s">
        <v>37</v>
      </c>
      <c r="AX332" s="12" t="s">
        <v>82</v>
      </c>
      <c r="AY332" s="228" t="s">
        <v>144</v>
      </c>
    </row>
    <row r="333" spans="2:65" s="1" customFormat="1" ht="25.5" customHeight="1">
      <c r="B333" s="40"/>
      <c r="C333" s="229" t="s">
        <v>497</v>
      </c>
      <c r="D333" s="229" t="s">
        <v>301</v>
      </c>
      <c r="E333" s="230" t="s">
        <v>498</v>
      </c>
      <c r="F333" s="231" t="s">
        <v>499</v>
      </c>
      <c r="G333" s="232" t="s">
        <v>310</v>
      </c>
      <c r="H333" s="233">
        <v>35.020000000000003</v>
      </c>
      <c r="I333" s="234"/>
      <c r="J333" s="235">
        <f>ROUND(I333*H333,2)</f>
        <v>0</v>
      </c>
      <c r="K333" s="231" t="s">
        <v>150</v>
      </c>
      <c r="L333" s="236"/>
      <c r="M333" s="237" t="s">
        <v>30</v>
      </c>
      <c r="N333" s="238" t="s">
        <v>45</v>
      </c>
      <c r="O333" s="41"/>
      <c r="P333" s="200">
        <f>O333*H333</f>
        <v>0</v>
      </c>
      <c r="Q333" s="200">
        <v>0.13100000000000001</v>
      </c>
      <c r="R333" s="200">
        <f>Q333*H333</f>
        <v>4.5876200000000003</v>
      </c>
      <c r="S333" s="200">
        <v>0</v>
      </c>
      <c r="T333" s="201">
        <f>S333*H333</f>
        <v>0</v>
      </c>
      <c r="AR333" s="23" t="s">
        <v>198</v>
      </c>
      <c r="AT333" s="23" t="s">
        <v>301</v>
      </c>
      <c r="AU333" s="23" t="s">
        <v>84</v>
      </c>
      <c r="AY333" s="23" t="s">
        <v>144</v>
      </c>
      <c r="BE333" s="202">
        <f>IF(N333="základní",J333,0)</f>
        <v>0</v>
      </c>
      <c r="BF333" s="202">
        <f>IF(N333="snížená",J333,0)</f>
        <v>0</v>
      </c>
      <c r="BG333" s="202">
        <f>IF(N333="zákl. přenesená",J333,0)</f>
        <v>0</v>
      </c>
      <c r="BH333" s="202">
        <f>IF(N333="sníž. přenesená",J333,0)</f>
        <v>0</v>
      </c>
      <c r="BI333" s="202">
        <f>IF(N333="nulová",J333,0)</f>
        <v>0</v>
      </c>
      <c r="BJ333" s="23" t="s">
        <v>82</v>
      </c>
      <c r="BK333" s="202">
        <f>ROUND(I333*H333,2)</f>
        <v>0</v>
      </c>
      <c r="BL333" s="23" t="s">
        <v>151</v>
      </c>
      <c r="BM333" s="23" t="s">
        <v>500</v>
      </c>
    </row>
    <row r="334" spans="2:65" s="1" customFormat="1" ht="13.5">
      <c r="B334" s="40"/>
      <c r="C334" s="62"/>
      <c r="D334" s="203" t="s">
        <v>153</v>
      </c>
      <c r="E334" s="62"/>
      <c r="F334" s="204" t="s">
        <v>501</v>
      </c>
      <c r="G334" s="62"/>
      <c r="H334" s="62"/>
      <c r="I334" s="162"/>
      <c r="J334" s="62"/>
      <c r="K334" s="62"/>
      <c r="L334" s="60"/>
      <c r="M334" s="205"/>
      <c r="N334" s="41"/>
      <c r="O334" s="41"/>
      <c r="P334" s="41"/>
      <c r="Q334" s="41"/>
      <c r="R334" s="41"/>
      <c r="S334" s="41"/>
      <c r="T334" s="77"/>
      <c r="AT334" s="23" t="s">
        <v>153</v>
      </c>
      <c r="AU334" s="23" t="s">
        <v>84</v>
      </c>
    </row>
    <row r="335" spans="2:65" s="11" customFormat="1" ht="13.5">
      <c r="B335" s="207"/>
      <c r="C335" s="208"/>
      <c r="D335" s="203" t="s">
        <v>157</v>
      </c>
      <c r="E335" s="209" t="s">
        <v>30</v>
      </c>
      <c r="F335" s="210" t="s">
        <v>378</v>
      </c>
      <c r="G335" s="208"/>
      <c r="H335" s="211">
        <v>34</v>
      </c>
      <c r="I335" s="212"/>
      <c r="J335" s="208"/>
      <c r="K335" s="208"/>
      <c r="L335" s="213"/>
      <c r="M335" s="214"/>
      <c r="N335" s="215"/>
      <c r="O335" s="215"/>
      <c r="P335" s="215"/>
      <c r="Q335" s="215"/>
      <c r="R335" s="215"/>
      <c r="S335" s="215"/>
      <c r="T335" s="216"/>
      <c r="AT335" s="217" t="s">
        <v>157</v>
      </c>
      <c r="AU335" s="217" t="s">
        <v>84</v>
      </c>
      <c r="AV335" s="11" t="s">
        <v>84</v>
      </c>
      <c r="AW335" s="11" t="s">
        <v>37</v>
      </c>
      <c r="AX335" s="11" t="s">
        <v>82</v>
      </c>
      <c r="AY335" s="217" t="s">
        <v>144</v>
      </c>
    </row>
    <row r="336" spans="2:65" s="11" customFormat="1" ht="13.5">
      <c r="B336" s="207"/>
      <c r="C336" s="208"/>
      <c r="D336" s="203" t="s">
        <v>157</v>
      </c>
      <c r="E336" s="208"/>
      <c r="F336" s="210" t="s">
        <v>502</v>
      </c>
      <c r="G336" s="208"/>
      <c r="H336" s="211">
        <v>35.020000000000003</v>
      </c>
      <c r="I336" s="212"/>
      <c r="J336" s="208"/>
      <c r="K336" s="208"/>
      <c r="L336" s="213"/>
      <c r="M336" s="214"/>
      <c r="N336" s="215"/>
      <c r="O336" s="215"/>
      <c r="P336" s="215"/>
      <c r="Q336" s="215"/>
      <c r="R336" s="215"/>
      <c r="S336" s="215"/>
      <c r="T336" s="216"/>
      <c r="AT336" s="217" t="s">
        <v>157</v>
      </c>
      <c r="AU336" s="217" t="s">
        <v>84</v>
      </c>
      <c r="AV336" s="11" t="s">
        <v>84</v>
      </c>
      <c r="AW336" s="11" t="s">
        <v>6</v>
      </c>
      <c r="AX336" s="11" t="s">
        <v>82</v>
      </c>
      <c r="AY336" s="217" t="s">
        <v>144</v>
      </c>
    </row>
    <row r="337" spans="2:65" s="1" customFormat="1" ht="25.5" customHeight="1">
      <c r="B337" s="40"/>
      <c r="C337" s="191" t="s">
        <v>503</v>
      </c>
      <c r="D337" s="191" t="s">
        <v>146</v>
      </c>
      <c r="E337" s="192" t="s">
        <v>504</v>
      </c>
      <c r="F337" s="193" t="s">
        <v>505</v>
      </c>
      <c r="G337" s="194" t="s">
        <v>310</v>
      </c>
      <c r="H337" s="195">
        <v>1477.8</v>
      </c>
      <c r="I337" s="196"/>
      <c r="J337" s="197">
        <f>ROUND(I337*H337,2)</f>
        <v>0</v>
      </c>
      <c r="K337" s="193" t="s">
        <v>150</v>
      </c>
      <c r="L337" s="60"/>
      <c r="M337" s="198" t="s">
        <v>30</v>
      </c>
      <c r="N337" s="199" t="s">
        <v>45</v>
      </c>
      <c r="O337" s="41"/>
      <c r="P337" s="200">
        <f>O337*H337</f>
        <v>0</v>
      </c>
      <c r="Q337" s="200">
        <v>8.5650000000000004E-2</v>
      </c>
      <c r="R337" s="200">
        <f>Q337*H337</f>
        <v>126.57357</v>
      </c>
      <c r="S337" s="200">
        <v>0</v>
      </c>
      <c r="T337" s="201">
        <f>S337*H337</f>
        <v>0</v>
      </c>
      <c r="AR337" s="23" t="s">
        <v>151</v>
      </c>
      <c r="AT337" s="23" t="s">
        <v>146</v>
      </c>
      <c r="AU337" s="23" t="s">
        <v>84</v>
      </c>
      <c r="AY337" s="23" t="s">
        <v>144</v>
      </c>
      <c r="BE337" s="202">
        <f>IF(N337="základní",J337,0)</f>
        <v>0</v>
      </c>
      <c r="BF337" s="202">
        <f>IF(N337="snížená",J337,0)</f>
        <v>0</v>
      </c>
      <c r="BG337" s="202">
        <f>IF(N337="zákl. přenesená",J337,0)</f>
        <v>0</v>
      </c>
      <c r="BH337" s="202">
        <f>IF(N337="sníž. přenesená",J337,0)</f>
        <v>0</v>
      </c>
      <c r="BI337" s="202">
        <f>IF(N337="nulová",J337,0)</f>
        <v>0</v>
      </c>
      <c r="BJ337" s="23" t="s">
        <v>82</v>
      </c>
      <c r="BK337" s="202">
        <f>ROUND(I337*H337,2)</f>
        <v>0</v>
      </c>
      <c r="BL337" s="23" t="s">
        <v>151</v>
      </c>
      <c r="BM337" s="23" t="s">
        <v>506</v>
      </c>
    </row>
    <row r="338" spans="2:65" s="1" customFormat="1" ht="40.5">
      <c r="B338" s="40"/>
      <c r="C338" s="62"/>
      <c r="D338" s="203" t="s">
        <v>153</v>
      </c>
      <c r="E338" s="62"/>
      <c r="F338" s="204" t="s">
        <v>507</v>
      </c>
      <c r="G338" s="62"/>
      <c r="H338" s="62"/>
      <c r="I338" s="162"/>
      <c r="J338" s="62"/>
      <c r="K338" s="62"/>
      <c r="L338" s="60"/>
      <c r="M338" s="205"/>
      <c r="N338" s="41"/>
      <c r="O338" s="41"/>
      <c r="P338" s="41"/>
      <c r="Q338" s="41"/>
      <c r="R338" s="41"/>
      <c r="S338" s="41"/>
      <c r="T338" s="77"/>
      <c r="AT338" s="23" t="s">
        <v>153</v>
      </c>
      <c r="AU338" s="23" t="s">
        <v>84</v>
      </c>
    </row>
    <row r="339" spans="2:65" s="1" customFormat="1" ht="121.5">
      <c r="B339" s="40"/>
      <c r="C339" s="62"/>
      <c r="D339" s="203" t="s">
        <v>155</v>
      </c>
      <c r="E339" s="62"/>
      <c r="F339" s="206" t="s">
        <v>494</v>
      </c>
      <c r="G339" s="62"/>
      <c r="H339" s="62"/>
      <c r="I339" s="162"/>
      <c r="J339" s="62"/>
      <c r="K339" s="62"/>
      <c r="L339" s="60"/>
      <c r="M339" s="205"/>
      <c r="N339" s="41"/>
      <c r="O339" s="41"/>
      <c r="P339" s="41"/>
      <c r="Q339" s="41"/>
      <c r="R339" s="41"/>
      <c r="S339" s="41"/>
      <c r="T339" s="77"/>
      <c r="AT339" s="23" t="s">
        <v>155</v>
      </c>
      <c r="AU339" s="23" t="s">
        <v>84</v>
      </c>
    </row>
    <row r="340" spans="2:65" s="11" customFormat="1" ht="13.5">
      <c r="B340" s="207"/>
      <c r="C340" s="208"/>
      <c r="D340" s="203" t="s">
        <v>157</v>
      </c>
      <c r="E340" s="209" t="s">
        <v>30</v>
      </c>
      <c r="F340" s="210" t="s">
        <v>508</v>
      </c>
      <c r="G340" s="208"/>
      <c r="H340" s="211">
        <v>1239.5999999999999</v>
      </c>
      <c r="I340" s="212"/>
      <c r="J340" s="208"/>
      <c r="K340" s="208"/>
      <c r="L340" s="213"/>
      <c r="M340" s="214"/>
      <c r="N340" s="215"/>
      <c r="O340" s="215"/>
      <c r="P340" s="215"/>
      <c r="Q340" s="215"/>
      <c r="R340" s="215"/>
      <c r="S340" s="215"/>
      <c r="T340" s="216"/>
      <c r="AT340" s="217" t="s">
        <v>157</v>
      </c>
      <c r="AU340" s="217" t="s">
        <v>84</v>
      </c>
      <c r="AV340" s="11" t="s">
        <v>84</v>
      </c>
      <c r="AW340" s="11" t="s">
        <v>37</v>
      </c>
      <c r="AX340" s="11" t="s">
        <v>74</v>
      </c>
      <c r="AY340" s="217" t="s">
        <v>144</v>
      </c>
    </row>
    <row r="341" spans="2:65" s="11" customFormat="1" ht="13.5">
      <c r="B341" s="207"/>
      <c r="C341" s="208"/>
      <c r="D341" s="203" t="s">
        <v>157</v>
      </c>
      <c r="E341" s="209" t="s">
        <v>30</v>
      </c>
      <c r="F341" s="210" t="s">
        <v>509</v>
      </c>
      <c r="G341" s="208"/>
      <c r="H341" s="211">
        <v>238.2</v>
      </c>
      <c r="I341" s="212"/>
      <c r="J341" s="208"/>
      <c r="K341" s="208"/>
      <c r="L341" s="213"/>
      <c r="M341" s="214"/>
      <c r="N341" s="215"/>
      <c r="O341" s="215"/>
      <c r="P341" s="215"/>
      <c r="Q341" s="215"/>
      <c r="R341" s="215"/>
      <c r="S341" s="215"/>
      <c r="T341" s="216"/>
      <c r="AT341" s="217" t="s">
        <v>157</v>
      </c>
      <c r="AU341" s="217" t="s">
        <v>84</v>
      </c>
      <c r="AV341" s="11" t="s">
        <v>84</v>
      </c>
      <c r="AW341" s="11" t="s">
        <v>37</v>
      </c>
      <c r="AX341" s="11" t="s">
        <v>74</v>
      </c>
      <c r="AY341" s="217" t="s">
        <v>144</v>
      </c>
    </row>
    <row r="342" spans="2:65" s="12" customFormat="1" ht="13.5">
      <c r="B342" s="218"/>
      <c r="C342" s="219"/>
      <c r="D342" s="203" t="s">
        <v>157</v>
      </c>
      <c r="E342" s="220" t="s">
        <v>30</v>
      </c>
      <c r="F342" s="221" t="s">
        <v>191</v>
      </c>
      <c r="G342" s="219"/>
      <c r="H342" s="222">
        <v>1477.8</v>
      </c>
      <c r="I342" s="223"/>
      <c r="J342" s="219"/>
      <c r="K342" s="219"/>
      <c r="L342" s="224"/>
      <c r="M342" s="225"/>
      <c r="N342" s="226"/>
      <c r="O342" s="226"/>
      <c r="P342" s="226"/>
      <c r="Q342" s="226"/>
      <c r="R342" s="226"/>
      <c r="S342" s="226"/>
      <c r="T342" s="227"/>
      <c r="AT342" s="228" t="s">
        <v>157</v>
      </c>
      <c r="AU342" s="228" t="s">
        <v>84</v>
      </c>
      <c r="AV342" s="12" t="s">
        <v>151</v>
      </c>
      <c r="AW342" s="12" t="s">
        <v>37</v>
      </c>
      <c r="AX342" s="12" t="s">
        <v>82</v>
      </c>
      <c r="AY342" s="228" t="s">
        <v>144</v>
      </c>
    </row>
    <row r="343" spans="2:65" s="1" customFormat="1" ht="25.5" customHeight="1">
      <c r="B343" s="40"/>
      <c r="C343" s="229" t="s">
        <v>510</v>
      </c>
      <c r="D343" s="229" t="s">
        <v>301</v>
      </c>
      <c r="E343" s="230" t="s">
        <v>511</v>
      </c>
      <c r="F343" s="231" t="s">
        <v>512</v>
      </c>
      <c r="G343" s="232" t="s">
        <v>310</v>
      </c>
      <c r="H343" s="233">
        <v>1492.578</v>
      </c>
      <c r="I343" s="234"/>
      <c r="J343" s="235">
        <f>ROUND(I343*H343,2)</f>
        <v>0</v>
      </c>
      <c r="K343" s="231" t="s">
        <v>30</v>
      </c>
      <c r="L343" s="236"/>
      <c r="M343" s="237" t="s">
        <v>30</v>
      </c>
      <c r="N343" s="238" t="s">
        <v>45</v>
      </c>
      <c r="O343" s="41"/>
      <c r="P343" s="200">
        <f>O343*H343</f>
        <v>0</v>
      </c>
      <c r="Q343" s="200">
        <v>0.16800000000000001</v>
      </c>
      <c r="R343" s="200">
        <f>Q343*H343</f>
        <v>250.75310400000001</v>
      </c>
      <c r="S343" s="200">
        <v>0</v>
      </c>
      <c r="T343" s="201">
        <f>S343*H343</f>
        <v>0</v>
      </c>
      <c r="AR343" s="23" t="s">
        <v>198</v>
      </c>
      <c r="AT343" s="23" t="s">
        <v>301</v>
      </c>
      <c r="AU343" s="23" t="s">
        <v>84</v>
      </c>
      <c r="AY343" s="23" t="s">
        <v>144</v>
      </c>
      <c r="BE343" s="202">
        <f>IF(N343="základní",J343,0)</f>
        <v>0</v>
      </c>
      <c r="BF343" s="202">
        <f>IF(N343="snížená",J343,0)</f>
        <v>0</v>
      </c>
      <c r="BG343" s="202">
        <f>IF(N343="zákl. přenesená",J343,0)</f>
        <v>0</v>
      </c>
      <c r="BH343" s="202">
        <f>IF(N343="sníž. přenesená",J343,0)</f>
        <v>0</v>
      </c>
      <c r="BI343" s="202">
        <f>IF(N343="nulová",J343,0)</f>
        <v>0</v>
      </c>
      <c r="BJ343" s="23" t="s">
        <v>82</v>
      </c>
      <c r="BK343" s="202">
        <f>ROUND(I343*H343,2)</f>
        <v>0</v>
      </c>
      <c r="BL343" s="23" t="s">
        <v>151</v>
      </c>
      <c r="BM343" s="23" t="s">
        <v>513</v>
      </c>
    </row>
    <row r="344" spans="2:65" s="1" customFormat="1" ht="94.5">
      <c r="B344" s="40"/>
      <c r="C344" s="62"/>
      <c r="D344" s="203" t="s">
        <v>153</v>
      </c>
      <c r="E344" s="62"/>
      <c r="F344" s="204" t="s">
        <v>514</v>
      </c>
      <c r="G344" s="62"/>
      <c r="H344" s="62"/>
      <c r="I344" s="162"/>
      <c r="J344" s="62"/>
      <c r="K344" s="62"/>
      <c r="L344" s="60"/>
      <c r="M344" s="205"/>
      <c r="N344" s="41"/>
      <c r="O344" s="41"/>
      <c r="P344" s="41"/>
      <c r="Q344" s="41"/>
      <c r="R344" s="41"/>
      <c r="S344" s="41"/>
      <c r="T344" s="77"/>
      <c r="AT344" s="23" t="s">
        <v>153</v>
      </c>
      <c r="AU344" s="23" t="s">
        <v>84</v>
      </c>
    </row>
    <row r="345" spans="2:65" s="11" customFormat="1" ht="13.5">
      <c r="B345" s="207"/>
      <c r="C345" s="208"/>
      <c r="D345" s="203" t="s">
        <v>157</v>
      </c>
      <c r="E345" s="209" t="s">
        <v>30</v>
      </c>
      <c r="F345" s="210" t="s">
        <v>515</v>
      </c>
      <c r="G345" s="208"/>
      <c r="H345" s="211">
        <v>1239.5999999999999</v>
      </c>
      <c r="I345" s="212"/>
      <c r="J345" s="208"/>
      <c r="K345" s="208"/>
      <c r="L345" s="213"/>
      <c r="M345" s="214"/>
      <c r="N345" s="215"/>
      <c r="O345" s="215"/>
      <c r="P345" s="215"/>
      <c r="Q345" s="215"/>
      <c r="R345" s="215"/>
      <c r="S345" s="215"/>
      <c r="T345" s="216"/>
      <c r="AT345" s="217" t="s">
        <v>157</v>
      </c>
      <c r="AU345" s="217" t="s">
        <v>84</v>
      </c>
      <c r="AV345" s="11" t="s">
        <v>84</v>
      </c>
      <c r="AW345" s="11" t="s">
        <v>37</v>
      </c>
      <c r="AX345" s="11" t="s">
        <v>74</v>
      </c>
      <c r="AY345" s="217" t="s">
        <v>144</v>
      </c>
    </row>
    <row r="346" spans="2:65" s="11" customFormat="1" ht="13.5">
      <c r="B346" s="207"/>
      <c r="C346" s="208"/>
      <c r="D346" s="203" t="s">
        <v>157</v>
      </c>
      <c r="E346" s="209" t="s">
        <v>30</v>
      </c>
      <c r="F346" s="210" t="s">
        <v>516</v>
      </c>
      <c r="G346" s="208"/>
      <c r="H346" s="211">
        <v>238.2</v>
      </c>
      <c r="I346" s="212"/>
      <c r="J346" s="208"/>
      <c r="K346" s="208"/>
      <c r="L346" s="213"/>
      <c r="M346" s="214"/>
      <c r="N346" s="215"/>
      <c r="O346" s="215"/>
      <c r="P346" s="215"/>
      <c r="Q346" s="215"/>
      <c r="R346" s="215"/>
      <c r="S346" s="215"/>
      <c r="T346" s="216"/>
      <c r="AT346" s="217" t="s">
        <v>157</v>
      </c>
      <c r="AU346" s="217" t="s">
        <v>84</v>
      </c>
      <c r="AV346" s="11" t="s">
        <v>84</v>
      </c>
      <c r="AW346" s="11" t="s">
        <v>37</v>
      </c>
      <c r="AX346" s="11" t="s">
        <v>74</v>
      </c>
      <c r="AY346" s="217" t="s">
        <v>144</v>
      </c>
    </row>
    <row r="347" spans="2:65" s="12" customFormat="1" ht="13.5">
      <c r="B347" s="218"/>
      <c r="C347" s="219"/>
      <c r="D347" s="203" t="s">
        <v>157</v>
      </c>
      <c r="E347" s="220" t="s">
        <v>30</v>
      </c>
      <c r="F347" s="221" t="s">
        <v>191</v>
      </c>
      <c r="G347" s="219"/>
      <c r="H347" s="222">
        <v>1477.8</v>
      </c>
      <c r="I347" s="223"/>
      <c r="J347" s="219"/>
      <c r="K347" s="219"/>
      <c r="L347" s="224"/>
      <c r="M347" s="225"/>
      <c r="N347" s="226"/>
      <c r="O347" s="226"/>
      <c r="P347" s="226"/>
      <c r="Q347" s="226"/>
      <c r="R347" s="226"/>
      <c r="S347" s="226"/>
      <c r="T347" s="227"/>
      <c r="AT347" s="228" t="s">
        <v>157</v>
      </c>
      <c r="AU347" s="228" t="s">
        <v>84</v>
      </c>
      <c r="AV347" s="12" t="s">
        <v>151</v>
      </c>
      <c r="AW347" s="12" t="s">
        <v>37</v>
      </c>
      <c r="AX347" s="12" t="s">
        <v>82</v>
      </c>
      <c r="AY347" s="228" t="s">
        <v>144</v>
      </c>
    </row>
    <row r="348" spans="2:65" s="11" customFormat="1" ht="13.5">
      <c r="B348" s="207"/>
      <c r="C348" s="208"/>
      <c r="D348" s="203" t="s">
        <v>157</v>
      </c>
      <c r="E348" s="208"/>
      <c r="F348" s="210" t="s">
        <v>517</v>
      </c>
      <c r="G348" s="208"/>
      <c r="H348" s="211">
        <v>1492.578</v>
      </c>
      <c r="I348" s="212"/>
      <c r="J348" s="208"/>
      <c r="K348" s="208"/>
      <c r="L348" s="213"/>
      <c r="M348" s="214"/>
      <c r="N348" s="215"/>
      <c r="O348" s="215"/>
      <c r="P348" s="215"/>
      <c r="Q348" s="215"/>
      <c r="R348" s="215"/>
      <c r="S348" s="215"/>
      <c r="T348" s="216"/>
      <c r="AT348" s="217" t="s">
        <v>157</v>
      </c>
      <c r="AU348" s="217" t="s">
        <v>84</v>
      </c>
      <c r="AV348" s="11" t="s">
        <v>84</v>
      </c>
      <c r="AW348" s="11" t="s">
        <v>6</v>
      </c>
      <c r="AX348" s="11" t="s">
        <v>82</v>
      </c>
      <c r="AY348" s="217" t="s">
        <v>144</v>
      </c>
    </row>
    <row r="349" spans="2:65" s="1" customFormat="1" ht="25.5" customHeight="1">
      <c r="B349" s="40"/>
      <c r="C349" s="191" t="s">
        <v>518</v>
      </c>
      <c r="D349" s="191" t="s">
        <v>146</v>
      </c>
      <c r="E349" s="192" t="s">
        <v>519</v>
      </c>
      <c r="F349" s="193" t="s">
        <v>520</v>
      </c>
      <c r="G349" s="194" t="s">
        <v>310</v>
      </c>
      <c r="H349" s="195">
        <v>26.5</v>
      </c>
      <c r="I349" s="196"/>
      <c r="J349" s="197">
        <f>ROUND(I349*H349,2)</f>
        <v>0</v>
      </c>
      <c r="K349" s="193" t="s">
        <v>150</v>
      </c>
      <c r="L349" s="60"/>
      <c r="M349" s="198" t="s">
        <v>30</v>
      </c>
      <c r="N349" s="199" t="s">
        <v>45</v>
      </c>
      <c r="O349" s="41"/>
      <c r="P349" s="200">
        <f>O349*H349</f>
        <v>0</v>
      </c>
      <c r="Q349" s="200">
        <v>0.10362</v>
      </c>
      <c r="R349" s="200">
        <f>Q349*H349</f>
        <v>2.74593</v>
      </c>
      <c r="S349" s="200">
        <v>0</v>
      </c>
      <c r="T349" s="201">
        <f>S349*H349</f>
        <v>0</v>
      </c>
      <c r="AR349" s="23" t="s">
        <v>151</v>
      </c>
      <c r="AT349" s="23" t="s">
        <v>146</v>
      </c>
      <c r="AU349" s="23" t="s">
        <v>84</v>
      </c>
      <c r="AY349" s="23" t="s">
        <v>144</v>
      </c>
      <c r="BE349" s="202">
        <f>IF(N349="základní",J349,0)</f>
        <v>0</v>
      </c>
      <c r="BF349" s="202">
        <f>IF(N349="snížená",J349,0)</f>
        <v>0</v>
      </c>
      <c r="BG349" s="202">
        <f>IF(N349="zákl. přenesená",J349,0)</f>
        <v>0</v>
      </c>
      <c r="BH349" s="202">
        <f>IF(N349="sníž. přenesená",J349,0)</f>
        <v>0</v>
      </c>
      <c r="BI349" s="202">
        <f>IF(N349="nulová",J349,0)</f>
        <v>0</v>
      </c>
      <c r="BJ349" s="23" t="s">
        <v>82</v>
      </c>
      <c r="BK349" s="202">
        <f>ROUND(I349*H349,2)</f>
        <v>0</v>
      </c>
      <c r="BL349" s="23" t="s">
        <v>151</v>
      </c>
      <c r="BM349" s="23" t="s">
        <v>521</v>
      </c>
    </row>
    <row r="350" spans="2:65" s="1" customFormat="1" ht="40.5">
      <c r="B350" s="40"/>
      <c r="C350" s="62"/>
      <c r="D350" s="203" t="s">
        <v>153</v>
      </c>
      <c r="E350" s="62"/>
      <c r="F350" s="204" t="s">
        <v>522</v>
      </c>
      <c r="G350" s="62"/>
      <c r="H350" s="62"/>
      <c r="I350" s="162"/>
      <c r="J350" s="62"/>
      <c r="K350" s="62"/>
      <c r="L350" s="60"/>
      <c r="M350" s="205"/>
      <c r="N350" s="41"/>
      <c r="O350" s="41"/>
      <c r="P350" s="41"/>
      <c r="Q350" s="41"/>
      <c r="R350" s="41"/>
      <c r="S350" s="41"/>
      <c r="T350" s="77"/>
      <c r="AT350" s="23" t="s">
        <v>153</v>
      </c>
      <c r="AU350" s="23" t="s">
        <v>84</v>
      </c>
    </row>
    <row r="351" spans="2:65" s="1" customFormat="1" ht="121.5">
      <c r="B351" s="40"/>
      <c r="C351" s="62"/>
      <c r="D351" s="203" t="s">
        <v>155</v>
      </c>
      <c r="E351" s="62"/>
      <c r="F351" s="206" t="s">
        <v>523</v>
      </c>
      <c r="G351" s="62"/>
      <c r="H351" s="62"/>
      <c r="I351" s="162"/>
      <c r="J351" s="62"/>
      <c r="K351" s="62"/>
      <c r="L351" s="60"/>
      <c r="M351" s="205"/>
      <c r="N351" s="41"/>
      <c r="O351" s="41"/>
      <c r="P351" s="41"/>
      <c r="Q351" s="41"/>
      <c r="R351" s="41"/>
      <c r="S351" s="41"/>
      <c r="T351" s="77"/>
      <c r="AT351" s="23" t="s">
        <v>155</v>
      </c>
      <c r="AU351" s="23" t="s">
        <v>84</v>
      </c>
    </row>
    <row r="352" spans="2:65" s="11" customFormat="1" ht="13.5">
      <c r="B352" s="207"/>
      <c r="C352" s="208"/>
      <c r="D352" s="203" t="s">
        <v>157</v>
      </c>
      <c r="E352" s="209" t="s">
        <v>30</v>
      </c>
      <c r="F352" s="210" t="s">
        <v>270</v>
      </c>
      <c r="G352" s="208"/>
      <c r="H352" s="211">
        <v>20</v>
      </c>
      <c r="I352" s="212"/>
      <c r="J352" s="208"/>
      <c r="K352" s="208"/>
      <c r="L352" s="213"/>
      <c r="M352" s="214"/>
      <c r="N352" s="215"/>
      <c r="O352" s="215"/>
      <c r="P352" s="215"/>
      <c r="Q352" s="215"/>
      <c r="R352" s="215"/>
      <c r="S352" s="215"/>
      <c r="T352" s="216"/>
      <c r="AT352" s="217" t="s">
        <v>157</v>
      </c>
      <c r="AU352" s="217" t="s">
        <v>84</v>
      </c>
      <c r="AV352" s="11" t="s">
        <v>84</v>
      </c>
      <c r="AW352" s="11" t="s">
        <v>37</v>
      </c>
      <c r="AX352" s="11" t="s">
        <v>74</v>
      </c>
      <c r="AY352" s="217" t="s">
        <v>144</v>
      </c>
    </row>
    <row r="353" spans="2:65" s="11" customFormat="1" ht="13.5">
      <c r="B353" s="207"/>
      <c r="C353" s="208"/>
      <c r="D353" s="203" t="s">
        <v>157</v>
      </c>
      <c r="E353" s="209" t="s">
        <v>30</v>
      </c>
      <c r="F353" s="210" t="s">
        <v>524</v>
      </c>
      <c r="G353" s="208"/>
      <c r="H353" s="211">
        <v>6.5</v>
      </c>
      <c r="I353" s="212"/>
      <c r="J353" s="208"/>
      <c r="K353" s="208"/>
      <c r="L353" s="213"/>
      <c r="M353" s="214"/>
      <c r="N353" s="215"/>
      <c r="O353" s="215"/>
      <c r="P353" s="215"/>
      <c r="Q353" s="215"/>
      <c r="R353" s="215"/>
      <c r="S353" s="215"/>
      <c r="T353" s="216"/>
      <c r="AT353" s="217" t="s">
        <v>157</v>
      </c>
      <c r="AU353" s="217" t="s">
        <v>84</v>
      </c>
      <c r="AV353" s="11" t="s">
        <v>84</v>
      </c>
      <c r="AW353" s="11" t="s">
        <v>37</v>
      </c>
      <c r="AX353" s="11" t="s">
        <v>74</v>
      </c>
      <c r="AY353" s="217" t="s">
        <v>144</v>
      </c>
    </row>
    <row r="354" spans="2:65" s="12" customFormat="1" ht="13.5">
      <c r="B354" s="218"/>
      <c r="C354" s="219"/>
      <c r="D354" s="203" t="s">
        <v>157</v>
      </c>
      <c r="E354" s="220" t="s">
        <v>30</v>
      </c>
      <c r="F354" s="221" t="s">
        <v>191</v>
      </c>
      <c r="G354" s="219"/>
      <c r="H354" s="222">
        <v>26.5</v>
      </c>
      <c r="I354" s="223"/>
      <c r="J354" s="219"/>
      <c r="K354" s="219"/>
      <c r="L354" s="224"/>
      <c r="M354" s="225"/>
      <c r="N354" s="226"/>
      <c r="O354" s="226"/>
      <c r="P354" s="226"/>
      <c r="Q354" s="226"/>
      <c r="R354" s="226"/>
      <c r="S354" s="226"/>
      <c r="T354" s="227"/>
      <c r="AT354" s="228" t="s">
        <v>157</v>
      </c>
      <c r="AU354" s="228" t="s">
        <v>84</v>
      </c>
      <c r="AV354" s="12" t="s">
        <v>151</v>
      </c>
      <c r="AW354" s="12" t="s">
        <v>37</v>
      </c>
      <c r="AX354" s="12" t="s">
        <v>82</v>
      </c>
      <c r="AY354" s="228" t="s">
        <v>144</v>
      </c>
    </row>
    <row r="355" spans="2:65" s="1" customFormat="1" ht="16.5" customHeight="1">
      <c r="B355" s="40"/>
      <c r="C355" s="229" t="s">
        <v>525</v>
      </c>
      <c r="D355" s="229" t="s">
        <v>301</v>
      </c>
      <c r="E355" s="230" t="s">
        <v>526</v>
      </c>
      <c r="F355" s="231" t="s">
        <v>527</v>
      </c>
      <c r="G355" s="232" t="s">
        <v>310</v>
      </c>
      <c r="H355" s="233">
        <v>20.6</v>
      </c>
      <c r="I355" s="234"/>
      <c r="J355" s="235">
        <f>ROUND(I355*H355,2)</f>
        <v>0</v>
      </c>
      <c r="K355" s="231" t="s">
        <v>30</v>
      </c>
      <c r="L355" s="236"/>
      <c r="M355" s="237" t="s">
        <v>30</v>
      </c>
      <c r="N355" s="238" t="s">
        <v>45</v>
      </c>
      <c r="O355" s="41"/>
      <c r="P355" s="200">
        <f>O355*H355</f>
        <v>0</v>
      </c>
      <c r="Q355" s="200">
        <v>0.17599999999999999</v>
      </c>
      <c r="R355" s="200">
        <f>Q355*H355</f>
        <v>3.6255999999999999</v>
      </c>
      <c r="S355" s="200">
        <v>0</v>
      </c>
      <c r="T355" s="201">
        <f>S355*H355</f>
        <v>0</v>
      </c>
      <c r="AR355" s="23" t="s">
        <v>198</v>
      </c>
      <c r="AT355" s="23" t="s">
        <v>301</v>
      </c>
      <c r="AU355" s="23" t="s">
        <v>84</v>
      </c>
      <c r="AY355" s="23" t="s">
        <v>144</v>
      </c>
      <c r="BE355" s="202">
        <f>IF(N355="základní",J355,0)</f>
        <v>0</v>
      </c>
      <c r="BF355" s="202">
        <f>IF(N355="snížená",J355,0)</f>
        <v>0</v>
      </c>
      <c r="BG355" s="202">
        <f>IF(N355="zákl. přenesená",J355,0)</f>
        <v>0</v>
      </c>
      <c r="BH355" s="202">
        <f>IF(N355="sníž. přenesená",J355,0)</f>
        <v>0</v>
      </c>
      <c r="BI355" s="202">
        <f>IF(N355="nulová",J355,0)</f>
        <v>0</v>
      </c>
      <c r="BJ355" s="23" t="s">
        <v>82</v>
      </c>
      <c r="BK355" s="202">
        <f>ROUND(I355*H355,2)</f>
        <v>0</v>
      </c>
      <c r="BL355" s="23" t="s">
        <v>151</v>
      </c>
      <c r="BM355" s="23" t="s">
        <v>528</v>
      </c>
    </row>
    <row r="356" spans="2:65" s="1" customFormat="1" ht="40.5">
      <c r="B356" s="40"/>
      <c r="C356" s="62"/>
      <c r="D356" s="203" t="s">
        <v>153</v>
      </c>
      <c r="E356" s="62"/>
      <c r="F356" s="204" t="s">
        <v>529</v>
      </c>
      <c r="G356" s="62"/>
      <c r="H356" s="62"/>
      <c r="I356" s="162"/>
      <c r="J356" s="62"/>
      <c r="K356" s="62"/>
      <c r="L356" s="60"/>
      <c r="M356" s="205"/>
      <c r="N356" s="41"/>
      <c r="O356" s="41"/>
      <c r="P356" s="41"/>
      <c r="Q356" s="41"/>
      <c r="R356" s="41"/>
      <c r="S356" s="41"/>
      <c r="T356" s="77"/>
      <c r="AT356" s="23" t="s">
        <v>153</v>
      </c>
      <c r="AU356" s="23" t="s">
        <v>84</v>
      </c>
    </row>
    <row r="357" spans="2:65" s="11" customFormat="1" ht="13.5">
      <c r="B357" s="207"/>
      <c r="C357" s="208"/>
      <c r="D357" s="203" t="s">
        <v>157</v>
      </c>
      <c r="E357" s="209" t="s">
        <v>30</v>
      </c>
      <c r="F357" s="210" t="s">
        <v>270</v>
      </c>
      <c r="G357" s="208"/>
      <c r="H357" s="211">
        <v>20</v>
      </c>
      <c r="I357" s="212"/>
      <c r="J357" s="208"/>
      <c r="K357" s="208"/>
      <c r="L357" s="213"/>
      <c r="M357" s="214"/>
      <c r="N357" s="215"/>
      <c r="O357" s="215"/>
      <c r="P357" s="215"/>
      <c r="Q357" s="215"/>
      <c r="R357" s="215"/>
      <c r="S357" s="215"/>
      <c r="T357" s="216"/>
      <c r="AT357" s="217" t="s">
        <v>157</v>
      </c>
      <c r="AU357" s="217" t="s">
        <v>84</v>
      </c>
      <c r="AV357" s="11" t="s">
        <v>84</v>
      </c>
      <c r="AW357" s="11" t="s">
        <v>37</v>
      </c>
      <c r="AX357" s="11" t="s">
        <v>82</v>
      </c>
      <c r="AY357" s="217" t="s">
        <v>144</v>
      </c>
    </row>
    <row r="358" spans="2:65" s="11" customFormat="1" ht="13.5">
      <c r="B358" s="207"/>
      <c r="C358" s="208"/>
      <c r="D358" s="203" t="s">
        <v>157</v>
      </c>
      <c r="E358" s="208"/>
      <c r="F358" s="210" t="s">
        <v>530</v>
      </c>
      <c r="G358" s="208"/>
      <c r="H358" s="211">
        <v>20.6</v>
      </c>
      <c r="I358" s="212"/>
      <c r="J358" s="208"/>
      <c r="K358" s="208"/>
      <c r="L358" s="213"/>
      <c r="M358" s="214"/>
      <c r="N358" s="215"/>
      <c r="O358" s="215"/>
      <c r="P358" s="215"/>
      <c r="Q358" s="215"/>
      <c r="R358" s="215"/>
      <c r="S358" s="215"/>
      <c r="T358" s="216"/>
      <c r="AT358" s="217" t="s">
        <v>157</v>
      </c>
      <c r="AU358" s="217" t="s">
        <v>84</v>
      </c>
      <c r="AV358" s="11" t="s">
        <v>84</v>
      </c>
      <c r="AW358" s="11" t="s">
        <v>6</v>
      </c>
      <c r="AX358" s="11" t="s">
        <v>82</v>
      </c>
      <c r="AY358" s="217" t="s">
        <v>144</v>
      </c>
    </row>
    <row r="359" spans="2:65" s="1" customFormat="1" ht="16.5" customHeight="1">
      <c r="B359" s="40"/>
      <c r="C359" s="229" t="s">
        <v>531</v>
      </c>
      <c r="D359" s="229" t="s">
        <v>301</v>
      </c>
      <c r="E359" s="230" t="s">
        <v>532</v>
      </c>
      <c r="F359" s="231" t="s">
        <v>533</v>
      </c>
      <c r="G359" s="232" t="s">
        <v>310</v>
      </c>
      <c r="H359" s="233">
        <v>6.6950000000000003</v>
      </c>
      <c r="I359" s="234"/>
      <c r="J359" s="235">
        <f>ROUND(I359*H359,2)</f>
        <v>0</v>
      </c>
      <c r="K359" s="231" t="s">
        <v>150</v>
      </c>
      <c r="L359" s="236"/>
      <c r="M359" s="237" t="s">
        <v>30</v>
      </c>
      <c r="N359" s="238" t="s">
        <v>45</v>
      </c>
      <c r="O359" s="41"/>
      <c r="P359" s="200">
        <f>O359*H359</f>
        <v>0</v>
      </c>
      <c r="Q359" s="200">
        <v>0.17599999999999999</v>
      </c>
      <c r="R359" s="200">
        <f>Q359*H359</f>
        <v>1.17832</v>
      </c>
      <c r="S359" s="200">
        <v>0</v>
      </c>
      <c r="T359" s="201">
        <f>S359*H359</f>
        <v>0</v>
      </c>
      <c r="AR359" s="23" t="s">
        <v>198</v>
      </c>
      <c r="AT359" s="23" t="s">
        <v>301</v>
      </c>
      <c r="AU359" s="23" t="s">
        <v>84</v>
      </c>
      <c r="AY359" s="23" t="s">
        <v>144</v>
      </c>
      <c r="BE359" s="202">
        <f>IF(N359="základní",J359,0)</f>
        <v>0</v>
      </c>
      <c r="BF359" s="202">
        <f>IF(N359="snížená",J359,0)</f>
        <v>0</v>
      </c>
      <c r="BG359" s="202">
        <f>IF(N359="zákl. přenesená",J359,0)</f>
        <v>0</v>
      </c>
      <c r="BH359" s="202">
        <f>IF(N359="sníž. přenesená",J359,0)</f>
        <v>0</v>
      </c>
      <c r="BI359" s="202">
        <f>IF(N359="nulová",J359,0)</f>
        <v>0</v>
      </c>
      <c r="BJ359" s="23" t="s">
        <v>82</v>
      </c>
      <c r="BK359" s="202">
        <f>ROUND(I359*H359,2)</f>
        <v>0</v>
      </c>
      <c r="BL359" s="23" t="s">
        <v>151</v>
      </c>
      <c r="BM359" s="23" t="s">
        <v>534</v>
      </c>
    </row>
    <row r="360" spans="2:65" s="1" customFormat="1" ht="13.5">
      <c r="B360" s="40"/>
      <c r="C360" s="62"/>
      <c r="D360" s="203" t="s">
        <v>153</v>
      </c>
      <c r="E360" s="62"/>
      <c r="F360" s="204" t="s">
        <v>535</v>
      </c>
      <c r="G360" s="62"/>
      <c r="H360" s="62"/>
      <c r="I360" s="162"/>
      <c r="J360" s="62"/>
      <c r="K360" s="62"/>
      <c r="L360" s="60"/>
      <c r="M360" s="205"/>
      <c r="N360" s="41"/>
      <c r="O360" s="41"/>
      <c r="P360" s="41"/>
      <c r="Q360" s="41"/>
      <c r="R360" s="41"/>
      <c r="S360" s="41"/>
      <c r="T360" s="77"/>
      <c r="AT360" s="23" t="s">
        <v>153</v>
      </c>
      <c r="AU360" s="23" t="s">
        <v>84</v>
      </c>
    </row>
    <row r="361" spans="2:65" s="11" customFormat="1" ht="13.5">
      <c r="B361" s="207"/>
      <c r="C361" s="208"/>
      <c r="D361" s="203" t="s">
        <v>157</v>
      </c>
      <c r="E361" s="209" t="s">
        <v>30</v>
      </c>
      <c r="F361" s="210" t="s">
        <v>524</v>
      </c>
      <c r="G361" s="208"/>
      <c r="H361" s="211">
        <v>6.5</v>
      </c>
      <c r="I361" s="212"/>
      <c r="J361" s="208"/>
      <c r="K361" s="208"/>
      <c r="L361" s="213"/>
      <c r="M361" s="214"/>
      <c r="N361" s="215"/>
      <c r="O361" s="215"/>
      <c r="P361" s="215"/>
      <c r="Q361" s="215"/>
      <c r="R361" s="215"/>
      <c r="S361" s="215"/>
      <c r="T361" s="216"/>
      <c r="AT361" s="217" t="s">
        <v>157</v>
      </c>
      <c r="AU361" s="217" t="s">
        <v>84</v>
      </c>
      <c r="AV361" s="11" t="s">
        <v>84</v>
      </c>
      <c r="AW361" s="11" t="s">
        <v>37</v>
      </c>
      <c r="AX361" s="11" t="s">
        <v>82</v>
      </c>
      <c r="AY361" s="217" t="s">
        <v>144</v>
      </c>
    </row>
    <row r="362" spans="2:65" s="11" customFormat="1" ht="13.5">
      <c r="B362" s="207"/>
      <c r="C362" s="208"/>
      <c r="D362" s="203" t="s">
        <v>157</v>
      </c>
      <c r="E362" s="208"/>
      <c r="F362" s="210" t="s">
        <v>536</v>
      </c>
      <c r="G362" s="208"/>
      <c r="H362" s="211">
        <v>6.6950000000000003</v>
      </c>
      <c r="I362" s="212"/>
      <c r="J362" s="208"/>
      <c r="K362" s="208"/>
      <c r="L362" s="213"/>
      <c r="M362" s="214"/>
      <c r="N362" s="215"/>
      <c r="O362" s="215"/>
      <c r="P362" s="215"/>
      <c r="Q362" s="215"/>
      <c r="R362" s="215"/>
      <c r="S362" s="215"/>
      <c r="T362" s="216"/>
      <c r="AT362" s="217" t="s">
        <v>157</v>
      </c>
      <c r="AU362" s="217" t="s">
        <v>84</v>
      </c>
      <c r="AV362" s="11" t="s">
        <v>84</v>
      </c>
      <c r="AW362" s="11" t="s">
        <v>6</v>
      </c>
      <c r="AX362" s="11" t="s">
        <v>82</v>
      </c>
      <c r="AY362" s="217" t="s">
        <v>144</v>
      </c>
    </row>
    <row r="363" spans="2:65" s="1" customFormat="1" ht="25.5" customHeight="1">
      <c r="B363" s="40"/>
      <c r="C363" s="191" t="s">
        <v>537</v>
      </c>
      <c r="D363" s="191" t="s">
        <v>146</v>
      </c>
      <c r="E363" s="192" t="s">
        <v>538</v>
      </c>
      <c r="F363" s="193" t="s">
        <v>539</v>
      </c>
      <c r="G363" s="194" t="s">
        <v>310</v>
      </c>
      <c r="H363" s="195">
        <v>395</v>
      </c>
      <c r="I363" s="196"/>
      <c r="J363" s="197">
        <f>ROUND(I363*H363,2)</f>
        <v>0</v>
      </c>
      <c r="K363" s="193" t="s">
        <v>150</v>
      </c>
      <c r="L363" s="60"/>
      <c r="M363" s="198" t="s">
        <v>30</v>
      </c>
      <c r="N363" s="199" t="s">
        <v>45</v>
      </c>
      <c r="O363" s="41"/>
      <c r="P363" s="200">
        <f>O363*H363</f>
        <v>0</v>
      </c>
      <c r="Q363" s="200">
        <v>9.8000000000000004E-2</v>
      </c>
      <c r="R363" s="200">
        <f>Q363*H363</f>
        <v>38.71</v>
      </c>
      <c r="S363" s="200">
        <v>0</v>
      </c>
      <c r="T363" s="201">
        <f>S363*H363</f>
        <v>0</v>
      </c>
      <c r="AR363" s="23" t="s">
        <v>151</v>
      </c>
      <c r="AT363" s="23" t="s">
        <v>146</v>
      </c>
      <c r="AU363" s="23" t="s">
        <v>84</v>
      </c>
      <c r="AY363" s="23" t="s">
        <v>144</v>
      </c>
      <c r="BE363" s="202">
        <f>IF(N363="základní",J363,0)</f>
        <v>0</v>
      </c>
      <c r="BF363" s="202">
        <f>IF(N363="snížená",J363,0)</f>
        <v>0</v>
      </c>
      <c r="BG363" s="202">
        <f>IF(N363="zákl. přenesená",J363,0)</f>
        <v>0</v>
      </c>
      <c r="BH363" s="202">
        <f>IF(N363="sníž. přenesená",J363,0)</f>
        <v>0</v>
      </c>
      <c r="BI363" s="202">
        <f>IF(N363="nulová",J363,0)</f>
        <v>0</v>
      </c>
      <c r="BJ363" s="23" t="s">
        <v>82</v>
      </c>
      <c r="BK363" s="202">
        <f>ROUND(I363*H363,2)</f>
        <v>0</v>
      </c>
      <c r="BL363" s="23" t="s">
        <v>151</v>
      </c>
      <c r="BM363" s="23" t="s">
        <v>540</v>
      </c>
    </row>
    <row r="364" spans="2:65" s="1" customFormat="1" ht="40.5">
      <c r="B364" s="40"/>
      <c r="C364" s="62"/>
      <c r="D364" s="203" t="s">
        <v>153</v>
      </c>
      <c r="E364" s="62"/>
      <c r="F364" s="204" t="s">
        <v>541</v>
      </c>
      <c r="G364" s="62"/>
      <c r="H364" s="62"/>
      <c r="I364" s="162"/>
      <c r="J364" s="62"/>
      <c r="K364" s="62"/>
      <c r="L364" s="60"/>
      <c r="M364" s="205"/>
      <c r="N364" s="41"/>
      <c r="O364" s="41"/>
      <c r="P364" s="41"/>
      <c r="Q364" s="41"/>
      <c r="R364" s="41"/>
      <c r="S364" s="41"/>
      <c r="T364" s="77"/>
      <c r="AT364" s="23" t="s">
        <v>153</v>
      </c>
      <c r="AU364" s="23" t="s">
        <v>84</v>
      </c>
    </row>
    <row r="365" spans="2:65" s="1" customFormat="1" ht="108">
      <c r="B365" s="40"/>
      <c r="C365" s="62"/>
      <c r="D365" s="203" t="s">
        <v>155</v>
      </c>
      <c r="E365" s="62"/>
      <c r="F365" s="206" t="s">
        <v>542</v>
      </c>
      <c r="G365" s="62"/>
      <c r="H365" s="62"/>
      <c r="I365" s="162"/>
      <c r="J365" s="62"/>
      <c r="K365" s="62"/>
      <c r="L365" s="60"/>
      <c r="M365" s="205"/>
      <c r="N365" s="41"/>
      <c r="O365" s="41"/>
      <c r="P365" s="41"/>
      <c r="Q365" s="41"/>
      <c r="R365" s="41"/>
      <c r="S365" s="41"/>
      <c r="T365" s="77"/>
      <c r="AT365" s="23" t="s">
        <v>155</v>
      </c>
      <c r="AU365" s="23" t="s">
        <v>84</v>
      </c>
    </row>
    <row r="366" spans="2:65" s="11" customFormat="1" ht="13.5">
      <c r="B366" s="207"/>
      <c r="C366" s="208"/>
      <c r="D366" s="203" t="s">
        <v>157</v>
      </c>
      <c r="E366" s="209" t="s">
        <v>30</v>
      </c>
      <c r="F366" s="210" t="s">
        <v>543</v>
      </c>
      <c r="G366" s="208"/>
      <c r="H366" s="211">
        <v>395</v>
      </c>
      <c r="I366" s="212"/>
      <c r="J366" s="208"/>
      <c r="K366" s="208"/>
      <c r="L366" s="213"/>
      <c r="M366" s="214"/>
      <c r="N366" s="215"/>
      <c r="O366" s="215"/>
      <c r="P366" s="215"/>
      <c r="Q366" s="215"/>
      <c r="R366" s="215"/>
      <c r="S366" s="215"/>
      <c r="T366" s="216"/>
      <c r="AT366" s="217" t="s">
        <v>157</v>
      </c>
      <c r="AU366" s="217" t="s">
        <v>84</v>
      </c>
      <c r="AV366" s="11" t="s">
        <v>84</v>
      </c>
      <c r="AW366" s="11" t="s">
        <v>37</v>
      </c>
      <c r="AX366" s="11" t="s">
        <v>82</v>
      </c>
      <c r="AY366" s="217" t="s">
        <v>144</v>
      </c>
    </row>
    <row r="367" spans="2:65" s="1" customFormat="1" ht="16.5" customHeight="1">
      <c r="B367" s="40"/>
      <c r="C367" s="229" t="s">
        <v>544</v>
      </c>
      <c r="D367" s="229" t="s">
        <v>301</v>
      </c>
      <c r="E367" s="230" t="s">
        <v>545</v>
      </c>
      <c r="F367" s="231" t="s">
        <v>546</v>
      </c>
      <c r="G367" s="232" t="s">
        <v>310</v>
      </c>
      <c r="H367" s="233">
        <v>406.85</v>
      </c>
      <c r="I367" s="234"/>
      <c r="J367" s="235">
        <f>ROUND(I367*H367,2)</f>
        <v>0</v>
      </c>
      <c r="K367" s="231" t="s">
        <v>30</v>
      </c>
      <c r="L367" s="236"/>
      <c r="M367" s="237" t="s">
        <v>30</v>
      </c>
      <c r="N367" s="238" t="s">
        <v>45</v>
      </c>
      <c r="O367" s="41"/>
      <c r="P367" s="200">
        <f>O367*H367</f>
        <v>0</v>
      </c>
      <c r="Q367" s="200">
        <v>0.1188</v>
      </c>
      <c r="R367" s="200">
        <f>Q367*H367</f>
        <v>48.333780000000004</v>
      </c>
      <c r="S367" s="200">
        <v>0</v>
      </c>
      <c r="T367" s="201">
        <f>S367*H367</f>
        <v>0</v>
      </c>
      <c r="AR367" s="23" t="s">
        <v>198</v>
      </c>
      <c r="AT367" s="23" t="s">
        <v>301</v>
      </c>
      <c r="AU367" s="23" t="s">
        <v>84</v>
      </c>
      <c r="AY367" s="23" t="s">
        <v>144</v>
      </c>
      <c r="BE367" s="202">
        <f>IF(N367="základní",J367,0)</f>
        <v>0</v>
      </c>
      <c r="BF367" s="202">
        <f>IF(N367="snížená",J367,0)</f>
        <v>0</v>
      </c>
      <c r="BG367" s="202">
        <f>IF(N367="zákl. přenesená",J367,0)</f>
        <v>0</v>
      </c>
      <c r="BH367" s="202">
        <f>IF(N367="sníž. přenesená",J367,0)</f>
        <v>0</v>
      </c>
      <c r="BI367" s="202">
        <f>IF(N367="nulová",J367,0)</f>
        <v>0</v>
      </c>
      <c r="BJ367" s="23" t="s">
        <v>82</v>
      </c>
      <c r="BK367" s="202">
        <f>ROUND(I367*H367,2)</f>
        <v>0</v>
      </c>
      <c r="BL367" s="23" t="s">
        <v>151</v>
      </c>
      <c r="BM367" s="23" t="s">
        <v>547</v>
      </c>
    </row>
    <row r="368" spans="2:65" s="1" customFormat="1" ht="54">
      <c r="B368" s="40"/>
      <c r="C368" s="62"/>
      <c r="D368" s="203" t="s">
        <v>153</v>
      </c>
      <c r="E368" s="62"/>
      <c r="F368" s="204" t="s">
        <v>548</v>
      </c>
      <c r="G368" s="62"/>
      <c r="H368" s="62"/>
      <c r="I368" s="162"/>
      <c r="J368" s="62"/>
      <c r="K368" s="62"/>
      <c r="L368" s="60"/>
      <c r="M368" s="205"/>
      <c r="N368" s="41"/>
      <c r="O368" s="41"/>
      <c r="P368" s="41"/>
      <c r="Q368" s="41"/>
      <c r="R368" s="41"/>
      <c r="S368" s="41"/>
      <c r="T368" s="77"/>
      <c r="AT368" s="23" t="s">
        <v>153</v>
      </c>
      <c r="AU368" s="23" t="s">
        <v>84</v>
      </c>
    </row>
    <row r="369" spans="2:65" s="1" customFormat="1" ht="40.5">
      <c r="B369" s="40"/>
      <c r="C369" s="62"/>
      <c r="D369" s="203" t="s">
        <v>237</v>
      </c>
      <c r="E369" s="62"/>
      <c r="F369" s="206" t="s">
        <v>549</v>
      </c>
      <c r="G369" s="62"/>
      <c r="H369" s="62"/>
      <c r="I369" s="162"/>
      <c r="J369" s="62"/>
      <c r="K369" s="62"/>
      <c r="L369" s="60"/>
      <c r="M369" s="205"/>
      <c r="N369" s="41"/>
      <c r="O369" s="41"/>
      <c r="P369" s="41"/>
      <c r="Q369" s="41"/>
      <c r="R369" s="41"/>
      <c r="S369" s="41"/>
      <c r="T369" s="77"/>
      <c r="AT369" s="23" t="s">
        <v>237</v>
      </c>
      <c r="AU369" s="23" t="s">
        <v>84</v>
      </c>
    </row>
    <row r="370" spans="2:65" s="11" customFormat="1" ht="13.5">
      <c r="B370" s="207"/>
      <c r="C370" s="208"/>
      <c r="D370" s="203" t="s">
        <v>157</v>
      </c>
      <c r="E370" s="209" t="s">
        <v>30</v>
      </c>
      <c r="F370" s="210" t="s">
        <v>543</v>
      </c>
      <c r="G370" s="208"/>
      <c r="H370" s="211">
        <v>395</v>
      </c>
      <c r="I370" s="212"/>
      <c r="J370" s="208"/>
      <c r="K370" s="208"/>
      <c r="L370" s="213"/>
      <c r="M370" s="214"/>
      <c r="N370" s="215"/>
      <c r="O370" s="215"/>
      <c r="P370" s="215"/>
      <c r="Q370" s="215"/>
      <c r="R370" s="215"/>
      <c r="S370" s="215"/>
      <c r="T370" s="216"/>
      <c r="AT370" s="217" t="s">
        <v>157</v>
      </c>
      <c r="AU370" s="217" t="s">
        <v>84</v>
      </c>
      <c r="AV370" s="11" t="s">
        <v>84</v>
      </c>
      <c r="AW370" s="11" t="s">
        <v>37</v>
      </c>
      <c r="AX370" s="11" t="s">
        <v>82</v>
      </c>
      <c r="AY370" s="217" t="s">
        <v>144</v>
      </c>
    </row>
    <row r="371" spans="2:65" s="11" customFormat="1" ht="13.5">
      <c r="B371" s="207"/>
      <c r="C371" s="208"/>
      <c r="D371" s="203" t="s">
        <v>157</v>
      </c>
      <c r="E371" s="208"/>
      <c r="F371" s="210" t="s">
        <v>550</v>
      </c>
      <c r="G371" s="208"/>
      <c r="H371" s="211">
        <v>406.85</v>
      </c>
      <c r="I371" s="212"/>
      <c r="J371" s="208"/>
      <c r="K371" s="208"/>
      <c r="L371" s="213"/>
      <c r="M371" s="214"/>
      <c r="N371" s="215"/>
      <c r="O371" s="215"/>
      <c r="P371" s="215"/>
      <c r="Q371" s="215"/>
      <c r="R371" s="215"/>
      <c r="S371" s="215"/>
      <c r="T371" s="216"/>
      <c r="AT371" s="217" t="s">
        <v>157</v>
      </c>
      <c r="AU371" s="217" t="s">
        <v>84</v>
      </c>
      <c r="AV371" s="11" t="s">
        <v>84</v>
      </c>
      <c r="AW371" s="11" t="s">
        <v>6</v>
      </c>
      <c r="AX371" s="11" t="s">
        <v>82</v>
      </c>
      <c r="AY371" s="217" t="s">
        <v>144</v>
      </c>
    </row>
    <row r="372" spans="2:65" s="1" customFormat="1" ht="16.5" customHeight="1">
      <c r="B372" s="40"/>
      <c r="C372" s="229" t="s">
        <v>551</v>
      </c>
      <c r="D372" s="229" t="s">
        <v>301</v>
      </c>
      <c r="E372" s="230" t="s">
        <v>552</v>
      </c>
      <c r="F372" s="231" t="s">
        <v>553</v>
      </c>
      <c r="G372" s="232" t="s">
        <v>278</v>
      </c>
      <c r="H372" s="233">
        <v>17.420000000000002</v>
      </c>
      <c r="I372" s="234"/>
      <c r="J372" s="235">
        <f>ROUND(I372*H372,2)</f>
        <v>0</v>
      </c>
      <c r="K372" s="231" t="s">
        <v>150</v>
      </c>
      <c r="L372" s="236"/>
      <c r="M372" s="237" t="s">
        <v>30</v>
      </c>
      <c r="N372" s="238" t="s">
        <v>45</v>
      </c>
      <c r="O372" s="41"/>
      <c r="P372" s="200">
        <f>O372*H372</f>
        <v>0</v>
      </c>
      <c r="Q372" s="200">
        <v>1</v>
      </c>
      <c r="R372" s="200">
        <f>Q372*H372</f>
        <v>17.420000000000002</v>
      </c>
      <c r="S372" s="200">
        <v>0</v>
      </c>
      <c r="T372" s="201">
        <f>S372*H372</f>
        <v>0</v>
      </c>
      <c r="AR372" s="23" t="s">
        <v>198</v>
      </c>
      <c r="AT372" s="23" t="s">
        <v>301</v>
      </c>
      <c r="AU372" s="23" t="s">
        <v>84</v>
      </c>
      <c r="AY372" s="23" t="s">
        <v>144</v>
      </c>
      <c r="BE372" s="202">
        <f>IF(N372="základní",J372,0)</f>
        <v>0</v>
      </c>
      <c r="BF372" s="202">
        <f>IF(N372="snížená",J372,0)</f>
        <v>0</v>
      </c>
      <c r="BG372" s="202">
        <f>IF(N372="zákl. přenesená",J372,0)</f>
        <v>0</v>
      </c>
      <c r="BH372" s="202">
        <f>IF(N372="sníž. přenesená",J372,0)</f>
        <v>0</v>
      </c>
      <c r="BI372" s="202">
        <f>IF(N372="nulová",J372,0)</f>
        <v>0</v>
      </c>
      <c r="BJ372" s="23" t="s">
        <v>82</v>
      </c>
      <c r="BK372" s="202">
        <f>ROUND(I372*H372,2)</f>
        <v>0</v>
      </c>
      <c r="BL372" s="23" t="s">
        <v>151</v>
      </c>
      <c r="BM372" s="23" t="s">
        <v>554</v>
      </c>
    </row>
    <row r="373" spans="2:65" s="1" customFormat="1" ht="13.5">
      <c r="B373" s="40"/>
      <c r="C373" s="62"/>
      <c r="D373" s="203" t="s">
        <v>153</v>
      </c>
      <c r="E373" s="62"/>
      <c r="F373" s="204" t="s">
        <v>553</v>
      </c>
      <c r="G373" s="62"/>
      <c r="H373" s="62"/>
      <c r="I373" s="162"/>
      <c r="J373" s="62"/>
      <c r="K373" s="62"/>
      <c r="L373" s="60"/>
      <c r="M373" s="205"/>
      <c r="N373" s="41"/>
      <c r="O373" s="41"/>
      <c r="P373" s="41"/>
      <c r="Q373" s="41"/>
      <c r="R373" s="41"/>
      <c r="S373" s="41"/>
      <c r="T373" s="77"/>
      <c r="AT373" s="23" t="s">
        <v>153</v>
      </c>
      <c r="AU373" s="23" t="s">
        <v>84</v>
      </c>
    </row>
    <row r="374" spans="2:65" s="11" customFormat="1" ht="13.5">
      <c r="B374" s="207"/>
      <c r="C374" s="208"/>
      <c r="D374" s="203" t="s">
        <v>157</v>
      </c>
      <c r="E374" s="209" t="s">
        <v>30</v>
      </c>
      <c r="F374" s="210" t="s">
        <v>555</v>
      </c>
      <c r="G374" s="208"/>
      <c r="H374" s="211">
        <v>8.7100000000000009</v>
      </c>
      <c r="I374" s="212"/>
      <c r="J374" s="208"/>
      <c r="K374" s="208"/>
      <c r="L374" s="213"/>
      <c r="M374" s="214"/>
      <c r="N374" s="215"/>
      <c r="O374" s="215"/>
      <c r="P374" s="215"/>
      <c r="Q374" s="215"/>
      <c r="R374" s="215"/>
      <c r="S374" s="215"/>
      <c r="T374" s="216"/>
      <c r="AT374" s="217" t="s">
        <v>157</v>
      </c>
      <c r="AU374" s="217" t="s">
        <v>84</v>
      </c>
      <c r="AV374" s="11" t="s">
        <v>84</v>
      </c>
      <c r="AW374" s="11" t="s">
        <v>37</v>
      </c>
      <c r="AX374" s="11" t="s">
        <v>82</v>
      </c>
      <c r="AY374" s="217" t="s">
        <v>144</v>
      </c>
    </row>
    <row r="375" spans="2:65" s="11" customFormat="1" ht="13.5">
      <c r="B375" s="207"/>
      <c r="C375" s="208"/>
      <c r="D375" s="203" t="s">
        <v>157</v>
      </c>
      <c r="E375" s="208"/>
      <c r="F375" s="210" t="s">
        <v>556</v>
      </c>
      <c r="G375" s="208"/>
      <c r="H375" s="211">
        <v>17.420000000000002</v>
      </c>
      <c r="I375" s="212"/>
      <c r="J375" s="208"/>
      <c r="K375" s="208"/>
      <c r="L375" s="213"/>
      <c r="M375" s="214"/>
      <c r="N375" s="215"/>
      <c r="O375" s="215"/>
      <c r="P375" s="215"/>
      <c r="Q375" s="215"/>
      <c r="R375" s="215"/>
      <c r="S375" s="215"/>
      <c r="T375" s="216"/>
      <c r="AT375" s="217" t="s">
        <v>157</v>
      </c>
      <c r="AU375" s="217" t="s">
        <v>84</v>
      </c>
      <c r="AV375" s="11" t="s">
        <v>84</v>
      </c>
      <c r="AW375" s="11" t="s">
        <v>6</v>
      </c>
      <c r="AX375" s="11" t="s">
        <v>82</v>
      </c>
      <c r="AY375" s="217" t="s">
        <v>144</v>
      </c>
    </row>
    <row r="376" spans="2:65" s="1" customFormat="1" ht="25.5" customHeight="1">
      <c r="B376" s="40"/>
      <c r="C376" s="191" t="s">
        <v>557</v>
      </c>
      <c r="D376" s="191" t="s">
        <v>146</v>
      </c>
      <c r="E376" s="192" t="s">
        <v>558</v>
      </c>
      <c r="F376" s="193" t="s">
        <v>559</v>
      </c>
      <c r="G376" s="194" t="s">
        <v>310</v>
      </c>
      <c r="H376" s="195">
        <v>76.2</v>
      </c>
      <c r="I376" s="196"/>
      <c r="J376" s="197">
        <f>ROUND(I376*H376,2)</f>
        <v>0</v>
      </c>
      <c r="K376" s="193" t="s">
        <v>150</v>
      </c>
      <c r="L376" s="60"/>
      <c r="M376" s="198" t="s">
        <v>30</v>
      </c>
      <c r="N376" s="199" t="s">
        <v>45</v>
      </c>
      <c r="O376" s="41"/>
      <c r="P376" s="200">
        <f>O376*H376</f>
        <v>0</v>
      </c>
      <c r="Q376" s="200">
        <v>0.10100000000000001</v>
      </c>
      <c r="R376" s="200">
        <f>Q376*H376</f>
        <v>7.696200000000001</v>
      </c>
      <c r="S376" s="200">
        <v>0</v>
      </c>
      <c r="T376" s="201">
        <f>S376*H376</f>
        <v>0</v>
      </c>
      <c r="AR376" s="23" t="s">
        <v>151</v>
      </c>
      <c r="AT376" s="23" t="s">
        <v>146</v>
      </c>
      <c r="AU376" s="23" t="s">
        <v>84</v>
      </c>
      <c r="AY376" s="23" t="s">
        <v>144</v>
      </c>
      <c r="BE376" s="202">
        <f>IF(N376="základní",J376,0)</f>
        <v>0</v>
      </c>
      <c r="BF376" s="202">
        <f>IF(N376="snížená",J376,0)</f>
        <v>0</v>
      </c>
      <c r="BG376" s="202">
        <f>IF(N376="zákl. přenesená",J376,0)</f>
        <v>0</v>
      </c>
      <c r="BH376" s="202">
        <f>IF(N376="sníž. přenesená",J376,0)</f>
        <v>0</v>
      </c>
      <c r="BI376" s="202">
        <f>IF(N376="nulová",J376,0)</f>
        <v>0</v>
      </c>
      <c r="BJ376" s="23" t="s">
        <v>82</v>
      </c>
      <c r="BK376" s="202">
        <f>ROUND(I376*H376,2)</f>
        <v>0</v>
      </c>
      <c r="BL376" s="23" t="s">
        <v>151</v>
      </c>
      <c r="BM376" s="23" t="s">
        <v>560</v>
      </c>
    </row>
    <row r="377" spans="2:65" s="1" customFormat="1" ht="40.5">
      <c r="B377" s="40"/>
      <c r="C377" s="62"/>
      <c r="D377" s="203" t="s">
        <v>153</v>
      </c>
      <c r="E377" s="62"/>
      <c r="F377" s="204" t="s">
        <v>561</v>
      </c>
      <c r="G377" s="62"/>
      <c r="H377" s="62"/>
      <c r="I377" s="162"/>
      <c r="J377" s="62"/>
      <c r="K377" s="62"/>
      <c r="L377" s="60"/>
      <c r="M377" s="205"/>
      <c r="N377" s="41"/>
      <c r="O377" s="41"/>
      <c r="P377" s="41"/>
      <c r="Q377" s="41"/>
      <c r="R377" s="41"/>
      <c r="S377" s="41"/>
      <c r="T377" s="77"/>
      <c r="AT377" s="23" t="s">
        <v>153</v>
      </c>
      <c r="AU377" s="23" t="s">
        <v>84</v>
      </c>
    </row>
    <row r="378" spans="2:65" s="1" customFormat="1" ht="81">
      <c r="B378" s="40"/>
      <c r="C378" s="62"/>
      <c r="D378" s="203" t="s">
        <v>155</v>
      </c>
      <c r="E378" s="62"/>
      <c r="F378" s="206" t="s">
        <v>562</v>
      </c>
      <c r="G378" s="62"/>
      <c r="H378" s="62"/>
      <c r="I378" s="162"/>
      <c r="J378" s="62"/>
      <c r="K378" s="62"/>
      <c r="L378" s="60"/>
      <c r="M378" s="205"/>
      <c r="N378" s="41"/>
      <c r="O378" s="41"/>
      <c r="P378" s="41"/>
      <c r="Q378" s="41"/>
      <c r="R378" s="41"/>
      <c r="S378" s="41"/>
      <c r="T378" s="77"/>
      <c r="AT378" s="23" t="s">
        <v>155</v>
      </c>
      <c r="AU378" s="23" t="s">
        <v>84</v>
      </c>
    </row>
    <row r="379" spans="2:65" s="1" customFormat="1" ht="27">
      <c r="B379" s="40"/>
      <c r="C379" s="62"/>
      <c r="D379" s="203" t="s">
        <v>237</v>
      </c>
      <c r="E379" s="62"/>
      <c r="F379" s="206" t="s">
        <v>563</v>
      </c>
      <c r="G379" s="62"/>
      <c r="H379" s="62"/>
      <c r="I379" s="162"/>
      <c r="J379" s="62"/>
      <c r="K379" s="62"/>
      <c r="L379" s="60"/>
      <c r="M379" s="205"/>
      <c r="N379" s="41"/>
      <c r="O379" s="41"/>
      <c r="P379" s="41"/>
      <c r="Q379" s="41"/>
      <c r="R379" s="41"/>
      <c r="S379" s="41"/>
      <c r="T379" s="77"/>
      <c r="AT379" s="23" t="s">
        <v>237</v>
      </c>
      <c r="AU379" s="23" t="s">
        <v>84</v>
      </c>
    </row>
    <row r="380" spans="2:65" s="11" customFormat="1" ht="13.5">
      <c r="B380" s="207"/>
      <c r="C380" s="208"/>
      <c r="D380" s="203" t="s">
        <v>157</v>
      </c>
      <c r="E380" s="209" t="s">
        <v>30</v>
      </c>
      <c r="F380" s="210" t="s">
        <v>564</v>
      </c>
      <c r="G380" s="208"/>
      <c r="H380" s="211">
        <v>27</v>
      </c>
      <c r="I380" s="212"/>
      <c r="J380" s="208"/>
      <c r="K380" s="208"/>
      <c r="L380" s="213"/>
      <c r="M380" s="214"/>
      <c r="N380" s="215"/>
      <c r="O380" s="215"/>
      <c r="P380" s="215"/>
      <c r="Q380" s="215"/>
      <c r="R380" s="215"/>
      <c r="S380" s="215"/>
      <c r="T380" s="216"/>
      <c r="AT380" s="217" t="s">
        <v>157</v>
      </c>
      <c r="AU380" s="217" t="s">
        <v>84</v>
      </c>
      <c r="AV380" s="11" t="s">
        <v>84</v>
      </c>
      <c r="AW380" s="11" t="s">
        <v>37</v>
      </c>
      <c r="AX380" s="11" t="s">
        <v>74</v>
      </c>
      <c r="AY380" s="217" t="s">
        <v>144</v>
      </c>
    </row>
    <row r="381" spans="2:65" s="11" customFormat="1" ht="13.5">
      <c r="B381" s="207"/>
      <c r="C381" s="208"/>
      <c r="D381" s="203" t="s">
        <v>157</v>
      </c>
      <c r="E381" s="209" t="s">
        <v>30</v>
      </c>
      <c r="F381" s="210" t="s">
        <v>565</v>
      </c>
      <c r="G381" s="208"/>
      <c r="H381" s="211">
        <v>36</v>
      </c>
      <c r="I381" s="212"/>
      <c r="J381" s="208"/>
      <c r="K381" s="208"/>
      <c r="L381" s="213"/>
      <c r="M381" s="214"/>
      <c r="N381" s="215"/>
      <c r="O381" s="215"/>
      <c r="P381" s="215"/>
      <c r="Q381" s="215"/>
      <c r="R381" s="215"/>
      <c r="S381" s="215"/>
      <c r="T381" s="216"/>
      <c r="AT381" s="217" t="s">
        <v>157</v>
      </c>
      <c r="AU381" s="217" t="s">
        <v>84</v>
      </c>
      <c r="AV381" s="11" t="s">
        <v>84</v>
      </c>
      <c r="AW381" s="11" t="s">
        <v>37</v>
      </c>
      <c r="AX381" s="11" t="s">
        <v>74</v>
      </c>
      <c r="AY381" s="217" t="s">
        <v>144</v>
      </c>
    </row>
    <row r="382" spans="2:65" s="11" customFormat="1" ht="13.5">
      <c r="B382" s="207"/>
      <c r="C382" s="208"/>
      <c r="D382" s="203" t="s">
        <v>157</v>
      </c>
      <c r="E382" s="209" t="s">
        <v>30</v>
      </c>
      <c r="F382" s="210" t="s">
        <v>566</v>
      </c>
      <c r="G382" s="208"/>
      <c r="H382" s="211">
        <v>13.2</v>
      </c>
      <c r="I382" s="212"/>
      <c r="J382" s="208"/>
      <c r="K382" s="208"/>
      <c r="L382" s="213"/>
      <c r="M382" s="214"/>
      <c r="N382" s="215"/>
      <c r="O382" s="215"/>
      <c r="P382" s="215"/>
      <c r="Q382" s="215"/>
      <c r="R382" s="215"/>
      <c r="S382" s="215"/>
      <c r="T382" s="216"/>
      <c r="AT382" s="217" t="s">
        <v>157</v>
      </c>
      <c r="AU382" s="217" t="s">
        <v>84</v>
      </c>
      <c r="AV382" s="11" t="s">
        <v>84</v>
      </c>
      <c r="AW382" s="11" t="s">
        <v>37</v>
      </c>
      <c r="AX382" s="11" t="s">
        <v>74</v>
      </c>
      <c r="AY382" s="217" t="s">
        <v>144</v>
      </c>
    </row>
    <row r="383" spans="2:65" s="12" customFormat="1" ht="13.5">
      <c r="B383" s="218"/>
      <c r="C383" s="219"/>
      <c r="D383" s="203" t="s">
        <v>157</v>
      </c>
      <c r="E383" s="220" t="s">
        <v>30</v>
      </c>
      <c r="F383" s="221" t="s">
        <v>191</v>
      </c>
      <c r="G383" s="219"/>
      <c r="H383" s="222">
        <v>76.2</v>
      </c>
      <c r="I383" s="223"/>
      <c r="J383" s="219"/>
      <c r="K383" s="219"/>
      <c r="L383" s="224"/>
      <c r="M383" s="225"/>
      <c r="N383" s="226"/>
      <c r="O383" s="226"/>
      <c r="P383" s="226"/>
      <c r="Q383" s="226"/>
      <c r="R383" s="226"/>
      <c r="S383" s="226"/>
      <c r="T383" s="227"/>
      <c r="AT383" s="228" t="s">
        <v>157</v>
      </c>
      <c r="AU383" s="228" t="s">
        <v>84</v>
      </c>
      <c r="AV383" s="12" t="s">
        <v>151</v>
      </c>
      <c r="AW383" s="12" t="s">
        <v>37</v>
      </c>
      <c r="AX383" s="12" t="s">
        <v>82</v>
      </c>
      <c r="AY383" s="228" t="s">
        <v>144</v>
      </c>
    </row>
    <row r="384" spans="2:65" s="1" customFormat="1" ht="25.5" customHeight="1">
      <c r="B384" s="40"/>
      <c r="C384" s="229" t="s">
        <v>567</v>
      </c>
      <c r="D384" s="229" t="s">
        <v>301</v>
      </c>
      <c r="E384" s="230" t="s">
        <v>568</v>
      </c>
      <c r="F384" s="231" t="s">
        <v>569</v>
      </c>
      <c r="G384" s="232" t="s">
        <v>310</v>
      </c>
      <c r="H384" s="233">
        <v>27.81</v>
      </c>
      <c r="I384" s="234"/>
      <c r="J384" s="235">
        <f>ROUND(I384*H384,2)</f>
        <v>0</v>
      </c>
      <c r="K384" s="231" t="s">
        <v>30</v>
      </c>
      <c r="L384" s="236"/>
      <c r="M384" s="237" t="s">
        <v>30</v>
      </c>
      <c r="N384" s="238" t="s">
        <v>45</v>
      </c>
      <c r="O384" s="41"/>
      <c r="P384" s="200">
        <f>O384*H384</f>
        <v>0</v>
      </c>
      <c r="Q384" s="200">
        <v>0.126</v>
      </c>
      <c r="R384" s="200">
        <f>Q384*H384</f>
        <v>3.50406</v>
      </c>
      <c r="S384" s="200">
        <v>0</v>
      </c>
      <c r="T384" s="201">
        <f>S384*H384</f>
        <v>0</v>
      </c>
      <c r="AR384" s="23" t="s">
        <v>198</v>
      </c>
      <c r="AT384" s="23" t="s">
        <v>301</v>
      </c>
      <c r="AU384" s="23" t="s">
        <v>84</v>
      </c>
      <c r="AY384" s="23" t="s">
        <v>144</v>
      </c>
      <c r="BE384" s="202">
        <f>IF(N384="základní",J384,0)</f>
        <v>0</v>
      </c>
      <c r="BF384" s="202">
        <f>IF(N384="snížená",J384,0)</f>
        <v>0</v>
      </c>
      <c r="BG384" s="202">
        <f>IF(N384="zákl. přenesená",J384,0)</f>
        <v>0</v>
      </c>
      <c r="BH384" s="202">
        <f>IF(N384="sníž. přenesená",J384,0)</f>
        <v>0</v>
      </c>
      <c r="BI384" s="202">
        <f>IF(N384="nulová",J384,0)</f>
        <v>0</v>
      </c>
      <c r="BJ384" s="23" t="s">
        <v>82</v>
      </c>
      <c r="BK384" s="202">
        <f>ROUND(I384*H384,2)</f>
        <v>0</v>
      </c>
      <c r="BL384" s="23" t="s">
        <v>151</v>
      </c>
      <c r="BM384" s="23" t="s">
        <v>570</v>
      </c>
    </row>
    <row r="385" spans="2:65" s="1" customFormat="1" ht="409.5">
      <c r="B385" s="40"/>
      <c r="C385" s="62"/>
      <c r="D385" s="203" t="s">
        <v>153</v>
      </c>
      <c r="E385" s="62"/>
      <c r="F385" s="249" t="s">
        <v>571</v>
      </c>
      <c r="G385" s="62"/>
      <c r="H385" s="62"/>
      <c r="I385" s="162"/>
      <c r="J385" s="62"/>
      <c r="K385" s="62"/>
      <c r="L385" s="60"/>
      <c r="M385" s="205"/>
      <c r="N385" s="41"/>
      <c r="O385" s="41"/>
      <c r="P385" s="41"/>
      <c r="Q385" s="41"/>
      <c r="R385" s="41"/>
      <c r="S385" s="41"/>
      <c r="T385" s="77"/>
      <c r="AT385" s="23" t="s">
        <v>153</v>
      </c>
      <c r="AU385" s="23" t="s">
        <v>84</v>
      </c>
    </row>
    <row r="386" spans="2:65" s="11" customFormat="1" ht="13.5">
      <c r="B386" s="207"/>
      <c r="C386" s="208"/>
      <c r="D386" s="203" t="s">
        <v>157</v>
      </c>
      <c r="E386" s="209" t="s">
        <v>30</v>
      </c>
      <c r="F386" s="210" t="s">
        <v>564</v>
      </c>
      <c r="G386" s="208"/>
      <c r="H386" s="211">
        <v>27</v>
      </c>
      <c r="I386" s="212"/>
      <c r="J386" s="208"/>
      <c r="K386" s="208"/>
      <c r="L386" s="213"/>
      <c r="M386" s="214"/>
      <c r="N386" s="215"/>
      <c r="O386" s="215"/>
      <c r="P386" s="215"/>
      <c r="Q386" s="215"/>
      <c r="R386" s="215"/>
      <c r="S386" s="215"/>
      <c r="T386" s="216"/>
      <c r="AT386" s="217" t="s">
        <v>157</v>
      </c>
      <c r="AU386" s="217" t="s">
        <v>84</v>
      </c>
      <c r="AV386" s="11" t="s">
        <v>84</v>
      </c>
      <c r="AW386" s="11" t="s">
        <v>37</v>
      </c>
      <c r="AX386" s="11" t="s">
        <v>82</v>
      </c>
      <c r="AY386" s="217" t="s">
        <v>144</v>
      </c>
    </row>
    <row r="387" spans="2:65" s="11" customFormat="1" ht="13.5">
      <c r="B387" s="207"/>
      <c r="C387" s="208"/>
      <c r="D387" s="203" t="s">
        <v>157</v>
      </c>
      <c r="E387" s="208"/>
      <c r="F387" s="210" t="s">
        <v>572</v>
      </c>
      <c r="G387" s="208"/>
      <c r="H387" s="211">
        <v>27.81</v>
      </c>
      <c r="I387" s="212"/>
      <c r="J387" s="208"/>
      <c r="K387" s="208"/>
      <c r="L387" s="213"/>
      <c r="M387" s="214"/>
      <c r="N387" s="215"/>
      <c r="O387" s="215"/>
      <c r="P387" s="215"/>
      <c r="Q387" s="215"/>
      <c r="R387" s="215"/>
      <c r="S387" s="215"/>
      <c r="T387" s="216"/>
      <c r="AT387" s="217" t="s">
        <v>157</v>
      </c>
      <c r="AU387" s="217" t="s">
        <v>84</v>
      </c>
      <c r="AV387" s="11" t="s">
        <v>84</v>
      </c>
      <c r="AW387" s="11" t="s">
        <v>6</v>
      </c>
      <c r="AX387" s="11" t="s">
        <v>82</v>
      </c>
      <c r="AY387" s="217" t="s">
        <v>144</v>
      </c>
    </row>
    <row r="388" spans="2:65" s="1" customFormat="1" ht="25.5" customHeight="1">
      <c r="B388" s="40"/>
      <c r="C388" s="229" t="s">
        <v>573</v>
      </c>
      <c r="D388" s="229" t="s">
        <v>301</v>
      </c>
      <c r="E388" s="230" t="s">
        <v>574</v>
      </c>
      <c r="F388" s="231" t="s">
        <v>575</v>
      </c>
      <c r="G388" s="232" t="s">
        <v>310</v>
      </c>
      <c r="H388" s="233">
        <v>37.08</v>
      </c>
      <c r="I388" s="234"/>
      <c r="J388" s="235">
        <f>ROUND(I388*H388,2)</f>
        <v>0</v>
      </c>
      <c r="K388" s="231" t="s">
        <v>30</v>
      </c>
      <c r="L388" s="236"/>
      <c r="M388" s="237" t="s">
        <v>30</v>
      </c>
      <c r="N388" s="238" t="s">
        <v>45</v>
      </c>
      <c r="O388" s="41"/>
      <c r="P388" s="200">
        <f>O388*H388</f>
        <v>0</v>
      </c>
      <c r="Q388" s="200">
        <v>0.216</v>
      </c>
      <c r="R388" s="200">
        <f>Q388*H388</f>
        <v>8.0092800000000004</v>
      </c>
      <c r="S388" s="200">
        <v>0</v>
      </c>
      <c r="T388" s="201">
        <f>S388*H388</f>
        <v>0</v>
      </c>
      <c r="AR388" s="23" t="s">
        <v>198</v>
      </c>
      <c r="AT388" s="23" t="s">
        <v>301</v>
      </c>
      <c r="AU388" s="23" t="s">
        <v>84</v>
      </c>
      <c r="AY388" s="23" t="s">
        <v>144</v>
      </c>
      <c r="BE388" s="202">
        <f>IF(N388="základní",J388,0)</f>
        <v>0</v>
      </c>
      <c r="BF388" s="202">
        <f>IF(N388="snížená",J388,0)</f>
        <v>0</v>
      </c>
      <c r="BG388" s="202">
        <f>IF(N388="zákl. přenesená",J388,0)</f>
        <v>0</v>
      </c>
      <c r="BH388" s="202">
        <f>IF(N388="sníž. přenesená",J388,0)</f>
        <v>0</v>
      </c>
      <c r="BI388" s="202">
        <f>IF(N388="nulová",J388,0)</f>
        <v>0</v>
      </c>
      <c r="BJ388" s="23" t="s">
        <v>82</v>
      </c>
      <c r="BK388" s="202">
        <f>ROUND(I388*H388,2)</f>
        <v>0</v>
      </c>
      <c r="BL388" s="23" t="s">
        <v>151</v>
      </c>
      <c r="BM388" s="23" t="s">
        <v>576</v>
      </c>
    </row>
    <row r="389" spans="2:65" s="1" customFormat="1" ht="13.5">
      <c r="B389" s="40"/>
      <c r="C389" s="62"/>
      <c r="D389" s="203" t="s">
        <v>153</v>
      </c>
      <c r="E389" s="62"/>
      <c r="F389" s="204" t="s">
        <v>577</v>
      </c>
      <c r="G389" s="62"/>
      <c r="H389" s="62"/>
      <c r="I389" s="162"/>
      <c r="J389" s="62"/>
      <c r="K389" s="62"/>
      <c r="L389" s="60"/>
      <c r="M389" s="205"/>
      <c r="N389" s="41"/>
      <c r="O389" s="41"/>
      <c r="P389" s="41"/>
      <c r="Q389" s="41"/>
      <c r="R389" s="41"/>
      <c r="S389" s="41"/>
      <c r="T389" s="77"/>
      <c r="AT389" s="23" t="s">
        <v>153</v>
      </c>
      <c r="AU389" s="23" t="s">
        <v>84</v>
      </c>
    </row>
    <row r="390" spans="2:65" s="11" customFormat="1" ht="13.5">
      <c r="B390" s="207"/>
      <c r="C390" s="208"/>
      <c r="D390" s="203" t="s">
        <v>157</v>
      </c>
      <c r="E390" s="209" t="s">
        <v>30</v>
      </c>
      <c r="F390" s="210" t="s">
        <v>565</v>
      </c>
      <c r="G390" s="208"/>
      <c r="H390" s="211">
        <v>36</v>
      </c>
      <c r="I390" s="212"/>
      <c r="J390" s="208"/>
      <c r="K390" s="208"/>
      <c r="L390" s="213"/>
      <c r="M390" s="214"/>
      <c r="N390" s="215"/>
      <c r="O390" s="215"/>
      <c r="P390" s="215"/>
      <c r="Q390" s="215"/>
      <c r="R390" s="215"/>
      <c r="S390" s="215"/>
      <c r="T390" s="216"/>
      <c r="AT390" s="217" t="s">
        <v>157</v>
      </c>
      <c r="AU390" s="217" t="s">
        <v>84</v>
      </c>
      <c r="AV390" s="11" t="s">
        <v>84</v>
      </c>
      <c r="AW390" s="11" t="s">
        <v>37</v>
      </c>
      <c r="AX390" s="11" t="s">
        <v>74</v>
      </c>
      <c r="AY390" s="217" t="s">
        <v>144</v>
      </c>
    </row>
    <row r="391" spans="2:65" s="12" customFormat="1" ht="13.5">
      <c r="B391" s="218"/>
      <c r="C391" s="219"/>
      <c r="D391" s="203" t="s">
        <v>157</v>
      </c>
      <c r="E391" s="220" t="s">
        <v>30</v>
      </c>
      <c r="F391" s="221" t="s">
        <v>191</v>
      </c>
      <c r="G391" s="219"/>
      <c r="H391" s="222">
        <v>36</v>
      </c>
      <c r="I391" s="223"/>
      <c r="J391" s="219"/>
      <c r="K391" s="219"/>
      <c r="L391" s="224"/>
      <c r="M391" s="225"/>
      <c r="N391" s="226"/>
      <c r="O391" s="226"/>
      <c r="P391" s="226"/>
      <c r="Q391" s="226"/>
      <c r="R391" s="226"/>
      <c r="S391" s="226"/>
      <c r="T391" s="227"/>
      <c r="AT391" s="228" t="s">
        <v>157</v>
      </c>
      <c r="AU391" s="228" t="s">
        <v>84</v>
      </c>
      <c r="AV391" s="12" t="s">
        <v>151</v>
      </c>
      <c r="AW391" s="12" t="s">
        <v>37</v>
      </c>
      <c r="AX391" s="12" t="s">
        <v>82</v>
      </c>
      <c r="AY391" s="228" t="s">
        <v>144</v>
      </c>
    </row>
    <row r="392" spans="2:65" s="11" customFormat="1" ht="13.5">
      <c r="B392" s="207"/>
      <c r="C392" s="208"/>
      <c r="D392" s="203" t="s">
        <v>157</v>
      </c>
      <c r="E392" s="208"/>
      <c r="F392" s="210" t="s">
        <v>578</v>
      </c>
      <c r="G392" s="208"/>
      <c r="H392" s="211">
        <v>37.08</v>
      </c>
      <c r="I392" s="212"/>
      <c r="J392" s="208"/>
      <c r="K392" s="208"/>
      <c r="L392" s="213"/>
      <c r="M392" s="214"/>
      <c r="N392" s="215"/>
      <c r="O392" s="215"/>
      <c r="P392" s="215"/>
      <c r="Q392" s="215"/>
      <c r="R392" s="215"/>
      <c r="S392" s="215"/>
      <c r="T392" s="216"/>
      <c r="AT392" s="217" t="s">
        <v>157</v>
      </c>
      <c r="AU392" s="217" t="s">
        <v>84</v>
      </c>
      <c r="AV392" s="11" t="s">
        <v>84</v>
      </c>
      <c r="AW392" s="11" t="s">
        <v>6</v>
      </c>
      <c r="AX392" s="11" t="s">
        <v>82</v>
      </c>
      <c r="AY392" s="217" t="s">
        <v>144</v>
      </c>
    </row>
    <row r="393" spans="2:65" s="1" customFormat="1" ht="25.5" customHeight="1">
      <c r="B393" s="40"/>
      <c r="C393" s="229" t="s">
        <v>579</v>
      </c>
      <c r="D393" s="229" t="s">
        <v>301</v>
      </c>
      <c r="E393" s="230" t="s">
        <v>580</v>
      </c>
      <c r="F393" s="231" t="s">
        <v>581</v>
      </c>
      <c r="G393" s="232" t="s">
        <v>310</v>
      </c>
      <c r="H393" s="233">
        <v>13.596</v>
      </c>
      <c r="I393" s="234"/>
      <c r="J393" s="235">
        <f>ROUND(I393*H393,2)</f>
        <v>0</v>
      </c>
      <c r="K393" s="231" t="s">
        <v>30</v>
      </c>
      <c r="L393" s="236"/>
      <c r="M393" s="237" t="s">
        <v>30</v>
      </c>
      <c r="N393" s="238" t="s">
        <v>45</v>
      </c>
      <c r="O393" s="41"/>
      <c r="P393" s="200">
        <f>O393*H393</f>
        <v>0</v>
      </c>
      <c r="Q393" s="200">
        <v>0.216</v>
      </c>
      <c r="R393" s="200">
        <f>Q393*H393</f>
        <v>2.9367359999999998</v>
      </c>
      <c r="S393" s="200">
        <v>0</v>
      </c>
      <c r="T393" s="201">
        <f>S393*H393</f>
        <v>0</v>
      </c>
      <c r="AR393" s="23" t="s">
        <v>198</v>
      </c>
      <c r="AT393" s="23" t="s">
        <v>301</v>
      </c>
      <c r="AU393" s="23" t="s">
        <v>84</v>
      </c>
      <c r="AY393" s="23" t="s">
        <v>144</v>
      </c>
      <c r="BE393" s="202">
        <f>IF(N393="základní",J393,0)</f>
        <v>0</v>
      </c>
      <c r="BF393" s="202">
        <f>IF(N393="snížená",J393,0)</f>
        <v>0</v>
      </c>
      <c r="BG393" s="202">
        <f>IF(N393="zákl. přenesená",J393,0)</f>
        <v>0</v>
      </c>
      <c r="BH393" s="202">
        <f>IF(N393="sníž. přenesená",J393,0)</f>
        <v>0</v>
      </c>
      <c r="BI393" s="202">
        <f>IF(N393="nulová",J393,0)</f>
        <v>0</v>
      </c>
      <c r="BJ393" s="23" t="s">
        <v>82</v>
      </c>
      <c r="BK393" s="202">
        <f>ROUND(I393*H393,2)</f>
        <v>0</v>
      </c>
      <c r="BL393" s="23" t="s">
        <v>151</v>
      </c>
      <c r="BM393" s="23" t="s">
        <v>582</v>
      </c>
    </row>
    <row r="394" spans="2:65" s="1" customFormat="1" ht="13.5">
      <c r="B394" s="40"/>
      <c r="C394" s="62"/>
      <c r="D394" s="203" t="s">
        <v>153</v>
      </c>
      <c r="E394" s="62"/>
      <c r="F394" s="204" t="s">
        <v>583</v>
      </c>
      <c r="G394" s="62"/>
      <c r="H394" s="62"/>
      <c r="I394" s="162"/>
      <c r="J394" s="62"/>
      <c r="K394" s="62"/>
      <c r="L394" s="60"/>
      <c r="M394" s="205"/>
      <c r="N394" s="41"/>
      <c r="O394" s="41"/>
      <c r="P394" s="41"/>
      <c r="Q394" s="41"/>
      <c r="R394" s="41"/>
      <c r="S394" s="41"/>
      <c r="T394" s="77"/>
      <c r="AT394" s="23" t="s">
        <v>153</v>
      </c>
      <c r="AU394" s="23" t="s">
        <v>84</v>
      </c>
    </row>
    <row r="395" spans="2:65" s="11" customFormat="1" ht="13.5">
      <c r="B395" s="207"/>
      <c r="C395" s="208"/>
      <c r="D395" s="203" t="s">
        <v>157</v>
      </c>
      <c r="E395" s="209" t="s">
        <v>30</v>
      </c>
      <c r="F395" s="210" t="s">
        <v>584</v>
      </c>
      <c r="G395" s="208"/>
      <c r="H395" s="211">
        <v>13.2</v>
      </c>
      <c r="I395" s="212"/>
      <c r="J395" s="208"/>
      <c r="K395" s="208"/>
      <c r="L395" s="213"/>
      <c r="M395" s="214"/>
      <c r="N395" s="215"/>
      <c r="O395" s="215"/>
      <c r="P395" s="215"/>
      <c r="Q395" s="215"/>
      <c r="R395" s="215"/>
      <c r="S395" s="215"/>
      <c r="T395" s="216"/>
      <c r="AT395" s="217" t="s">
        <v>157</v>
      </c>
      <c r="AU395" s="217" t="s">
        <v>84</v>
      </c>
      <c r="AV395" s="11" t="s">
        <v>84</v>
      </c>
      <c r="AW395" s="11" t="s">
        <v>37</v>
      </c>
      <c r="AX395" s="11" t="s">
        <v>82</v>
      </c>
      <c r="AY395" s="217" t="s">
        <v>144</v>
      </c>
    </row>
    <row r="396" spans="2:65" s="11" customFormat="1" ht="13.5">
      <c r="B396" s="207"/>
      <c r="C396" s="208"/>
      <c r="D396" s="203" t="s">
        <v>157</v>
      </c>
      <c r="E396" s="208"/>
      <c r="F396" s="210" t="s">
        <v>585</v>
      </c>
      <c r="G396" s="208"/>
      <c r="H396" s="211">
        <v>13.596</v>
      </c>
      <c r="I396" s="212"/>
      <c r="J396" s="208"/>
      <c r="K396" s="208"/>
      <c r="L396" s="213"/>
      <c r="M396" s="214"/>
      <c r="N396" s="215"/>
      <c r="O396" s="215"/>
      <c r="P396" s="215"/>
      <c r="Q396" s="215"/>
      <c r="R396" s="215"/>
      <c r="S396" s="215"/>
      <c r="T396" s="216"/>
      <c r="AT396" s="217" t="s">
        <v>157</v>
      </c>
      <c r="AU396" s="217" t="s">
        <v>84</v>
      </c>
      <c r="AV396" s="11" t="s">
        <v>84</v>
      </c>
      <c r="AW396" s="11" t="s">
        <v>6</v>
      </c>
      <c r="AX396" s="11" t="s">
        <v>82</v>
      </c>
      <c r="AY396" s="217" t="s">
        <v>144</v>
      </c>
    </row>
    <row r="397" spans="2:65" s="10" customFormat="1" ht="29.85" customHeight="1">
      <c r="B397" s="175"/>
      <c r="C397" s="176"/>
      <c r="D397" s="177" t="s">
        <v>73</v>
      </c>
      <c r="E397" s="189" t="s">
        <v>183</v>
      </c>
      <c r="F397" s="189" t="s">
        <v>586</v>
      </c>
      <c r="G397" s="176"/>
      <c r="H397" s="176"/>
      <c r="I397" s="179"/>
      <c r="J397" s="190">
        <f>BK397</f>
        <v>0</v>
      </c>
      <c r="K397" s="176"/>
      <c r="L397" s="181"/>
      <c r="M397" s="182"/>
      <c r="N397" s="183"/>
      <c r="O397" s="183"/>
      <c r="P397" s="184">
        <f>SUM(P398:P400)</f>
        <v>0</v>
      </c>
      <c r="Q397" s="183"/>
      <c r="R397" s="184">
        <f>SUM(R398:R400)</f>
        <v>3.0316000000000001</v>
      </c>
      <c r="S397" s="183"/>
      <c r="T397" s="185">
        <f>SUM(T398:T400)</f>
        <v>0</v>
      </c>
      <c r="AR397" s="186" t="s">
        <v>82</v>
      </c>
      <c r="AT397" s="187" t="s">
        <v>73</v>
      </c>
      <c r="AU397" s="187" t="s">
        <v>82</v>
      </c>
      <c r="AY397" s="186" t="s">
        <v>144</v>
      </c>
      <c r="BK397" s="188">
        <f>SUM(BK398:BK400)</f>
        <v>0</v>
      </c>
    </row>
    <row r="398" spans="2:65" s="1" customFormat="1" ht="16.5" customHeight="1">
      <c r="B398" s="40"/>
      <c r="C398" s="191" t="s">
        <v>587</v>
      </c>
      <c r="D398" s="191" t="s">
        <v>146</v>
      </c>
      <c r="E398" s="192" t="s">
        <v>588</v>
      </c>
      <c r="F398" s="193" t="s">
        <v>589</v>
      </c>
      <c r="G398" s="194" t="s">
        <v>310</v>
      </c>
      <c r="H398" s="195">
        <v>11</v>
      </c>
      <c r="I398" s="196"/>
      <c r="J398" s="197">
        <f>ROUND(I398*H398,2)</f>
        <v>0</v>
      </c>
      <c r="K398" s="193" t="s">
        <v>150</v>
      </c>
      <c r="L398" s="60"/>
      <c r="M398" s="198" t="s">
        <v>30</v>
      </c>
      <c r="N398" s="199" t="s">
        <v>45</v>
      </c>
      <c r="O398" s="41"/>
      <c r="P398" s="200">
        <f>O398*H398</f>
        <v>0</v>
      </c>
      <c r="Q398" s="200">
        <v>0.27560000000000001</v>
      </c>
      <c r="R398" s="200">
        <f>Q398*H398</f>
        <v>3.0316000000000001</v>
      </c>
      <c r="S398" s="200">
        <v>0</v>
      </c>
      <c r="T398" s="201">
        <f>S398*H398</f>
        <v>0</v>
      </c>
      <c r="AR398" s="23" t="s">
        <v>151</v>
      </c>
      <c r="AT398" s="23" t="s">
        <v>146</v>
      </c>
      <c r="AU398" s="23" t="s">
        <v>84</v>
      </c>
      <c r="AY398" s="23" t="s">
        <v>144</v>
      </c>
      <c r="BE398" s="202">
        <f>IF(N398="základní",J398,0)</f>
        <v>0</v>
      </c>
      <c r="BF398" s="202">
        <f>IF(N398="snížená",J398,0)</f>
        <v>0</v>
      </c>
      <c r="BG398" s="202">
        <f>IF(N398="zákl. přenesená",J398,0)</f>
        <v>0</v>
      </c>
      <c r="BH398" s="202">
        <f>IF(N398="sníž. přenesená",J398,0)</f>
        <v>0</v>
      </c>
      <c r="BI398" s="202">
        <f>IF(N398="nulová",J398,0)</f>
        <v>0</v>
      </c>
      <c r="BJ398" s="23" t="s">
        <v>82</v>
      </c>
      <c r="BK398" s="202">
        <f>ROUND(I398*H398,2)</f>
        <v>0</v>
      </c>
      <c r="BL398" s="23" t="s">
        <v>151</v>
      </c>
      <c r="BM398" s="23" t="s">
        <v>590</v>
      </c>
    </row>
    <row r="399" spans="2:65" s="1" customFormat="1" ht="13.5">
      <c r="B399" s="40"/>
      <c r="C399" s="62"/>
      <c r="D399" s="203" t="s">
        <v>153</v>
      </c>
      <c r="E399" s="62"/>
      <c r="F399" s="204" t="s">
        <v>591</v>
      </c>
      <c r="G399" s="62"/>
      <c r="H399" s="62"/>
      <c r="I399" s="162"/>
      <c r="J399" s="62"/>
      <c r="K399" s="62"/>
      <c r="L399" s="60"/>
      <c r="M399" s="205"/>
      <c r="N399" s="41"/>
      <c r="O399" s="41"/>
      <c r="P399" s="41"/>
      <c r="Q399" s="41"/>
      <c r="R399" s="41"/>
      <c r="S399" s="41"/>
      <c r="T399" s="77"/>
      <c r="AT399" s="23" t="s">
        <v>153</v>
      </c>
      <c r="AU399" s="23" t="s">
        <v>84</v>
      </c>
    </row>
    <row r="400" spans="2:65" s="11" customFormat="1" ht="13.5">
      <c r="B400" s="207"/>
      <c r="C400" s="208"/>
      <c r="D400" s="203" t="s">
        <v>157</v>
      </c>
      <c r="E400" s="209" t="s">
        <v>30</v>
      </c>
      <c r="F400" s="210" t="s">
        <v>218</v>
      </c>
      <c r="G400" s="208"/>
      <c r="H400" s="211">
        <v>11</v>
      </c>
      <c r="I400" s="212"/>
      <c r="J400" s="208"/>
      <c r="K400" s="208"/>
      <c r="L400" s="213"/>
      <c r="M400" s="214"/>
      <c r="N400" s="215"/>
      <c r="O400" s="215"/>
      <c r="P400" s="215"/>
      <c r="Q400" s="215"/>
      <c r="R400" s="215"/>
      <c r="S400" s="215"/>
      <c r="T400" s="216"/>
      <c r="AT400" s="217" t="s">
        <v>157</v>
      </c>
      <c r="AU400" s="217" t="s">
        <v>84</v>
      </c>
      <c r="AV400" s="11" t="s">
        <v>84</v>
      </c>
      <c r="AW400" s="11" t="s">
        <v>37</v>
      </c>
      <c r="AX400" s="11" t="s">
        <v>82</v>
      </c>
      <c r="AY400" s="217" t="s">
        <v>144</v>
      </c>
    </row>
    <row r="401" spans="2:65" s="10" customFormat="1" ht="29.85" customHeight="1">
      <c r="B401" s="175"/>
      <c r="C401" s="176"/>
      <c r="D401" s="177" t="s">
        <v>73</v>
      </c>
      <c r="E401" s="189" t="s">
        <v>198</v>
      </c>
      <c r="F401" s="189" t="s">
        <v>592</v>
      </c>
      <c r="G401" s="176"/>
      <c r="H401" s="176"/>
      <c r="I401" s="179"/>
      <c r="J401" s="190">
        <f>BK401</f>
        <v>0</v>
      </c>
      <c r="K401" s="176"/>
      <c r="L401" s="181"/>
      <c r="M401" s="182"/>
      <c r="N401" s="183"/>
      <c r="O401" s="183"/>
      <c r="P401" s="184">
        <f>SUM(P402:P487)</f>
        <v>0</v>
      </c>
      <c r="Q401" s="183"/>
      <c r="R401" s="184">
        <f>SUM(R402:R487)</f>
        <v>56.103949999999998</v>
      </c>
      <c r="S401" s="183"/>
      <c r="T401" s="185">
        <f>SUM(T402:T487)</f>
        <v>1.9000000000000001</v>
      </c>
      <c r="AR401" s="186" t="s">
        <v>82</v>
      </c>
      <c r="AT401" s="187" t="s">
        <v>73</v>
      </c>
      <c r="AU401" s="187" t="s">
        <v>82</v>
      </c>
      <c r="AY401" s="186" t="s">
        <v>144</v>
      </c>
      <c r="BK401" s="188">
        <f>SUM(BK402:BK487)</f>
        <v>0</v>
      </c>
    </row>
    <row r="402" spans="2:65" s="1" customFormat="1" ht="16.5" customHeight="1">
      <c r="B402" s="40"/>
      <c r="C402" s="191" t="s">
        <v>593</v>
      </c>
      <c r="D402" s="191" t="s">
        <v>146</v>
      </c>
      <c r="E402" s="192" t="s">
        <v>594</v>
      </c>
      <c r="F402" s="193" t="s">
        <v>595</v>
      </c>
      <c r="G402" s="194" t="s">
        <v>364</v>
      </c>
      <c r="H402" s="195">
        <v>120</v>
      </c>
      <c r="I402" s="196"/>
      <c r="J402" s="197">
        <f>ROUND(I402*H402,2)</f>
        <v>0</v>
      </c>
      <c r="K402" s="193" t="s">
        <v>150</v>
      </c>
      <c r="L402" s="60"/>
      <c r="M402" s="198" t="s">
        <v>30</v>
      </c>
      <c r="N402" s="199" t="s">
        <v>45</v>
      </c>
      <c r="O402" s="41"/>
      <c r="P402" s="200">
        <f>O402*H402</f>
        <v>0</v>
      </c>
      <c r="Q402" s="200">
        <v>1.4E-3</v>
      </c>
      <c r="R402" s="200">
        <f>Q402*H402</f>
        <v>0.16800000000000001</v>
      </c>
      <c r="S402" s="200">
        <v>0</v>
      </c>
      <c r="T402" s="201">
        <f>S402*H402</f>
        <v>0</v>
      </c>
      <c r="AR402" s="23" t="s">
        <v>151</v>
      </c>
      <c r="AT402" s="23" t="s">
        <v>146</v>
      </c>
      <c r="AU402" s="23" t="s">
        <v>84</v>
      </c>
      <c r="AY402" s="23" t="s">
        <v>144</v>
      </c>
      <c r="BE402" s="202">
        <f>IF(N402="základní",J402,0)</f>
        <v>0</v>
      </c>
      <c r="BF402" s="202">
        <f>IF(N402="snížená",J402,0)</f>
        <v>0</v>
      </c>
      <c r="BG402" s="202">
        <f>IF(N402="zákl. přenesená",J402,0)</f>
        <v>0</v>
      </c>
      <c r="BH402" s="202">
        <f>IF(N402="sníž. přenesená",J402,0)</f>
        <v>0</v>
      </c>
      <c r="BI402" s="202">
        <f>IF(N402="nulová",J402,0)</f>
        <v>0</v>
      </c>
      <c r="BJ402" s="23" t="s">
        <v>82</v>
      </c>
      <c r="BK402" s="202">
        <f>ROUND(I402*H402,2)</f>
        <v>0</v>
      </c>
      <c r="BL402" s="23" t="s">
        <v>151</v>
      </c>
      <c r="BM402" s="23" t="s">
        <v>596</v>
      </c>
    </row>
    <row r="403" spans="2:65" s="1" customFormat="1" ht="27">
      <c r="B403" s="40"/>
      <c r="C403" s="62"/>
      <c r="D403" s="203" t="s">
        <v>153</v>
      </c>
      <c r="E403" s="62"/>
      <c r="F403" s="204" t="s">
        <v>597</v>
      </c>
      <c r="G403" s="62"/>
      <c r="H403" s="62"/>
      <c r="I403" s="162"/>
      <c r="J403" s="62"/>
      <c r="K403" s="62"/>
      <c r="L403" s="60"/>
      <c r="M403" s="205"/>
      <c r="N403" s="41"/>
      <c r="O403" s="41"/>
      <c r="P403" s="41"/>
      <c r="Q403" s="41"/>
      <c r="R403" s="41"/>
      <c r="S403" s="41"/>
      <c r="T403" s="77"/>
      <c r="AT403" s="23" t="s">
        <v>153</v>
      </c>
      <c r="AU403" s="23" t="s">
        <v>84</v>
      </c>
    </row>
    <row r="404" spans="2:65" s="1" customFormat="1" ht="108">
      <c r="B404" s="40"/>
      <c r="C404" s="62"/>
      <c r="D404" s="203" t="s">
        <v>155</v>
      </c>
      <c r="E404" s="62"/>
      <c r="F404" s="206" t="s">
        <v>598</v>
      </c>
      <c r="G404" s="62"/>
      <c r="H404" s="62"/>
      <c r="I404" s="162"/>
      <c r="J404" s="62"/>
      <c r="K404" s="62"/>
      <c r="L404" s="60"/>
      <c r="M404" s="205"/>
      <c r="N404" s="41"/>
      <c r="O404" s="41"/>
      <c r="P404" s="41"/>
      <c r="Q404" s="41"/>
      <c r="R404" s="41"/>
      <c r="S404" s="41"/>
      <c r="T404" s="77"/>
      <c r="AT404" s="23" t="s">
        <v>155</v>
      </c>
      <c r="AU404" s="23" t="s">
        <v>84</v>
      </c>
    </row>
    <row r="405" spans="2:65" s="11" customFormat="1" ht="13.5">
      <c r="B405" s="207"/>
      <c r="C405" s="208"/>
      <c r="D405" s="203" t="s">
        <v>157</v>
      </c>
      <c r="E405" s="209" t="s">
        <v>30</v>
      </c>
      <c r="F405" s="210" t="s">
        <v>599</v>
      </c>
      <c r="G405" s="208"/>
      <c r="H405" s="211">
        <v>120</v>
      </c>
      <c r="I405" s="212"/>
      <c r="J405" s="208"/>
      <c r="K405" s="208"/>
      <c r="L405" s="213"/>
      <c r="M405" s="214"/>
      <c r="N405" s="215"/>
      <c r="O405" s="215"/>
      <c r="P405" s="215"/>
      <c r="Q405" s="215"/>
      <c r="R405" s="215"/>
      <c r="S405" s="215"/>
      <c r="T405" s="216"/>
      <c r="AT405" s="217" t="s">
        <v>157</v>
      </c>
      <c r="AU405" s="217" t="s">
        <v>84</v>
      </c>
      <c r="AV405" s="11" t="s">
        <v>84</v>
      </c>
      <c r="AW405" s="11" t="s">
        <v>37</v>
      </c>
      <c r="AX405" s="11" t="s">
        <v>82</v>
      </c>
      <c r="AY405" s="217" t="s">
        <v>144</v>
      </c>
    </row>
    <row r="406" spans="2:65" s="1" customFormat="1" ht="16.5" customHeight="1">
      <c r="B406" s="40"/>
      <c r="C406" s="191" t="s">
        <v>600</v>
      </c>
      <c r="D406" s="191" t="s">
        <v>146</v>
      </c>
      <c r="E406" s="192" t="s">
        <v>601</v>
      </c>
      <c r="F406" s="193" t="s">
        <v>602</v>
      </c>
      <c r="G406" s="194" t="s">
        <v>364</v>
      </c>
      <c r="H406" s="195">
        <v>147</v>
      </c>
      <c r="I406" s="196"/>
      <c r="J406" s="197">
        <f>ROUND(I406*H406,2)</f>
        <v>0</v>
      </c>
      <c r="K406" s="193" t="s">
        <v>150</v>
      </c>
      <c r="L406" s="60"/>
      <c r="M406" s="198" t="s">
        <v>30</v>
      </c>
      <c r="N406" s="199" t="s">
        <v>45</v>
      </c>
      <c r="O406" s="41"/>
      <c r="P406" s="200">
        <f>O406*H406</f>
        <v>0</v>
      </c>
      <c r="Q406" s="200">
        <v>2.4099999999999998E-3</v>
      </c>
      <c r="R406" s="200">
        <f>Q406*H406</f>
        <v>0.35426999999999997</v>
      </c>
      <c r="S406" s="200">
        <v>0</v>
      </c>
      <c r="T406" s="201">
        <f>S406*H406</f>
        <v>0</v>
      </c>
      <c r="AR406" s="23" t="s">
        <v>151</v>
      </c>
      <c r="AT406" s="23" t="s">
        <v>146</v>
      </c>
      <c r="AU406" s="23" t="s">
        <v>84</v>
      </c>
      <c r="AY406" s="23" t="s">
        <v>144</v>
      </c>
      <c r="BE406" s="202">
        <f>IF(N406="základní",J406,0)</f>
        <v>0</v>
      </c>
      <c r="BF406" s="202">
        <f>IF(N406="snížená",J406,0)</f>
        <v>0</v>
      </c>
      <c r="BG406" s="202">
        <f>IF(N406="zákl. přenesená",J406,0)</f>
        <v>0</v>
      </c>
      <c r="BH406" s="202">
        <f>IF(N406="sníž. přenesená",J406,0)</f>
        <v>0</v>
      </c>
      <c r="BI406" s="202">
        <f>IF(N406="nulová",J406,0)</f>
        <v>0</v>
      </c>
      <c r="BJ406" s="23" t="s">
        <v>82</v>
      </c>
      <c r="BK406" s="202">
        <f>ROUND(I406*H406,2)</f>
        <v>0</v>
      </c>
      <c r="BL406" s="23" t="s">
        <v>151</v>
      </c>
      <c r="BM406" s="23" t="s">
        <v>603</v>
      </c>
    </row>
    <row r="407" spans="2:65" s="1" customFormat="1" ht="27">
      <c r="B407" s="40"/>
      <c r="C407" s="62"/>
      <c r="D407" s="203" t="s">
        <v>153</v>
      </c>
      <c r="E407" s="62"/>
      <c r="F407" s="204" t="s">
        <v>604</v>
      </c>
      <c r="G407" s="62"/>
      <c r="H407" s="62"/>
      <c r="I407" s="162"/>
      <c r="J407" s="62"/>
      <c r="K407" s="62"/>
      <c r="L407" s="60"/>
      <c r="M407" s="205"/>
      <c r="N407" s="41"/>
      <c r="O407" s="41"/>
      <c r="P407" s="41"/>
      <c r="Q407" s="41"/>
      <c r="R407" s="41"/>
      <c r="S407" s="41"/>
      <c r="T407" s="77"/>
      <c r="AT407" s="23" t="s">
        <v>153</v>
      </c>
      <c r="AU407" s="23" t="s">
        <v>84</v>
      </c>
    </row>
    <row r="408" spans="2:65" s="1" customFormat="1" ht="108">
      <c r="B408" s="40"/>
      <c r="C408" s="62"/>
      <c r="D408" s="203" t="s">
        <v>155</v>
      </c>
      <c r="E408" s="62"/>
      <c r="F408" s="206" t="s">
        <v>598</v>
      </c>
      <c r="G408" s="62"/>
      <c r="H408" s="62"/>
      <c r="I408" s="162"/>
      <c r="J408" s="62"/>
      <c r="K408" s="62"/>
      <c r="L408" s="60"/>
      <c r="M408" s="205"/>
      <c r="N408" s="41"/>
      <c r="O408" s="41"/>
      <c r="P408" s="41"/>
      <c r="Q408" s="41"/>
      <c r="R408" s="41"/>
      <c r="S408" s="41"/>
      <c r="T408" s="77"/>
      <c r="AT408" s="23" t="s">
        <v>155</v>
      </c>
      <c r="AU408" s="23" t="s">
        <v>84</v>
      </c>
    </row>
    <row r="409" spans="2:65" s="11" customFormat="1" ht="13.5">
      <c r="B409" s="207"/>
      <c r="C409" s="208"/>
      <c r="D409" s="203" t="s">
        <v>157</v>
      </c>
      <c r="E409" s="209" t="s">
        <v>30</v>
      </c>
      <c r="F409" s="210" t="s">
        <v>605</v>
      </c>
      <c r="G409" s="208"/>
      <c r="H409" s="211">
        <v>147</v>
      </c>
      <c r="I409" s="212"/>
      <c r="J409" s="208"/>
      <c r="K409" s="208"/>
      <c r="L409" s="213"/>
      <c r="M409" s="214"/>
      <c r="N409" s="215"/>
      <c r="O409" s="215"/>
      <c r="P409" s="215"/>
      <c r="Q409" s="215"/>
      <c r="R409" s="215"/>
      <c r="S409" s="215"/>
      <c r="T409" s="216"/>
      <c r="AT409" s="217" t="s">
        <v>157</v>
      </c>
      <c r="AU409" s="217" t="s">
        <v>84</v>
      </c>
      <c r="AV409" s="11" t="s">
        <v>84</v>
      </c>
      <c r="AW409" s="11" t="s">
        <v>37</v>
      </c>
      <c r="AX409" s="11" t="s">
        <v>82</v>
      </c>
      <c r="AY409" s="217" t="s">
        <v>144</v>
      </c>
    </row>
    <row r="410" spans="2:65" s="1" customFormat="1" ht="25.5" customHeight="1">
      <c r="B410" s="40"/>
      <c r="C410" s="191" t="s">
        <v>606</v>
      </c>
      <c r="D410" s="191" t="s">
        <v>146</v>
      </c>
      <c r="E410" s="192" t="s">
        <v>607</v>
      </c>
      <c r="F410" s="193" t="s">
        <v>608</v>
      </c>
      <c r="G410" s="194" t="s">
        <v>149</v>
      </c>
      <c r="H410" s="195">
        <v>14</v>
      </c>
      <c r="I410" s="196"/>
      <c r="J410" s="197">
        <f>ROUND(I410*H410,2)</f>
        <v>0</v>
      </c>
      <c r="K410" s="193" t="s">
        <v>150</v>
      </c>
      <c r="L410" s="60"/>
      <c r="M410" s="198" t="s">
        <v>30</v>
      </c>
      <c r="N410" s="199" t="s">
        <v>45</v>
      </c>
      <c r="O410" s="41"/>
      <c r="P410" s="200">
        <f>O410*H410</f>
        <v>0</v>
      </c>
      <c r="Q410" s="200">
        <v>0</v>
      </c>
      <c r="R410" s="200">
        <f>Q410*H410</f>
        <v>0</v>
      </c>
      <c r="S410" s="200">
        <v>0</v>
      </c>
      <c r="T410" s="201">
        <f>S410*H410</f>
        <v>0</v>
      </c>
      <c r="AR410" s="23" t="s">
        <v>151</v>
      </c>
      <c r="AT410" s="23" t="s">
        <v>146</v>
      </c>
      <c r="AU410" s="23" t="s">
        <v>84</v>
      </c>
      <c r="AY410" s="23" t="s">
        <v>144</v>
      </c>
      <c r="BE410" s="202">
        <f>IF(N410="základní",J410,0)</f>
        <v>0</v>
      </c>
      <c r="BF410" s="202">
        <f>IF(N410="snížená",J410,0)</f>
        <v>0</v>
      </c>
      <c r="BG410" s="202">
        <f>IF(N410="zákl. přenesená",J410,0)</f>
        <v>0</v>
      </c>
      <c r="BH410" s="202">
        <f>IF(N410="sníž. přenesená",J410,0)</f>
        <v>0</v>
      </c>
      <c r="BI410" s="202">
        <f>IF(N410="nulová",J410,0)</f>
        <v>0</v>
      </c>
      <c r="BJ410" s="23" t="s">
        <v>82</v>
      </c>
      <c r="BK410" s="202">
        <f>ROUND(I410*H410,2)</f>
        <v>0</v>
      </c>
      <c r="BL410" s="23" t="s">
        <v>151</v>
      </c>
      <c r="BM410" s="23" t="s">
        <v>609</v>
      </c>
    </row>
    <row r="411" spans="2:65" s="1" customFormat="1" ht="27">
      <c r="B411" s="40"/>
      <c r="C411" s="62"/>
      <c r="D411" s="203" t="s">
        <v>153</v>
      </c>
      <c r="E411" s="62"/>
      <c r="F411" s="204" t="s">
        <v>610</v>
      </c>
      <c r="G411" s="62"/>
      <c r="H411" s="62"/>
      <c r="I411" s="162"/>
      <c r="J411" s="62"/>
      <c r="K411" s="62"/>
      <c r="L411" s="60"/>
      <c r="M411" s="205"/>
      <c r="N411" s="41"/>
      <c r="O411" s="41"/>
      <c r="P411" s="41"/>
      <c r="Q411" s="41"/>
      <c r="R411" s="41"/>
      <c r="S411" s="41"/>
      <c r="T411" s="77"/>
      <c r="AT411" s="23" t="s">
        <v>153</v>
      </c>
      <c r="AU411" s="23" t="s">
        <v>84</v>
      </c>
    </row>
    <row r="412" spans="2:65" s="1" customFormat="1" ht="27">
      <c r="B412" s="40"/>
      <c r="C412" s="62"/>
      <c r="D412" s="203" t="s">
        <v>155</v>
      </c>
      <c r="E412" s="62"/>
      <c r="F412" s="206" t="s">
        <v>611</v>
      </c>
      <c r="G412" s="62"/>
      <c r="H412" s="62"/>
      <c r="I412" s="162"/>
      <c r="J412" s="62"/>
      <c r="K412" s="62"/>
      <c r="L412" s="60"/>
      <c r="M412" s="205"/>
      <c r="N412" s="41"/>
      <c r="O412" s="41"/>
      <c r="P412" s="41"/>
      <c r="Q412" s="41"/>
      <c r="R412" s="41"/>
      <c r="S412" s="41"/>
      <c r="T412" s="77"/>
      <c r="AT412" s="23" t="s">
        <v>155</v>
      </c>
      <c r="AU412" s="23" t="s">
        <v>84</v>
      </c>
    </row>
    <row r="413" spans="2:65" s="11" customFormat="1" ht="13.5">
      <c r="B413" s="207"/>
      <c r="C413" s="208"/>
      <c r="D413" s="203" t="s">
        <v>157</v>
      </c>
      <c r="E413" s="209" t="s">
        <v>30</v>
      </c>
      <c r="F413" s="210" t="s">
        <v>158</v>
      </c>
      <c r="G413" s="208"/>
      <c r="H413" s="211">
        <v>14</v>
      </c>
      <c r="I413" s="212"/>
      <c r="J413" s="208"/>
      <c r="K413" s="208"/>
      <c r="L413" s="213"/>
      <c r="M413" s="214"/>
      <c r="N413" s="215"/>
      <c r="O413" s="215"/>
      <c r="P413" s="215"/>
      <c r="Q413" s="215"/>
      <c r="R413" s="215"/>
      <c r="S413" s="215"/>
      <c r="T413" s="216"/>
      <c r="AT413" s="217" t="s">
        <v>157</v>
      </c>
      <c r="AU413" s="217" t="s">
        <v>84</v>
      </c>
      <c r="AV413" s="11" t="s">
        <v>84</v>
      </c>
      <c r="AW413" s="11" t="s">
        <v>37</v>
      </c>
      <c r="AX413" s="11" t="s">
        <v>82</v>
      </c>
      <c r="AY413" s="217" t="s">
        <v>144</v>
      </c>
    </row>
    <row r="414" spans="2:65" s="1" customFormat="1" ht="16.5" customHeight="1">
      <c r="B414" s="40"/>
      <c r="C414" s="229" t="s">
        <v>177</v>
      </c>
      <c r="D414" s="229" t="s">
        <v>301</v>
      </c>
      <c r="E414" s="230" t="s">
        <v>612</v>
      </c>
      <c r="F414" s="231" t="s">
        <v>613</v>
      </c>
      <c r="G414" s="232" t="s">
        <v>149</v>
      </c>
      <c r="H414" s="233">
        <v>14</v>
      </c>
      <c r="I414" s="234"/>
      <c r="J414" s="235">
        <f>ROUND(I414*H414,2)</f>
        <v>0</v>
      </c>
      <c r="K414" s="231" t="s">
        <v>150</v>
      </c>
      <c r="L414" s="236"/>
      <c r="M414" s="237" t="s">
        <v>30</v>
      </c>
      <c r="N414" s="238" t="s">
        <v>45</v>
      </c>
      <c r="O414" s="41"/>
      <c r="P414" s="200">
        <f>O414*H414</f>
        <v>0</v>
      </c>
      <c r="Q414" s="200">
        <v>3.4000000000000002E-4</v>
      </c>
      <c r="R414" s="200">
        <f>Q414*H414</f>
        <v>4.7600000000000003E-3</v>
      </c>
      <c r="S414" s="200">
        <v>0</v>
      </c>
      <c r="T414" s="201">
        <f>S414*H414</f>
        <v>0</v>
      </c>
      <c r="AR414" s="23" t="s">
        <v>198</v>
      </c>
      <c r="AT414" s="23" t="s">
        <v>301</v>
      </c>
      <c r="AU414" s="23" t="s">
        <v>84</v>
      </c>
      <c r="AY414" s="23" t="s">
        <v>144</v>
      </c>
      <c r="BE414" s="202">
        <f>IF(N414="základní",J414,0)</f>
        <v>0</v>
      </c>
      <c r="BF414" s="202">
        <f>IF(N414="snížená",J414,0)</f>
        <v>0</v>
      </c>
      <c r="BG414" s="202">
        <f>IF(N414="zákl. přenesená",J414,0)</f>
        <v>0</v>
      </c>
      <c r="BH414" s="202">
        <f>IF(N414="sníž. přenesená",J414,0)</f>
        <v>0</v>
      </c>
      <c r="BI414" s="202">
        <f>IF(N414="nulová",J414,0)</f>
        <v>0</v>
      </c>
      <c r="BJ414" s="23" t="s">
        <v>82</v>
      </c>
      <c r="BK414" s="202">
        <f>ROUND(I414*H414,2)</f>
        <v>0</v>
      </c>
      <c r="BL414" s="23" t="s">
        <v>151</v>
      </c>
      <c r="BM414" s="23" t="s">
        <v>614</v>
      </c>
    </row>
    <row r="415" spans="2:65" s="1" customFormat="1" ht="13.5">
      <c r="B415" s="40"/>
      <c r="C415" s="62"/>
      <c r="D415" s="203" t="s">
        <v>153</v>
      </c>
      <c r="E415" s="62"/>
      <c r="F415" s="204" t="s">
        <v>613</v>
      </c>
      <c r="G415" s="62"/>
      <c r="H415" s="62"/>
      <c r="I415" s="162"/>
      <c r="J415" s="62"/>
      <c r="K415" s="62"/>
      <c r="L415" s="60"/>
      <c r="M415" s="205"/>
      <c r="N415" s="41"/>
      <c r="O415" s="41"/>
      <c r="P415" s="41"/>
      <c r="Q415" s="41"/>
      <c r="R415" s="41"/>
      <c r="S415" s="41"/>
      <c r="T415" s="77"/>
      <c r="AT415" s="23" t="s">
        <v>153</v>
      </c>
      <c r="AU415" s="23" t="s">
        <v>84</v>
      </c>
    </row>
    <row r="416" spans="2:65" s="11" customFormat="1" ht="13.5">
      <c r="B416" s="207"/>
      <c r="C416" s="208"/>
      <c r="D416" s="203" t="s">
        <v>157</v>
      </c>
      <c r="E416" s="209" t="s">
        <v>30</v>
      </c>
      <c r="F416" s="210" t="s">
        <v>158</v>
      </c>
      <c r="G416" s="208"/>
      <c r="H416" s="211">
        <v>14</v>
      </c>
      <c r="I416" s="212"/>
      <c r="J416" s="208"/>
      <c r="K416" s="208"/>
      <c r="L416" s="213"/>
      <c r="M416" s="214"/>
      <c r="N416" s="215"/>
      <c r="O416" s="215"/>
      <c r="P416" s="215"/>
      <c r="Q416" s="215"/>
      <c r="R416" s="215"/>
      <c r="S416" s="215"/>
      <c r="T416" s="216"/>
      <c r="AT416" s="217" t="s">
        <v>157</v>
      </c>
      <c r="AU416" s="217" t="s">
        <v>84</v>
      </c>
      <c r="AV416" s="11" t="s">
        <v>84</v>
      </c>
      <c r="AW416" s="11" t="s">
        <v>37</v>
      </c>
      <c r="AX416" s="11" t="s">
        <v>82</v>
      </c>
      <c r="AY416" s="217" t="s">
        <v>144</v>
      </c>
    </row>
    <row r="417" spans="2:65" s="1" customFormat="1" ht="16.5" customHeight="1">
      <c r="B417" s="40"/>
      <c r="C417" s="191" t="s">
        <v>615</v>
      </c>
      <c r="D417" s="191" t="s">
        <v>146</v>
      </c>
      <c r="E417" s="192" t="s">
        <v>616</v>
      </c>
      <c r="F417" s="193" t="s">
        <v>617</v>
      </c>
      <c r="G417" s="194" t="s">
        <v>149</v>
      </c>
      <c r="H417" s="195">
        <v>31</v>
      </c>
      <c r="I417" s="196"/>
      <c r="J417" s="197">
        <f>ROUND(I417*H417,2)</f>
        <v>0</v>
      </c>
      <c r="K417" s="193" t="s">
        <v>150</v>
      </c>
      <c r="L417" s="60"/>
      <c r="M417" s="198" t="s">
        <v>30</v>
      </c>
      <c r="N417" s="199" t="s">
        <v>45</v>
      </c>
      <c r="O417" s="41"/>
      <c r="P417" s="200">
        <f>O417*H417</f>
        <v>0</v>
      </c>
      <c r="Q417" s="200">
        <v>0.34089999999999998</v>
      </c>
      <c r="R417" s="200">
        <f>Q417*H417</f>
        <v>10.5679</v>
      </c>
      <c r="S417" s="200">
        <v>0</v>
      </c>
      <c r="T417" s="201">
        <f>S417*H417</f>
        <v>0</v>
      </c>
      <c r="AR417" s="23" t="s">
        <v>151</v>
      </c>
      <c r="AT417" s="23" t="s">
        <v>146</v>
      </c>
      <c r="AU417" s="23" t="s">
        <v>84</v>
      </c>
      <c r="AY417" s="23" t="s">
        <v>144</v>
      </c>
      <c r="BE417" s="202">
        <f>IF(N417="základní",J417,0)</f>
        <v>0</v>
      </c>
      <c r="BF417" s="202">
        <f>IF(N417="snížená",J417,0)</f>
        <v>0</v>
      </c>
      <c r="BG417" s="202">
        <f>IF(N417="zákl. přenesená",J417,0)</f>
        <v>0</v>
      </c>
      <c r="BH417" s="202">
        <f>IF(N417="sníž. přenesená",J417,0)</f>
        <v>0</v>
      </c>
      <c r="BI417" s="202">
        <f>IF(N417="nulová",J417,0)</f>
        <v>0</v>
      </c>
      <c r="BJ417" s="23" t="s">
        <v>82</v>
      </c>
      <c r="BK417" s="202">
        <f>ROUND(I417*H417,2)</f>
        <v>0</v>
      </c>
      <c r="BL417" s="23" t="s">
        <v>151</v>
      </c>
      <c r="BM417" s="23" t="s">
        <v>618</v>
      </c>
    </row>
    <row r="418" spans="2:65" s="1" customFormat="1" ht="13.5">
      <c r="B418" s="40"/>
      <c r="C418" s="62"/>
      <c r="D418" s="203" t="s">
        <v>153</v>
      </c>
      <c r="E418" s="62"/>
      <c r="F418" s="204" t="s">
        <v>619</v>
      </c>
      <c r="G418" s="62"/>
      <c r="H418" s="62"/>
      <c r="I418" s="162"/>
      <c r="J418" s="62"/>
      <c r="K418" s="62"/>
      <c r="L418" s="60"/>
      <c r="M418" s="205"/>
      <c r="N418" s="41"/>
      <c r="O418" s="41"/>
      <c r="P418" s="41"/>
      <c r="Q418" s="41"/>
      <c r="R418" s="41"/>
      <c r="S418" s="41"/>
      <c r="T418" s="77"/>
      <c r="AT418" s="23" t="s">
        <v>153</v>
      </c>
      <c r="AU418" s="23" t="s">
        <v>84</v>
      </c>
    </row>
    <row r="419" spans="2:65" s="1" customFormat="1" ht="108">
      <c r="B419" s="40"/>
      <c r="C419" s="62"/>
      <c r="D419" s="203" t="s">
        <v>155</v>
      </c>
      <c r="E419" s="62"/>
      <c r="F419" s="206" t="s">
        <v>620</v>
      </c>
      <c r="G419" s="62"/>
      <c r="H419" s="62"/>
      <c r="I419" s="162"/>
      <c r="J419" s="62"/>
      <c r="K419" s="62"/>
      <c r="L419" s="60"/>
      <c r="M419" s="205"/>
      <c r="N419" s="41"/>
      <c r="O419" s="41"/>
      <c r="P419" s="41"/>
      <c r="Q419" s="41"/>
      <c r="R419" s="41"/>
      <c r="S419" s="41"/>
      <c r="T419" s="77"/>
      <c r="AT419" s="23" t="s">
        <v>155</v>
      </c>
      <c r="AU419" s="23" t="s">
        <v>84</v>
      </c>
    </row>
    <row r="420" spans="2:65" s="1" customFormat="1" ht="27">
      <c r="B420" s="40"/>
      <c r="C420" s="62"/>
      <c r="D420" s="203" t="s">
        <v>237</v>
      </c>
      <c r="E420" s="62"/>
      <c r="F420" s="206" t="s">
        <v>621</v>
      </c>
      <c r="G420" s="62"/>
      <c r="H420" s="62"/>
      <c r="I420" s="162"/>
      <c r="J420" s="62"/>
      <c r="K420" s="62"/>
      <c r="L420" s="60"/>
      <c r="M420" s="205"/>
      <c r="N420" s="41"/>
      <c r="O420" s="41"/>
      <c r="P420" s="41"/>
      <c r="Q420" s="41"/>
      <c r="R420" s="41"/>
      <c r="S420" s="41"/>
      <c r="T420" s="77"/>
      <c r="AT420" s="23" t="s">
        <v>237</v>
      </c>
      <c r="AU420" s="23" t="s">
        <v>84</v>
      </c>
    </row>
    <row r="421" spans="2:65" s="11" customFormat="1" ht="13.5">
      <c r="B421" s="207"/>
      <c r="C421" s="208"/>
      <c r="D421" s="203" t="s">
        <v>157</v>
      </c>
      <c r="E421" s="209" t="s">
        <v>30</v>
      </c>
      <c r="F421" s="210" t="s">
        <v>622</v>
      </c>
      <c r="G421" s="208"/>
      <c r="H421" s="211">
        <v>31</v>
      </c>
      <c r="I421" s="212"/>
      <c r="J421" s="208"/>
      <c r="K421" s="208"/>
      <c r="L421" s="213"/>
      <c r="M421" s="214"/>
      <c r="N421" s="215"/>
      <c r="O421" s="215"/>
      <c r="P421" s="215"/>
      <c r="Q421" s="215"/>
      <c r="R421" s="215"/>
      <c r="S421" s="215"/>
      <c r="T421" s="216"/>
      <c r="AT421" s="217" t="s">
        <v>157</v>
      </c>
      <c r="AU421" s="217" t="s">
        <v>84</v>
      </c>
      <c r="AV421" s="11" t="s">
        <v>84</v>
      </c>
      <c r="AW421" s="11" t="s">
        <v>37</v>
      </c>
      <c r="AX421" s="11" t="s">
        <v>82</v>
      </c>
      <c r="AY421" s="217" t="s">
        <v>144</v>
      </c>
    </row>
    <row r="422" spans="2:65" s="1" customFormat="1" ht="16.5" customHeight="1">
      <c r="B422" s="40"/>
      <c r="C422" s="229" t="s">
        <v>623</v>
      </c>
      <c r="D422" s="229" t="s">
        <v>301</v>
      </c>
      <c r="E422" s="230" t="s">
        <v>624</v>
      </c>
      <c r="F422" s="231" t="s">
        <v>625</v>
      </c>
      <c r="G422" s="232" t="s">
        <v>149</v>
      </c>
      <c r="H422" s="233">
        <v>31</v>
      </c>
      <c r="I422" s="234"/>
      <c r="J422" s="235">
        <f>ROUND(I422*H422,2)</f>
        <v>0</v>
      </c>
      <c r="K422" s="231" t="s">
        <v>150</v>
      </c>
      <c r="L422" s="236"/>
      <c r="M422" s="237" t="s">
        <v>30</v>
      </c>
      <c r="N422" s="238" t="s">
        <v>45</v>
      </c>
      <c r="O422" s="41"/>
      <c r="P422" s="200">
        <f>O422*H422</f>
        <v>0</v>
      </c>
      <c r="Q422" s="200">
        <v>7.1999999999999995E-2</v>
      </c>
      <c r="R422" s="200">
        <f>Q422*H422</f>
        <v>2.2319999999999998</v>
      </c>
      <c r="S422" s="200">
        <v>0</v>
      </c>
      <c r="T422" s="201">
        <f>S422*H422</f>
        <v>0</v>
      </c>
      <c r="AR422" s="23" t="s">
        <v>198</v>
      </c>
      <c r="AT422" s="23" t="s">
        <v>301</v>
      </c>
      <c r="AU422" s="23" t="s">
        <v>84</v>
      </c>
      <c r="AY422" s="23" t="s">
        <v>144</v>
      </c>
      <c r="BE422" s="202">
        <f>IF(N422="základní",J422,0)</f>
        <v>0</v>
      </c>
      <c r="BF422" s="202">
        <f>IF(N422="snížená",J422,0)</f>
        <v>0</v>
      </c>
      <c r="BG422" s="202">
        <f>IF(N422="zákl. přenesená",J422,0)</f>
        <v>0</v>
      </c>
      <c r="BH422" s="202">
        <f>IF(N422="sníž. přenesená",J422,0)</f>
        <v>0</v>
      </c>
      <c r="BI422" s="202">
        <f>IF(N422="nulová",J422,0)</f>
        <v>0</v>
      </c>
      <c r="BJ422" s="23" t="s">
        <v>82</v>
      </c>
      <c r="BK422" s="202">
        <f>ROUND(I422*H422,2)</f>
        <v>0</v>
      </c>
      <c r="BL422" s="23" t="s">
        <v>151</v>
      </c>
      <c r="BM422" s="23" t="s">
        <v>626</v>
      </c>
    </row>
    <row r="423" spans="2:65" s="1" customFormat="1" ht="13.5">
      <c r="B423" s="40"/>
      <c r="C423" s="62"/>
      <c r="D423" s="203" t="s">
        <v>153</v>
      </c>
      <c r="E423" s="62"/>
      <c r="F423" s="204" t="s">
        <v>625</v>
      </c>
      <c r="G423" s="62"/>
      <c r="H423" s="62"/>
      <c r="I423" s="162"/>
      <c r="J423" s="62"/>
      <c r="K423" s="62"/>
      <c r="L423" s="60"/>
      <c r="M423" s="205"/>
      <c r="N423" s="41"/>
      <c r="O423" s="41"/>
      <c r="P423" s="41"/>
      <c r="Q423" s="41"/>
      <c r="R423" s="41"/>
      <c r="S423" s="41"/>
      <c r="T423" s="77"/>
      <c r="AT423" s="23" t="s">
        <v>153</v>
      </c>
      <c r="AU423" s="23" t="s">
        <v>84</v>
      </c>
    </row>
    <row r="424" spans="2:65" s="11" customFormat="1" ht="13.5">
      <c r="B424" s="207"/>
      <c r="C424" s="208"/>
      <c r="D424" s="203" t="s">
        <v>157</v>
      </c>
      <c r="E424" s="209" t="s">
        <v>30</v>
      </c>
      <c r="F424" s="210" t="s">
        <v>622</v>
      </c>
      <c r="G424" s="208"/>
      <c r="H424" s="211">
        <v>31</v>
      </c>
      <c r="I424" s="212"/>
      <c r="J424" s="208"/>
      <c r="K424" s="208"/>
      <c r="L424" s="213"/>
      <c r="M424" s="214"/>
      <c r="N424" s="215"/>
      <c r="O424" s="215"/>
      <c r="P424" s="215"/>
      <c r="Q424" s="215"/>
      <c r="R424" s="215"/>
      <c r="S424" s="215"/>
      <c r="T424" s="216"/>
      <c r="AT424" s="217" t="s">
        <v>157</v>
      </c>
      <c r="AU424" s="217" t="s">
        <v>84</v>
      </c>
      <c r="AV424" s="11" t="s">
        <v>84</v>
      </c>
      <c r="AW424" s="11" t="s">
        <v>37</v>
      </c>
      <c r="AX424" s="11" t="s">
        <v>82</v>
      </c>
      <c r="AY424" s="217" t="s">
        <v>144</v>
      </c>
    </row>
    <row r="425" spans="2:65" s="1" customFormat="1" ht="16.5" customHeight="1">
      <c r="B425" s="40"/>
      <c r="C425" s="229" t="s">
        <v>627</v>
      </c>
      <c r="D425" s="229" t="s">
        <v>301</v>
      </c>
      <c r="E425" s="230" t="s">
        <v>628</v>
      </c>
      <c r="F425" s="231" t="s">
        <v>629</v>
      </c>
      <c r="G425" s="232" t="s">
        <v>149</v>
      </c>
      <c r="H425" s="233">
        <v>31</v>
      </c>
      <c r="I425" s="234"/>
      <c r="J425" s="235">
        <f>ROUND(I425*H425,2)</f>
        <v>0</v>
      </c>
      <c r="K425" s="231" t="s">
        <v>150</v>
      </c>
      <c r="L425" s="236"/>
      <c r="M425" s="237" t="s">
        <v>30</v>
      </c>
      <c r="N425" s="238" t="s">
        <v>45</v>
      </c>
      <c r="O425" s="41"/>
      <c r="P425" s="200">
        <f>O425*H425</f>
        <v>0</v>
      </c>
      <c r="Q425" s="200">
        <v>0.111</v>
      </c>
      <c r="R425" s="200">
        <f>Q425*H425</f>
        <v>3.4409999999999998</v>
      </c>
      <c r="S425" s="200">
        <v>0</v>
      </c>
      <c r="T425" s="201">
        <f>S425*H425</f>
        <v>0</v>
      </c>
      <c r="AR425" s="23" t="s">
        <v>198</v>
      </c>
      <c r="AT425" s="23" t="s">
        <v>301</v>
      </c>
      <c r="AU425" s="23" t="s">
        <v>84</v>
      </c>
      <c r="AY425" s="23" t="s">
        <v>144</v>
      </c>
      <c r="BE425" s="202">
        <f>IF(N425="základní",J425,0)</f>
        <v>0</v>
      </c>
      <c r="BF425" s="202">
        <f>IF(N425="snížená",J425,0)</f>
        <v>0</v>
      </c>
      <c r="BG425" s="202">
        <f>IF(N425="zákl. přenesená",J425,0)</f>
        <v>0</v>
      </c>
      <c r="BH425" s="202">
        <f>IF(N425="sníž. přenesená",J425,0)</f>
        <v>0</v>
      </c>
      <c r="BI425" s="202">
        <f>IF(N425="nulová",J425,0)</f>
        <v>0</v>
      </c>
      <c r="BJ425" s="23" t="s">
        <v>82</v>
      </c>
      <c r="BK425" s="202">
        <f>ROUND(I425*H425,2)</f>
        <v>0</v>
      </c>
      <c r="BL425" s="23" t="s">
        <v>151</v>
      </c>
      <c r="BM425" s="23" t="s">
        <v>630</v>
      </c>
    </row>
    <row r="426" spans="2:65" s="1" customFormat="1" ht="13.5">
      <c r="B426" s="40"/>
      <c r="C426" s="62"/>
      <c r="D426" s="203" t="s">
        <v>153</v>
      </c>
      <c r="E426" s="62"/>
      <c r="F426" s="204" t="s">
        <v>629</v>
      </c>
      <c r="G426" s="62"/>
      <c r="H426" s="62"/>
      <c r="I426" s="162"/>
      <c r="J426" s="62"/>
      <c r="K426" s="62"/>
      <c r="L426" s="60"/>
      <c r="M426" s="205"/>
      <c r="N426" s="41"/>
      <c r="O426" s="41"/>
      <c r="P426" s="41"/>
      <c r="Q426" s="41"/>
      <c r="R426" s="41"/>
      <c r="S426" s="41"/>
      <c r="T426" s="77"/>
      <c r="AT426" s="23" t="s">
        <v>153</v>
      </c>
      <c r="AU426" s="23" t="s">
        <v>84</v>
      </c>
    </row>
    <row r="427" spans="2:65" s="11" customFormat="1" ht="13.5">
      <c r="B427" s="207"/>
      <c r="C427" s="208"/>
      <c r="D427" s="203" t="s">
        <v>157</v>
      </c>
      <c r="E427" s="209" t="s">
        <v>30</v>
      </c>
      <c r="F427" s="210" t="s">
        <v>622</v>
      </c>
      <c r="G427" s="208"/>
      <c r="H427" s="211">
        <v>31</v>
      </c>
      <c r="I427" s="212"/>
      <c r="J427" s="208"/>
      <c r="K427" s="208"/>
      <c r="L427" s="213"/>
      <c r="M427" s="214"/>
      <c r="N427" s="215"/>
      <c r="O427" s="215"/>
      <c r="P427" s="215"/>
      <c r="Q427" s="215"/>
      <c r="R427" s="215"/>
      <c r="S427" s="215"/>
      <c r="T427" s="216"/>
      <c r="AT427" s="217" t="s">
        <v>157</v>
      </c>
      <c r="AU427" s="217" t="s">
        <v>84</v>
      </c>
      <c r="AV427" s="11" t="s">
        <v>84</v>
      </c>
      <c r="AW427" s="11" t="s">
        <v>37</v>
      </c>
      <c r="AX427" s="11" t="s">
        <v>82</v>
      </c>
      <c r="AY427" s="217" t="s">
        <v>144</v>
      </c>
    </row>
    <row r="428" spans="2:65" s="1" customFormat="1" ht="16.5" customHeight="1">
      <c r="B428" s="40"/>
      <c r="C428" s="229" t="s">
        <v>631</v>
      </c>
      <c r="D428" s="229" t="s">
        <v>301</v>
      </c>
      <c r="E428" s="230" t="s">
        <v>632</v>
      </c>
      <c r="F428" s="231" t="s">
        <v>633</v>
      </c>
      <c r="G428" s="232" t="s">
        <v>149</v>
      </c>
      <c r="H428" s="233">
        <v>31</v>
      </c>
      <c r="I428" s="234"/>
      <c r="J428" s="235">
        <f>ROUND(I428*H428,2)</f>
        <v>0</v>
      </c>
      <c r="K428" s="231" t="s">
        <v>150</v>
      </c>
      <c r="L428" s="236"/>
      <c r="M428" s="237" t="s">
        <v>30</v>
      </c>
      <c r="N428" s="238" t="s">
        <v>45</v>
      </c>
      <c r="O428" s="41"/>
      <c r="P428" s="200">
        <f>O428*H428</f>
        <v>0</v>
      </c>
      <c r="Q428" s="200">
        <v>0.04</v>
      </c>
      <c r="R428" s="200">
        <f>Q428*H428</f>
        <v>1.24</v>
      </c>
      <c r="S428" s="200">
        <v>0</v>
      </c>
      <c r="T428" s="201">
        <f>S428*H428</f>
        <v>0</v>
      </c>
      <c r="AR428" s="23" t="s">
        <v>198</v>
      </c>
      <c r="AT428" s="23" t="s">
        <v>301</v>
      </c>
      <c r="AU428" s="23" t="s">
        <v>84</v>
      </c>
      <c r="AY428" s="23" t="s">
        <v>144</v>
      </c>
      <c r="BE428" s="202">
        <f>IF(N428="základní",J428,0)</f>
        <v>0</v>
      </c>
      <c r="BF428" s="202">
        <f>IF(N428="snížená",J428,0)</f>
        <v>0</v>
      </c>
      <c r="BG428" s="202">
        <f>IF(N428="zákl. přenesená",J428,0)</f>
        <v>0</v>
      </c>
      <c r="BH428" s="202">
        <f>IF(N428="sníž. přenesená",J428,0)</f>
        <v>0</v>
      </c>
      <c r="BI428" s="202">
        <f>IF(N428="nulová",J428,0)</f>
        <v>0</v>
      </c>
      <c r="BJ428" s="23" t="s">
        <v>82</v>
      </c>
      <c r="BK428" s="202">
        <f>ROUND(I428*H428,2)</f>
        <v>0</v>
      </c>
      <c r="BL428" s="23" t="s">
        <v>151</v>
      </c>
      <c r="BM428" s="23" t="s">
        <v>634</v>
      </c>
    </row>
    <row r="429" spans="2:65" s="1" customFormat="1" ht="13.5">
      <c r="B429" s="40"/>
      <c r="C429" s="62"/>
      <c r="D429" s="203" t="s">
        <v>153</v>
      </c>
      <c r="E429" s="62"/>
      <c r="F429" s="204" t="s">
        <v>633</v>
      </c>
      <c r="G429" s="62"/>
      <c r="H429" s="62"/>
      <c r="I429" s="162"/>
      <c r="J429" s="62"/>
      <c r="K429" s="62"/>
      <c r="L429" s="60"/>
      <c r="M429" s="205"/>
      <c r="N429" s="41"/>
      <c r="O429" s="41"/>
      <c r="P429" s="41"/>
      <c r="Q429" s="41"/>
      <c r="R429" s="41"/>
      <c r="S429" s="41"/>
      <c r="T429" s="77"/>
      <c r="AT429" s="23" t="s">
        <v>153</v>
      </c>
      <c r="AU429" s="23" t="s">
        <v>84</v>
      </c>
    </row>
    <row r="430" spans="2:65" s="11" customFormat="1" ht="13.5">
      <c r="B430" s="207"/>
      <c r="C430" s="208"/>
      <c r="D430" s="203" t="s">
        <v>157</v>
      </c>
      <c r="E430" s="209" t="s">
        <v>30</v>
      </c>
      <c r="F430" s="210" t="s">
        <v>622</v>
      </c>
      <c r="G430" s="208"/>
      <c r="H430" s="211">
        <v>31</v>
      </c>
      <c r="I430" s="212"/>
      <c r="J430" s="208"/>
      <c r="K430" s="208"/>
      <c r="L430" s="213"/>
      <c r="M430" s="214"/>
      <c r="N430" s="215"/>
      <c r="O430" s="215"/>
      <c r="P430" s="215"/>
      <c r="Q430" s="215"/>
      <c r="R430" s="215"/>
      <c r="S430" s="215"/>
      <c r="T430" s="216"/>
      <c r="AT430" s="217" t="s">
        <v>157</v>
      </c>
      <c r="AU430" s="217" t="s">
        <v>84</v>
      </c>
      <c r="AV430" s="11" t="s">
        <v>84</v>
      </c>
      <c r="AW430" s="11" t="s">
        <v>37</v>
      </c>
      <c r="AX430" s="11" t="s">
        <v>82</v>
      </c>
      <c r="AY430" s="217" t="s">
        <v>144</v>
      </c>
    </row>
    <row r="431" spans="2:65" s="1" customFormat="1" ht="25.5" customHeight="1">
      <c r="B431" s="40"/>
      <c r="C431" s="229" t="s">
        <v>635</v>
      </c>
      <c r="D431" s="229" t="s">
        <v>301</v>
      </c>
      <c r="E431" s="230" t="s">
        <v>636</v>
      </c>
      <c r="F431" s="231" t="s">
        <v>637</v>
      </c>
      <c r="G431" s="232" t="s">
        <v>149</v>
      </c>
      <c r="H431" s="233">
        <v>31</v>
      </c>
      <c r="I431" s="234"/>
      <c r="J431" s="235">
        <f>ROUND(I431*H431,2)</f>
        <v>0</v>
      </c>
      <c r="K431" s="231" t="s">
        <v>638</v>
      </c>
      <c r="L431" s="236"/>
      <c r="M431" s="237" t="s">
        <v>30</v>
      </c>
      <c r="N431" s="238" t="s">
        <v>45</v>
      </c>
      <c r="O431" s="41"/>
      <c r="P431" s="200">
        <f>O431*H431</f>
        <v>0</v>
      </c>
      <c r="Q431" s="200">
        <v>0.08</v>
      </c>
      <c r="R431" s="200">
        <f>Q431*H431</f>
        <v>2.48</v>
      </c>
      <c r="S431" s="200">
        <v>0</v>
      </c>
      <c r="T431" s="201">
        <f>S431*H431</f>
        <v>0</v>
      </c>
      <c r="AR431" s="23" t="s">
        <v>198</v>
      </c>
      <c r="AT431" s="23" t="s">
        <v>301</v>
      </c>
      <c r="AU431" s="23" t="s">
        <v>84</v>
      </c>
      <c r="AY431" s="23" t="s">
        <v>144</v>
      </c>
      <c r="BE431" s="202">
        <f>IF(N431="základní",J431,0)</f>
        <v>0</v>
      </c>
      <c r="BF431" s="202">
        <f>IF(N431="snížená",J431,0)</f>
        <v>0</v>
      </c>
      <c r="BG431" s="202">
        <f>IF(N431="zákl. přenesená",J431,0)</f>
        <v>0</v>
      </c>
      <c r="BH431" s="202">
        <f>IF(N431="sníž. přenesená",J431,0)</f>
        <v>0</v>
      </c>
      <c r="BI431" s="202">
        <f>IF(N431="nulová",J431,0)</f>
        <v>0</v>
      </c>
      <c r="BJ431" s="23" t="s">
        <v>82</v>
      </c>
      <c r="BK431" s="202">
        <f>ROUND(I431*H431,2)</f>
        <v>0</v>
      </c>
      <c r="BL431" s="23" t="s">
        <v>151</v>
      </c>
      <c r="BM431" s="23" t="s">
        <v>639</v>
      </c>
    </row>
    <row r="432" spans="2:65" s="1" customFormat="1" ht="13.5">
      <c r="B432" s="40"/>
      <c r="C432" s="62"/>
      <c r="D432" s="203" t="s">
        <v>153</v>
      </c>
      <c r="E432" s="62"/>
      <c r="F432" s="204" t="s">
        <v>640</v>
      </c>
      <c r="G432" s="62"/>
      <c r="H432" s="62"/>
      <c r="I432" s="162"/>
      <c r="J432" s="62"/>
      <c r="K432" s="62"/>
      <c r="L432" s="60"/>
      <c r="M432" s="205"/>
      <c r="N432" s="41"/>
      <c r="O432" s="41"/>
      <c r="P432" s="41"/>
      <c r="Q432" s="41"/>
      <c r="R432" s="41"/>
      <c r="S432" s="41"/>
      <c r="T432" s="77"/>
      <c r="AT432" s="23" t="s">
        <v>153</v>
      </c>
      <c r="AU432" s="23" t="s">
        <v>84</v>
      </c>
    </row>
    <row r="433" spans="2:65" s="11" customFormat="1" ht="13.5">
      <c r="B433" s="207"/>
      <c r="C433" s="208"/>
      <c r="D433" s="203" t="s">
        <v>157</v>
      </c>
      <c r="E433" s="209" t="s">
        <v>30</v>
      </c>
      <c r="F433" s="210" t="s">
        <v>622</v>
      </c>
      <c r="G433" s="208"/>
      <c r="H433" s="211">
        <v>31</v>
      </c>
      <c r="I433" s="212"/>
      <c r="J433" s="208"/>
      <c r="K433" s="208"/>
      <c r="L433" s="213"/>
      <c r="M433" s="214"/>
      <c r="N433" s="215"/>
      <c r="O433" s="215"/>
      <c r="P433" s="215"/>
      <c r="Q433" s="215"/>
      <c r="R433" s="215"/>
      <c r="S433" s="215"/>
      <c r="T433" s="216"/>
      <c r="AT433" s="217" t="s">
        <v>157</v>
      </c>
      <c r="AU433" s="217" t="s">
        <v>84</v>
      </c>
      <c r="AV433" s="11" t="s">
        <v>84</v>
      </c>
      <c r="AW433" s="11" t="s">
        <v>37</v>
      </c>
      <c r="AX433" s="11" t="s">
        <v>82</v>
      </c>
      <c r="AY433" s="217" t="s">
        <v>144</v>
      </c>
    </row>
    <row r="434" spans="2:65" s="1" customFormat="1" ht="16.5" customHeight="1">
      <c r="B434" s="40"/>
      <c r="C434" s="229" t="s">
        <v>641</v>
      </c>
      <c r="D434" s="229" t="s">
        <v>301</v>
      </c>
      <c r="E434" s="230" t="s">
        <v>642</v>
      </c>
      <c r="F434" s="231" t="s">
        <v>643</v>
      </c>
      <c r="G434" s="232" t="s">
        <v>149</v>
      </c>
      <c r="H434" s="233">
        <v>25</v>
      </c>
      <c r="I434" s="234"/>
      <c r="J434" s="235">
        <f>ROUND(I434*H434,2)</f>
        <v>0</v>
      </c>
      <c r="K434" s="231" t="s">
        <v>150</v>
      </c>
      <c r="L434" s="236"/>
      <c r="M434" s="237" t="s">
        <v>30</v>
      </c>
      <c r="N434" s="238" t="s">
        <v>45</v>
      </c>
      <c r="O434" s="41"/>
      <c r="P434" s="200">
        <f>O434*H434</f>
        <v>0</v>
      </c>
      <c r="Q434" s="200">
        <v>2.7E-2</v>
      </c>
      <c r="R434" s="200">
        <f>Q434*H434</f>
        <v>0.67500000000000004</v>
      </c>
      <c r="S434" s="200">
        <v>0</v>
      </c>
      <c r="T434" s="201">
        <f>S434*H434</f>
        <v>0</v>
      </c>
      <c r="AR434" s="23" t="s">
        <v>198</v>
      </c>
      <c r="AT434" s="23" t="s">
        <v>301</v>
      </c>
      <c r="AU434" s="23" t="s">
        <v>84</v>
      </c>
      <c r="AY434" s="23" t="s">
        <v>144</v>
      </c>
      <c r="BE434" s="202">
        <f>IF(N434="základní",J434,0)</f>
        <v>0</v>
      </c>
      <c r="BF434" s="202">
        <f>IF(N434="snížená",J434,0)</f>
        <v>0</v>
      </c>
      <c r="BG434" s="202">
        <f>IF(N434="zákl. přenesená",J434,0)</f>
        <v>0</v>
      </c>
      <c r="BH434" s="202">
        <f>IF(N434="sníž. přenesená",J434,0)</f>
        <v>0</v>
      </c>
      <c r="BI434" s="202">
        <f>IF(N434="nulová",J434,0)</f>
        <v>0</v>
      </c>
      <c r="BJ434" s="23" t="s">
        <v>82</v>
      </c>
      <c r="BK434" s="202">
        <f>ROUND(I434*H434,2)</f>
        <v>0</v>
      </c>
      <c r="BL434" s="23" t="s">
        <v>151</v>
      </c>
      <c r="BM434" s="23" t="s">
        <v>644</v>
      </c>
    </row>
    <row r="435" spans="2:65" s="1" customFormat="1" ht="13.5">
      <c r="B435" s="40"/>
      <c r="C435" s="62"/>
      <c r="D435" s="203" t="s">
        <v>153</v>
      </c>
      <c r="E435" s="62"/>
      <c r="F435" s="204" t="s">
        <v>643</v>
      </c>
      <c r="G435" s="62"/>
      <c r="H435" s="62"/>
      <c r="I435" s="162"/>
      <c r="J435" s="62"/>
      <c r="K435" s="62"/>
      <c r="L435" s="60"/>
      <c r="M435" s="205"/>
      <c r="N435" s="41"/>
      <c r="O435" s="41"/>
      <c r="P435" s="41"/>
      <c r="Q435" s="41"/>
      <c r="R435" s="41"/>
      <c r="S435" s="41"/>
      <c r="T435" s="77"/>
      <c r="AT435" s="23" t="s">
        <v>153</v>
      </c>
      <c r="AU435" s="23" t="s">
        <v>84</v>
      </c>
    </row>
    <row r="436" spans="2:65" s="11" customFormat="1" ht="13.5">
      <c r="B436" s="207"/>
      <c r="C436" s="208"/>
      <c r="D436" s="203" t="s">
        <v>157</v>
      </c>
      <c r="E436" s="209" t="s">
        <v>30</v>
      </c>
      <c r="F436" s="210" t="s">
        <v>307</v>
      </c>
      <c r="G436" s="208"/>
      <c r="H436" s="211">
        <v>25</v>
      </c>
      <c r="I436" s="212"/>
      <c r="J436" s="208"/>
      <c r="K436" s="208"/>
      <c r="L436" s="213"/>
      <c r="M436" s="214"/>
      <c r="N436" s="215"/>
      <c r="O436" s="215"/>
      <c r="P436" s="215"/>
      <c r="Q436" s="215"/>
      <c r="R436" s="215"/>
      <c r="S436" s="215"/>
      <c r="T436" s="216"/>
      <c r="AT436" s="217" t="s">
        <v>157</v>
      </c>
      <c r="AU436" s="217" t="s">
        <v>84</v>
      </c>
      <c r="AV436" s="11" t="s">
        <v>84</v>
      </c>
      <c r="AW436" s="11" t="s">
        <v>37</v>
      </c>
      <c r="AX436" s="11" t="s">
        <v>82</v>
      </c>
      <c r="AY436" s="217" t="s">
        <v>144</v>
      </c>
    </row>
    <row r="437" spans="2:65" s="1" customFormat="1" ht="16.5" customHeight="1">
      <c r="B437" s="40"/>
      <c r="C437" s="229" t="s">
        <v>645</v>
      </c>
      <c r="D437" s="229" t="s">
        <v>301</v>
      </c>
      <c r="E437" s="230" t="s">
        <v>646</v>
      </c>
      <c r="F437" s="231" t="s">
        <v>647</v>
      </c>
      <c r="G437" s="232" t="s">
        <v>149</v>
      </c>
      <c r="H437" s="233">
        <v>6</v>
      </c>
      <c r="I437" s="234"/>
      <c r="J437" s="235">
        <f>ROUND(I437*H437,2)</f>
        <v>0</v>
      </c>
      <c r="K437" s="231" t="s">
        <v>30</v>
      </c>
      <c r="L437" s="236"/>
      <c r="M437" s="237" t="s">
        <v>30</v>
      </c>
      <c r="N437" s="238" t="s">
        <v>45</v>
      </c>
      <c r="O437" s="41"/>
      <c r="P437" s="200">
        <f>O437*H437</f>
        <v>0</v>
      </c>
      <c r="Q437" s="200">
        <v>0.03</v>
      </c>
      <c r="R437" s="200">
        <f>Q437*H437</f>
        <v>0.18</v>
      </c>
      <c r="S437" s="200">
        <v>0</v>
      </c>
      <c r="T437" s="201">
        <f>S437*H437</f>
        <v>0</v>
      </c>
      <c r="AR437" s="23" t="s">
        <v>198</v>
      </c>
      <c r="AT437" s="23" t="s">
        <v>301</v>
      </c>
      <c r="AU437" s="23" t="s">
        <v>84</v>
      </c>
      <c r="AY437" s="23" t="s">
        <v>144</v>
      </c>
      <c r="BE437" s="202">
        <f>IF(N437="základní",J437,0)</f>
        <v>0</v>
      </c>
      <c r="BF437" s="202">
        <f>IF(N437="snížená",J437,0)</f>
        <v>0</v>
      </c>
      <c r="BG437" s="202">
        <f>IF(N437="zákl. přenesená",J437,0)</f>
        <v>0</v>
      </c>
      <c r="BH437" s="202">
        <f>IF(N437="sníž. přenesená",J437,0)</f>
        <v>0</v>
      </c>
      <c r="BI437" s="202">
        <f>IF(N437="nulová",J437,0)</f>
        <v>0</v>
      </c>
      <c r="BJ437" s="23" t="s">
        <v>82</v>
      </c>
      <c r="BK437" s="202">
        <f>ROUND(I437*H437,2)</f>
        <v>0</v>
      </c>
      <c r="BL437" s="23" t="s">
        <v>151</v>
      </c>
      <c r="BM437" s="23" t="s">
        <v>648</v>
      </c>
    </row>
    <row r="438" spans="2:65" s="1" customFormat="1" ht="13.5">
      <c r="B438" s="40"/>
      <c r="C438" s="62"/>
      <c r="D438" s="203" t="s">
        <v>153</v>
      </c>
      <c r="E438" s="62"/>
      <c r="F438" s="204" t="s">
        <v>647</v>
      </c>
      <c r="G438" s="62"/>
      <c r="H438" s="62"/>
      <c r="I438" s="162"/>
      <c r="J438" s="62"/>
      <c r="K438" s="62"/>
      <c r="L438" s="60"/>
      <c r="M438" s="205"/>
      <c r="N438" s="41"/>
      <c r="O438" s="41"/>
      <c r="P438" s="41"/>
      <c r="Q438" s="41"/>
      <c r="R438" s="41"/>
      <c r="S438" s="41"/>
      <c r="T438" s="77"/>
      <c r="AT438" s="23" t="s">
        <v>153</v>
      </c>
      <c r="AU438" s="23" t="s">
        <v>84</v>
      </c>
    </row>
    <row r="439" spans="2:65" s="11" customFormat="1" ht="13.5">
      <c r="B439" s="207"/>
      <c r="C439" s="208"/>
      <c r="D439" s="203" t="s">
        <v>157</v>
      </c>
      <c r="E439" s="209" t="s">
        <v>30</v>
      </c>
      <c r="F439" s="210" t="s">
        <v>649</v>
      </c>
      <c r="G439" s="208"/>
      <c r="H439" s="211">
        <v>6</v>
      </c>
      <c r="I439" s="212"/>
      <c r="J439" s="208"/>
      <c r="K439" s="208"/>
      <c r="L439" s="213"/>
      <c r="M439" s="214"/>
      <c r="N439" s="215"/>
      <c r="O439" s="215"/>
      <c r="P439" s="215"/>
      <c r="Q439" s="215"/>
      <c r="R439" s="215"/>
      <c r="S439" s="215"/>
      <c r="T439" s="216"/>
      <c r="AT439" s="217" t="s">
        <v>157</v>
      </c>
      <c r="AU439" s="217" t="s">
        <v>84</v>
      </c>
      <c r="AV439" s="11" t="s">
        <v>84</v>
      </c>
      <c r="AW439" s="11" t="s">
        <v>37</v>
      </c>
      <c r="AX439" s="11" t="s">
        <v>82</v>
      </c>
      <c r="AY439" s="217" t="s">
        <v>144</v>
      </c>
    </row>
    <row r="440" spans="2:65" s="1" customFormat="1" ht="16.5" customHeight="1">
      <c r="B440" s="40"/>
      <c r="C440" s="229" t="s">
        <v>650</v>
      </c>
      <c r="D440" s="229" t="s">
        <v>301</v>
      </c>
      <c r="E440" s="230" t="s">
        <v>651</v>
      </c>
      <c r="F440" s="231" t="s">
        <v>652</v>
      </c>
      <c r="G440" s="232" t="s">
        <v>149</v>
      </c>
      <c r="H440" s="233">
        <v>25</v>
      </c>
      <c r="I440" s="234"/>
      <c r="J440" s="235">
        <f>ROUND(I440*H440,2)</f>
        <v>0</v>
      </c>
      <c r="K440" s="231" t="s">
        <v>30</v>
      </c>
      <c r="L440" s="236"/>
      <c r="M440" s="237" t="s">
        <v>30</v>
      </c>
      <c r="N440" s="238" t="s">
        <v>45</v>
      </c>
      <c r="O440" s="41"/>
      <c r="P440" s="200">
        <f>O440*H440</f>
        <v>0</v>
      </c>
      <c r="Q440" s="200">
        <v>6.0000000000000001E-3</v>
      </c>
      <c r="R440" s="200">
        <f>Q440*H440</f>
        <v>0.15</v>
      </c>
      <c r="S440" s="200">
        <v>0</v>
      </c>
      <c r="T440" s="201">
        <f>S440*H440</f>
        <v>0</v>
      </c>
      <c r="AR440" s="23" t="s">
        <v>198</v>
      </c>
      <c r="AT440" s="23" t="s">
        <v>301</v>
      </c>
      <c r="AU440" s="23" t="s">
        <v>84</v>
      </c>
      <c r="AY440" s="23" t="s">
        <v>144</v>
      </c>
      <c r="BE440" s="202">
        <f>IF(N440="základní",J440,0)</f>
        <v>0</v>
      </c>
      <c r="BF440" s="202">
        <f>IF(N440="snížená",J440,0)</f>
        <v>0</v>
      </c>
      <c r="BG440" s="202">
        <f>IF(N440="zákl. přenesená",J440,0)</f>
        <v>0</v>
      </c>
      <c r="BH440" s="202">
        <f>IF(N440="sníž. přenesená",J440,0)</f>
        <v>0</v>
      </c>
      <c r="BI440" s="202">
        <f>IF(N440="nulová",J440,0)</f>
        <v>0</v>
      </c>
      <c r="BJ440" s="23" t="s">
        <v>82</v>
      </c>
      <c r="BK440" s="202">
        <f>ROUND(I440*H440,2)</f>
        <v>0</v>
      </c>
      <c r="BL440" s="23" t="s">
        <v>151</v>
      </c>
      <c r="BM440" s="23" t="s">
        <v>653</v>
      </c>
    </row>
    <row r="441" spans="2:65" s="1" customFormat="1" ht="13.5">
      <c r="B441" s="40"/>
      <c r="C441" s="62"/>
      <c r="D441" s="203" t="s">
        <v>153</v>
      </c>
      <c r="E441" s="62"/>
      <c r="F441" s="204" t="s">
        <v>654</v>
      </c>
      <c r="G441" s="62"/>
      <c r="H441" s="62"/>
      <c r="I441" s="162"/>
      <c r="J441" s="62"/>
      <c r="K441" s="62"/>
      <c r="L441" s="60"/>
      <c r="M441" s="205"/>
      <c r="N441" s="41"/>
      <c r="O441" s="41"/>
      <c r="P441" s="41"/>
      <c r="Q441" s="41"/>
      <c r="R441" s="41"/>
      <c r="S441" s="41"/>
      <c r="T441" s="77"/>
      <c r="AT441" s="23" t="s">
        <v>153</v>
      </c>
      <c r="AU441" s="23" t="s">
        <v>84</v>
      </c>
    </row>
    <row r="442" spans="2:65" s="11" customFormat="1" ht="13.5">
      <c r="B442" s="207"/>
      <c r="C442" s="208"/>
      <c r="D442" s="203" t="s">
        <v>157</v>
      </c>
      <c r="E442" s="209" t="s">
        <v>30</v>
      </c>
      <c r="F442" s="210" t="s">
        <v>307</v>
      </c>
      <c r="G442" s="208"/>
      <c r="H442" s="211">
        <v>25</v>
      </c>
      <c r="I442" s="212"/>
      <c r="J442" s="208"/>
      <c r="K442" s="208"/>
      <c r="L442" s="213"/>
      <c r="M442" s="214"/>
      <c r="N442" s="215"/>
      <c r="O442" s="215"/>
      <c r="P442" s="215"/>
      <c r="Q442" s="215"/>
      <c r="R442" s="215"/>
      <c r="S442" s="215"/>
      <c r="T442" s="216"/>
      <c r="AT442" s="217" t="s">
        <v>157</v>
      </c>
      <c r="AU442" s="217" t="s">
        <v>84</v>
      </c>
      <c r="AV442" s="11" t="s">
        <v>84</v>
      </c>
      <c r="AW442" s="11" t="s">
        <v>37</v>
      </c>
      <c r="AX442" s="11" t="s">
        <v>82</v>
      </c>
      <c r="AY442" s="217" t="s">
        <v>144</v>
      </c>
    </row>
    <row r="443" spans="2:65" s="1" customFormat="1" ht="16.5" customHeight="1">
      <c r="B443" s="40"/>
      <c r="C443" s="229" t="s">
        <v>655</v>
      </c>
      <c r="D443" s="229" t="s">
        <v>301</v>
      </c>
      <c r="E443" s="230" t="s">
        <v>656</v>
      </c>
      <c r="F443" s="231" t="s">
        <v>657</v>
      </c>
      <c r="G443" s="232" t="s">
        <v>149</v>
      </c>
      <c r="H443" s="233">
        <v>6</v>
      </c>
      <c r="I443" s="234"/>
      <c r="J443" s="235">
        <f>ROUND(I443*H443,2)</f>
        <v>0</v>
      </c>
      <c r="K443" s="231" t="s">
        <v>30</v>
      </c>
      <c r="L443" s="236"/>
      <c r="M443" s="237" t="s">
        <v>30</v>
      </c>
      <c r="N443" s="238" t="s">
        <v>45</v>
      </c>
      <c r="O443" s="41"/>
      <c r="P443" s="200">
        <f>O443*H443</f>
        <v>0</v>
      </c>
      <c r="Q443" s="200">
        <v>4.0000000000000001E-3</v>
      </c>
      <c r="R443" s="200">
        <f>Q443*H443</f>
        <v>2.4E-2</v>
      </c>
      <c r="S443" s="200">
        <v>0</v>
      </c>
      <c r="T443" s="201">
        <f>S443*H443</f>
        <v>0</v>
      </c>
      <c r="AR443" s="23" t="s">
        <v>198</v>
      </c>
      <c r="AT443" s="23" t="s">
        <v>301</v>
      </c>
      <c r="AU443" s="23" t="s">
        <v>84</v>
      </c>
      <c r="AY443" s="23" t="s">
        <v>144</v>
      </c>
      <c r="BE443" s="202">
        <f>IF(N443="základní",J443,0)</f>
        <v>0</v>
      </c>
      <c r="BF443" s="202">
        <f>IF(N443="snížená",J443,0)</f>
        <v>0</v>
      </c>
      <c r="BG443" s="202">
        <f>IF(N443="zákl. přenesená",J443,0)</f>
        <v>0</v>
      </c>
      <c r="BH443" s="202">
        <f>IF(N443="sníž. přenesená",J443,0)</f>
        <v>0</v>
      </c>
      <c r="BI443" s="202">
        <f>IF(N443="nulová",J443,0)</f>
        <v>0</v>
      </c>
      <c r="BJ443" s="23" t="s">
        <v>82</v>
      </c>
      <c r="BK443" s="202">
        <f>ROUND(I443*H443,2)</f>
        <v>0</v>
      </c>
      <c r="BL443" s="23" t="s">
        <v>151</v>
      </c>
      <c r="BM443" s="23" t="s">
        <v>658</v>
      </c>
    </row>
    <row r="444" spans="2:65" s="1" customFormat="1" ht="13.5">
      <c r="B444" s="40"/>
      <c r="C444" s="62"/>
      <c r="D444" s="203" t="s">
        <v>153</v>
      </c>
      <c r="E444" s="62"/>
      <c r="F444" s="204" t="s">
        <v>657</v>
      </c>
      <c r="G444" s="62"/>
      <c r="H444" s="62"/>
      <c r="I444" s="162"/>
      <c r="J444" s="62"/>
      <c r="K444" s="62"/>
      <c r="L444" s="60"/>
      <c r="M444" s="205"/>
      <c r="N444" s="41"/>
      <c r="O444" s="41"/>
      <c r="P444" s="41"/>
      <c r="Q444" s="41"/>
      <c r="R444" s="41"/>
      <c r="S444" s="41"/>
      <c r="T444" s="77"/>
      <c r="AT444" s="23" t="s">
        <v>153</v>
      </c>
      <c r="AU444" s="23" t="s">
        <v>84</v>
      </c>
    </row>
    <row r="445" spans="2:65" s="11" customFormat="1" ht="13.5">
      <c r="B445" s="207"/>
      <c r="C445" s="208"/>
      <c r="D445" s="203" t="s">
        <v>157</v>
      </c>
      <c r="E445" s="209" t="s">
        <v>30</v>
      </c>
      <c r="F445" s="210" t="s">
        <v>649</v>
      </c>
      <c r="G445" s="208"/>
      <c r="H445" s="211">
        <v>6</v>
      </c>
      <c r="I445" s="212"/>
      <c r="J445" s="208"/>
      <c r="K445" s="208"/>
      <c r="L445" s="213"/>
      <c r="M445" s="214"/>
      <c r="N445" s="215"/>
      <c r="O445" s="215"/>
      <c r="P445" s="215"/>
      <c r="Q445" s="215"/>
      <c r="R445" s="215"/>
      <c r="S445" s="215"/>
      <c r="T445" s="216"/>
      <c r="AT445" s="217" t="s">
        <v>157</v>
      </c>
      <c r="AU445" s="217" t="s">
        <v>84</v>
      </c>
      <c r="AV445" s="11" t="s">
        <v>84</v>
      </c>
      <c r="AW445" s="11" t="s">
        <v>37</v>
      </c>
      <c r="AX445" s="11" t="s">
        <v>82</v>
      </c>
      <c r="AY445" s="217" t="s">
        <v>144</v>
      </c>
    </row>
    <row r="446" spans="2:65" s="1" customFormat="1" ht="16.5" customHeight="1">
      <c r="B446" s="40"/>
      <c r="C446" s="191" t="s">
        <v>659</v>
      </c>
      <c r="D446" s="191" t="s">
        <v>146</v>
      </c>
      <c r="E446" s="192" t="s">
        <v>660</v>
      </c>
      <c r="F446" s="193" t="s">
        <v>661</v>
      </c>
      <c r="G446" s="194" t="s">
        <v>149</v>
      </c>
      <c r="H446" s="195">
        <v>19</v>
      </c>
      <c r="I446" s="196"/>
      <c r="J446" s="197">
        <f>ROUND(I446*H446,2)</f>
        <v>0</v>
      </c>
      <c r="K446" s="193" t="s">
        <v>30</v>
      </c>
      <c r="L446" s="60"/>
      <c r="M446" s="198" t="s">
        <v>30</v>
      </c>
      <c r="N446" s="199" t="s">
        <v>45</v>
      </c>
      <c r="O446" s="41"/>
      <c r="P446" s="200">
        <f>O446*H446</f>
        <v>0</v>
      </c>
      <c r="Q446" s="200">
        <v>0.42368</v>
      </c>
      <c r="R446" s="200">
        <f>Q446*H446</f>
        <v>8.0499200000000002</v>
      </c>
      <c r="S446" s="200">
        <v>0</v>
      </c>
      <c r="T446" s="201">
        <f>S446*H446</f>
        <v>0</v>
      </c>
      <c r="AR446" s="23" t="s">
        <v>151</v>
      </c>
      <c r="AT446" s="23" t="s">
        <v>146</v>
      </c>
      <c r="AU446" s="23" t="s">
        <v>84</v>
      </c>
      <c r="AY446" s="23" t="s">
        <v>144</v>
      </c>
      <c r="BE446" s="202">
        <f>IF(N446="základní",J446,0)</f>
        <v>0</v>
      </c>
      <c r="BF446" s="202">
        <f>IF(N446="snížená",J446,0)</f>
        <v>0</v>
      </c>
      <c r="BG446" s="202">
        <f>IF(N446="zákl. přenesená",J446,0)</f>
        <v>0</v>
      </c>
      <c r="BH446" s="202">
        <f>IF(N446="sníž. přenesená",J446,0)</f>
        <v>0</v>
      </c>
      <c r="BI446" s="202">
        <f>IF(N446="nulová",J446,0)</f>
        <v>0</v>
      </c>
      <c r="BJ446" s="23" t="s">
        <v>82</v>
      </c>
      <c r="BK446" s="202">
        <f>ROUND(I446*H446,2)</f>
        <v>0</v>
      </c>
      <c r="BL446" s="23" t="s">
        <v>151</v>
      </c>
      <c r="BM446" s="23" t="s">
        <v>662</v>
      </c>
    </row>
    <row r="447" spans="2:65" s="1" customFormat="1" ht="13.5">
      <c r="B447" s="40"/>
      <c r="C447" s="62"/>
      <c r="D447" s="203" t="s">
        <v>153</v>
      </c>
      <c r="E447" s="62"/>
      <c r="F447" s="204" t="s">
        <v>663</v>
      </c>
      <c r="G447" s="62"/>
      <c r="H447" s="62"/>
      <c r="I447" s="162"/>
      <c r="J447" s="62"/>
      <c r="K447" s="62"/>
      <c r="L447" s="60"/>
      <c r="M447" s="205"/>
      <c r="N447" s="41"/>
      <c r="O447" s="41"/>
      <c r="P447" s="41"/>
      <c r="Q447" s="41"/>
      <c r="R447" s="41"/>
      <c r="S447" s="41"/>
      <c r="T447" s="77"/>
      <c r="AT447" s="23" t="s">
        <v>153</v>
      </c>
      <c r="AU447" s="23" t="s">
        <v>84</v>
      </c>
    </row>
    <row r="448" spans="2:65" s="1" customFormat="1" ht="40.5">
      <c r="B448" s="40"/>
      <c r="C448" s="62"/>
      <c r="D448" s="203" t="s">
        <v>237</v>
      </c>
      <c r="E448" s="62"/>
      <c r="F448" s="206" t="s">
        <v>664</v>
      </c>
      <c r="G448" s="62"/>
      <c r="H448" s="62"/>
      <c r="I448" s="162"/>
      <c r="J448" s="62"/>
      <c r="K448" s="62"/>
      <c r="L448" s="60"/>
      <c r="M448" s="205"/>
      <c r="N448" s="41"/>
      <c r="O448" s="41"/>
      <c r="P448" s="41"/>
      <c r="Q448" s="41"/>
      <c r="R448" s="41"/>
      <c r="S448" s="41"/>
      <c r="T448" s="77"/>
      <c r="AT448" s="23" t="s">
        <v>237</v>
      </c>
      <c r="AU448" s="23" t="s">
        <v>84</v>
      </c>
    </row>
    <row r="449" spans="2:65" s="11" customFormat="1" ht="13.5">
      <c r="B449" s="207"/>
      <c r="C449" s="208"/>
      <c r="D449" s="203" t="s">
        <v>157</v>
      </c>
      <c r="E449" s="209" t="s">
        <v>30</v>
      </c>
      <c r="F449" s="210" t="s">
        <v>262</v>
      </c>
      <c r="G449" s="208"/>
      <c r="H449" s="211">
        <v>19</v>
      </c>
      <c r="I449" s="212"/>
      <c r="J449" s="208"/>
      <c r="K449" s="208"/>
      <c r="L449" s="213"/>
      <c r="M449" s="214"/>
      <c r="N449" s="215"/>
      <c r="O449" s="215"/>
      <c r="P449" s="215"/>
      <c r="Q449" s="215"/>
      <c r="R449" s="215"/>
      <c r="S449" s="215"/>
      <c r="T449" s="216"/>
      <c r="AT449" s="217" t="s">
        <v>157</v>
      </c>
      <c r="AU449" s="217" t="s">
        <v>84</v>
      </c>
      <c r="AV449" s="11" t="s">
        <v>84</v>
      </c>
      <c r="AW449" s="11" t="s">
        <v>37</v>
      </c>
      <c r="AX449" s="11" t="s">
        <v>82</v>
      </c>
      <c r="AY449" s="217" t="s">
        <v>144</v>
      </c>
    </row>
    <row r="450" spans="2:65" s="1" customFormat="1" ht="16.5" customHeight="1">
      <c r="B450" s="40"/>
      <c r="C450" s="191" t="s">
        <v>665</v>
      </c>
      <c r="D450" s="191" t="s">
        <v>146</v>
      </c>
      <c r="E450" s="192" t="s">
        <v>666</v>
      </c>
      <c r="F450" s="193" t="s">
        <v>667</v>
      </c>
      <c r="G450" s="194" t="s">
        <v>149</v>
      </c>
      <c r="H450" s="195">
        <v>19</v>
      </c>
      <c r="I450" s="196"/>
      <c r="J450" s="197">
        <f>ROUND(I450*H450,2)</f>
        <v>0</v>
      </c>
      <c r="K450" s="193" t="s">
        <v>150</v>
      </c>
      <c r="L450" s="60"/>
      <c r="M450" s="198" t="s">
        <v>30</v>
      </c>
      <c r="N450" s="199" t="s">
        <v>45</v>
      </c>
      <c r="O450" s="41"/>
      <c r="P450" s="200">
        <f>O450*H450</f>
        <v>0</v>
      </c>
      <c r="Q450" s="200">
        <v>0</v>
      </c>
      <c r="R450" s="200">
        <f>Q450*H450</f>
        <v>0</v>
      </c>
      <c r="S450" s="200">
        <v>0.1</v>
      </c>
      <c r="T450" s="201">
        <f>S450*H450</f>
        <v>1.9000000000000001</v>
      </c>
      <c r="AR450" s="23" t="s">
        <v>151</v>
      </c>
      <c r="AT450" s="23" t="s">
        <v>146</v>
      </c>
      <c r="AU450" s="23" t="s">
        <v>84</v>
      </c>
      <c r="AY450" s="23" t="s">
        <v>144</v>
      </c>
      <c r="BE450" s="202">
        <f>IF(N450="základní",J450,0)</f>
        <v>0</v>
      </c>
      <c r="BF450" s="202">
        <f>IF(N450="snížená",J450,0)</f>
        <v>0</v>
      </c>
      <c r="BG450" s="202">
        <f>IF(N450="zákl. přenesená",J450,0)</f>
        <v>0</v>
      </c>
      <c r="BH450" s="202">
        <f>IF(N450="sníž. přenesená",J450,0)</f>
        <v>0</v>
      </c>
      <c r="BI450" s="202">
        <f>IF(N450="nulová",J450,0)</f>
        <v>0</v>
      </c>
      <c r="BJ450" s="23" t="s">
        <v>82</v>
      </c>
      <c r="BK450" s="202">
        <f>ROUND(I450*H450,2)</f>
        <v>0</v>
      </c>
      <c r="BL450" s="23" t="s">
        <v>151</v>
      </c>
      <c r="BM450" s="23" t="s">
        <v>668</v>
      </c>
    </row>
    <row r="451" spans="2:65" s="1" customFormat="1" ht="13.5">
      <c r="B451" s="40"/>
      <c r="C451" s="62"/>
      <c r="D451" s="203" t="s">
        <v>153</v>
      </c>
      <c r="E451" s="62"/>
      <c r="F451" s="204" t="s">
        <v>669</v>
      </c>
      <c r="G451" s="62"/>
      <c r="H451" s="62"/>
      <c r="I451" s="162"/>
      <c r="J451" s="62"/>
      <c r="K451" s="62"/>
      <c r="L451" s="60"/>
      <c r="M451" s="205"/>
      <c r="N451" s="41"/>
      <c r="O451" s="41"/>
      <c r="P451" s="41"/>
      <c r="Q451" s="41"/>
      <c r="R451" s="41"/>
      <c r="S451" s="41"/>
      <c r="T451" s="77"/>
      <c r="AT451" s="23" t="s">
        <v>153</v>
      </c>
      <c r="AU451" s="23" t="s">
        <v>84</v>
      </c>
    </row>
    <row r="452" spans="2:65" s="11" customFormat="1" ht="13.5">
      <c r="B452" s="207"/>
      <c r="C452" s="208"/>
      <c r="D452" s="203" t="s">
        <v>157</v>
      </c>
      <c r="E452" s="209" t="s">
        <v>30</v>
      </c>
      <c r="F452" s="210" t="s">
        <v>262</v>
      </c>
      <c r="G452" s="208"/>
      <c r="H452" s="211">
        <v>19</v>
      </c>
      <c r="I452" s="212"/>
      <c r="J452" s="208"/>
      <c r="K452" s="208"/>
      <c r="L452" s="213"/>
      <c r="M452" s="214"/>
      <c r="N452" s="215"/>
      <c r="O452" s="215"/>
      <c r="P452" s="215"/>
      <c r="Q452" s="215"/>
      <c r="R452" s="215"/>
      <c r="S452" s="215"/>
      <c r="T452" s="216"/>
      <c r="AT452" s="217" t="s">
        <v>157</v>
      </c>
      <c r="AU452" s="217" t="s">
        <v>84</v>
      </c>
      <c r="AV452" s="11" t="s">
        <v>84</v>
      </c>
      <c r="AW452" s="11" t="s">
        <v>37</v>
      </c>
      <c r="AX452" s="11" t="s">
        <v>82</v>
      </c>
      <c r="AY452" s="217" t="s">
        <v>144</v>
      </c>
    </row>
    <row r="453" spans="2:65" s="1" customFormat="1" ht="25.5" customHeight="1">
      <c r="B453" s="40"/>
      <c r="C453" s="191" t="s">
        <v>670</v>
      </c>
      <c r="D453" s="191" t="s">
        <v>146</v>
      </c>
      <c r="E453" s="192" t="s">
        <v>671</v>
      </c>
      <c r="F453" s="193" t="s">
        <v>672</v>
      </c>
      <c r="G453" s="194" t="s">
        <v>149</v>
      </c>
      <c r="H453" s="195">
        <v>6</v>
      </c>
      <c r="I453" s="196"/>
      <c r="J453" s="197">
        <f>ROUND(I453*H453,2)</f>
        <v>0</v>
      </c>
      <c r="K453" s="193" t="s">
        <v>150</v>
      </c>
      <c r="L453" s="60"/>
      <c r="M453" s="198" t="s">
        <v>30</v>
      </c>
      <c r="N453" s="199" t="s">
        <v>45</v>
      </c>
      <c r="O453" s="41"/>
      <c r="P453" s="200">
        <f>O453*H453</f>
        <v>0</v>
      </c>
      <c r="Q453" s="200">
        <v>0.21734000000000001</v>
      </c>
      <c r="R453" s="200">
        <f>Q453*H453</f>
        <v>1.3040400000000001</v>
      </c>
      <c r="S453" s="200">
        <v>0</v>
      </c>
      <c r="T453" s="201">
        <f>S453*H453</f>
        <v>0</v>
      </c>
      <c r="AR453" s="23" t="s">
        <v>151</v>
      </c>
      <c r="AT453" s="23" t="s">
        <v>146</v>
      </c>
      <c r="AU453" s="23" t="s">
        <v>84</v>
      </c>
      <c r="AY453" s="23" t="s">
        <v>144</v>
      </c>
      <c r="BE453" s="202">
        <f>IF(N453="základní",J453,0)</f>
        <v>0</v>
      </c>
      <c r="BF453" s="202">
        <f>IF(N453="snížená",J453,0)</f>
        <v>0</v>
      </c>
      <c r="BG453" s="202">
        <f>IF(N453="zákl. přenesená",J453,0)</f>
        <v>0</v>
      </c>
      <c r="BH453" s="202">
        <f>IF(N453="sníž. přenesená",J453,0)</f>
        <v>0</v>
      </c>
      <c r="BI453" s="202">
        <f>IF(N453="nulová",J453,0)</f>
        <v>0</v>
      </c>
      <c r="BJ453" s="23" t="s">
        <v>82</v>
      </c>
      <c r="BK453" s="202">
        <f>ROUND(I453*H453,2)</f>
        <v>0</v>
      </c>
      <c r="BL453" s="23" t="s">
        <v>151</v>
      </c>
      <c r="BM453" s="23" t="s">
        <v>673</v>
      </c>
    </row>
    <row r="454" spans="2:65" s="1" customFormat="1" ht="13.5">
      <c r="B454" s="40"/>
      <c r="C454" s="62"/>
      <c r="D454" s="203" t="s">
        <v>153</v>
      </c>
      <c r="E454" s="62"/>
      <c r="F454" s="204" t="s">
        <v>674</v>
      </c>
      <c r="G454" s="62"/>
      <c r="H454" s="62"/>
      <c r="I454" s="162"/>
      <c r="J454" s="62"/>
      <c r="K454" s="62"/>
      <c r="L454" s="60"/>
      <c r="M454" s="205"/>
      <c r="N454" s="41"/>
      <c r="O454" s="41"/>
      <c r="P454" s="41"/>
      <c r="Q454" s="41"/>
      <c r="R454" s="41"/>
      <c r="S454" s="41"/>
      <c r="T454" s="77"/>
      <c r="AT454" s="23" t="s">
        <v>153</v>
      </c>
      <c r="AU454" s="23" t="s">
        <v>84</v>
      </c>
    </row>
    <row r="455" spans="2:65" s="1" customFormat="1" ht="40.5">
      <c r="B455" s="40"/>
      <c r="C455" s="62"/>
      <c r="D455" s="203" t="s">
        <v>155</v>
      </c>
      <c r="E455" s="62"/>
      <c r="F455" s="206" t="s">
        <v>675</v>
      </c>
      <c r="G455" s="62"/>
      <c r="H455" s="62"/>
      <c r="I455" s="162"/>
      <c r="J455" s="62"/>
      <c r="K455" s="62"/>
      <c r="L455" s="60"/>
      <c r="M455" s="205"/>
      <c r="N455" s="41"/>
      <c r="O455" s="41"/>
      <c r="P455" s="41"/>
      <c r="Q455" s="41"/>
      <c r="R455" s="41"/>
      <c r="S455" s="41"/>
      <c r="T455" s="77"/>
      <c r="AT455" s="23" t="s">
        <v>155</v>
      </c>
      <c r="AU455" s="23" t="s">
        <v>84</v>
      </c>
    </row>
    <row r="456" spans="2:65" s="11" customFormat="1" ht="13.5">
      <c r="B456" s="207"/>
      <c r="C456" s="208"/>
      <c r="D456" s="203" t="s">
        <v>157</v>
      </c>
      <c r="E456" s="209" t="s">
        <v>30</v>
      </c>
      <c r="F456" s="210" t="s">
        <v>649</v>
      </c>
      <c r="G456" s="208"/>
      <c r="H456" s="211">
        <v>6</v>
      </c>
      <c r="I456" s="212"/>
      <c r="J456" s="208"/>
      <c r="K456" s="208"/>
      <c r="L456" s="213"/>
      <c r="M456" s="214"/>
      <c r="N456" s="215"/>
      <c r="O456" s="215"/>
      <c r="P456" s="215"/>
      <c r="Q456" s="215"/>
      <c r="R456" s="215"/>
      <c r="S456" s="215"/>
      <c r="T456" s="216"/>
      <c r="AT456" s="217" t="s">
        <v>157</v>
      </c>
      <c r="AU456" s="217" t="s">
        <v>84</v>
      </c>
      <c r="AV456" s="11" t="s">
        <v>84</v>
      </c>
      <c r="AW456" s="11" t="s">
        <v>37</v>
      </c>
      <c r="AX456" s="11" t="s">
        <v>82</v>
      </c>
      <c r="AY456" s="217" t="s">
        <v>144</v>
      </c>
    </row>
    <row r="457" spans="2:65" s="1" customFormat="1" ht="16.5" customHeight="1">
      <c r="B457" s="40"/>
      <c r="C457" s="229" t="s">
        <v>676</v>
      </c>
      <c r="D457" s="229" t="s">
        <v>301</v>
      </c>
      <c r="E457" s="230" t="s">
        <v>677</v>
      </c>
      <c r="F457" s="231" t="s">
        <v>678</v>
      </c>
      <c r="G457" s="232" t="s">
        <v>149</v>
      </c>
      <c r="H457" s="233">
        <v>6</v>
      </c>
      <c r="I457" s="234"/>
      <c r="J457" s="235">
        <f>ROUND(I457*H457,2)</f>
        <v>0</v>
      </c>
      <c r="K457" s="231" t="s">
        <v>30</v>
      </c>
      <c r="L457" s="236"/>
      <c r="M457" s="237" t="s">
        <v>30</v>
      </c>
      <c r="N457" s="238" t="s">
        <v>45</v>
      </c>
      <c r="O457" s="41"/>
      <c r="P457" s="200">
        <f>O457*H457</f>
        <v>0</v>
      </c>
      <c r="Q457" s="200">
        <v>3.8600000000000002E-2</v>
      </c>
      <c r="R457" s="200">
        <f>Q457*H457</f>
        <v>0.23160000000000003</v>
      </c>
      <c r="S457" s="200">
        <v>0</v>
      </c>
      <c r="T457" s="201">
        <f>S457*H457</f>
        <v>0</v>
      </c>
      <c r="AR457" s="23" t="s">
        <v>198</v>
      </c>
      <c r="AT457" s="23" t="s">
        <v>301</v>
      </c>
      <c r="AU457" s="23" t="s">
        <v>84</v>
      </c>
      <c r="AY457" s="23" t="s">
        <v>144</v>
      </c>
      <c r="BE457" s="202">
        <f>IF(N457="základní",J457,0)</f>
        <v>0</v>
      </c>
      <c r="BF457" s="202">
        <f>IF(N457="snížená",J457,0)</f>
        <v>0</v>
      </c>
      <c r="BG457" s="202">
        <f>IF(N457="zákl. přenesená",J457,0)</f>
        <v>0</v>
      </c>
      <c r="BH457" s="202">
        <f>IF(N457="sníž. přenesená",J457,0)</f>
        <v>0</v>
      </c>
      <c r="BI457" s="202">
        <f>IF(N457="nulová",J457,0)</f>
        <v>0</v>
      </c>
      <c r="BJ457" s="23" t="s">
        <v>82</v>
      </c>
      <c r="BK457" s="202">
        <f>ROUND(I457*H457,2)</f>
        <v>0</v>
      </c>
      <c r="BL457" s="23" t="s">
        <v>151</v>
      </c>
      <c r="BM457" s="23" t="s">
        <v>679</v>
      </c>
    </row>
    <row r="458" spans="2:65" s="1" customFormat="1" ht="13.5">
      <c r="B458" s="40"/>
      <c r="C458" s="62"/>
      <c r="D458" s="203" t="s">
        <v>153</v>
      </c>
      <c r="E458" s="62"/>
      <c r="F458" s="204" t="s">
        <v>680</v>
      </c>
      <c r="G458" s="62"/>
      <c r="H458" s="62"/>
      <c r="I458" s="162"/>
      <c r="J458" s="62"/>
      <c r="K458" s="62"/>
      <c r="L458" s="60"/>
      <c r="M458" s="205"/>
      <c r="N458" s="41"/>
      <c r="O458" s="41"/>
      <c r="P458" s="41"/>
      <c r="Q458" s="41"/>
      <c r="R458" s="41"/>
      <c r="S458" s="41"/>
      <c r="T458" s="77"/>
      <c r="AT458" s="23" t="s">
        <v>153</v>
      </c>
      <c r="AU458" s="23" t="s">
        <v>84</v>
      </c>
    </row>
    <row r="459" spans="2:65" s="1" customFormat="1" ht="27">
      <c r="B459" s="40"/>
      <c r="C459" s="62"/>
      <c r="D459" s="203" t="s">
        <v>237</v>
      </c>
      <c r="E459" s="62"/>
      <c r="F459" s="206" t="s">
        <v>681</v>
      </c>
      <c r="G459" s="62"/>
      <c r="H459" s="62"/>
      <c r="I459" s="162"/>
      <c r="J459" s="62"/>
      <c r="K459" s="62"/>
      <c r="L459" s="60"/>
      <c r="M459" s="205"/>
      <c r="N459" s="41"/>
      <c r="O459" s="41"/>
      <c r="P459" s="41"/>
      <c r="Q459" s="41"/>
      <c r="R459" s="41"/>
      <c r="S459" s="41"/>
      <c r="T459" s="77"/>
      <c r="AT459" s="23" t="s">
        <v>237</v>
      </c>
      <c r="AU459" s="23" t="s">
        <v>84</v>
      </c>
    </row>
    <row r="460" spans="2:65" s="11" customFormat="1" ht="13.5">
      <c r="B460" s="207"/>
      <c r="C460" s="208"/>
      <c r="D460" s="203" t="s">
        <v>157</v>
      </c>
      <c r="E460" s="209" t="s">
        <v>30</v>
      </c>
      <c r="F460" s="210" t="s">
        <v>649</v>
      </c>
      <c r="G460" s="208"/>
      <c r="H460" s="211">
        <v>6</v>
      </c>
      <c r="I460" s="212"/>
      <c r="J460" s="208"/>
      <c r="K460" s="208"/>
      <c r="L460" s="213"/>
      <c r="M460" s="214"/>
      <c r="N460" s="215"/>
      <c r="O460" s="215"/>
      <c r="P460" s="215"/>
      <c r="Q460" s="215"/>
      <c r="R460" s="215"/>
      <c r="S460" s="215"/>
      <c r="T460" s="216"/>
      <c r="AT460" s="217" t="s">
        <v>157</v>
      </c>
      <c r="AU460" s="217" t="s">
        <v>84</v>
      </c>
      <c r="AV460" s="11" t="s">
        <v>84</v>
      </c>
      <c r="AW460" s="11" t="s">
        <v>37</v>
      </c>
      <c r="AX460" s="11" t="s">
        <v>82</v>
      </c>
      <c r="AY460" s="217" t="s">
        <v>144</v>
      </c>
    </row>
    <row r="461" spans="2:65" s="1" customFormat="1" ht="25.5" customHeight="1">
      <c r="B461" s="40"/>
      <c r="C461" s="191" t="s">
        <v>682</v>
      </c>
      <c r="D461" s="191" t="s">
        <v>146</v>
      </c>
      <c r="E461" s="192" t="s">
        <v>683</v>
      </c>
      <c r="F461" s="193" t="s">
        <v>684</v>
      </c>
      <c r="G461" s="194" t="s">
        <v>149</v>
      </c>
      <c r="H461" s="195">
        <v>25</v>
      </c>
      <c r="I461" s="196"/>
      <c r="J461" s="197">
        <f>ROUND(I461*H461,2)</f>
        <v>0</v>
      </c>
      <c r="K461" s="193" t="s">
        <v>150</v>
      </c>
      <c r="L461" s="60"/>
      <c r="M461" s="198" t="s">
        <v>30</v>
      </c>
      <c r="N461" s="199" t="s">
        <v>45</v>
      </c>
      <c r="O461" s="41"/>
      <c r="P461" s="200">
        <f>O461*H461</f>
        <v>0</v>
      </c>
      <c r="Q461" s="200">
        <v>0.21734000000000001</v>
      </c>
      <c r="R461" s="200">
        <f>Q461*H461</f>
        <v>5.4335000000000004</v>
      </c>
      <c r="S461" s="200">
        <v>0</v>
      </c>
      <c r="T461" s="201">
        <f>S461*H461</f>
        <v>0</v>
      </c>
      <c r="AR461" s="23" t="s">
        <v>151</v>
      </c>
      <c r="AT461" s="23" t="s">
        <v>146</v>
      </c>
      <c r="AU461" s="23" t="s">
        <v>84</v>
      </c>
      <c r="AY461" s="23" t="s">
        <v>144</v>
      </c>
      <c r="BE461" s="202">
        <f>IF(N461="základní",J461,0)</f>
        <v>0</v>
      </c>
      <c r="BF461" s="202">
        <f>IF(N461="snížená",J461,0)</f>
        <v>0</v>
      </c>
      <c r="BG461" s="202">
        <f>IF(N461="zákl. přenesená",J461,0)</f>
        <v>0</v>
      </c>
      <c r="BH461" s="202">
        <f>IF(N461="sníž. přenesená",J461,0)</f>
        <v>0</v>
      </c>
      <c r="BI461" s="202">
        <f>IF(N461="nulová",J461,0)</f>
        <v>0</v>
      </c>
      <c r="BJ461" s="23" t="s">
        <v>82</v>
      </c>
      <c r="BK461" s="202">
        <f>ROUND(I461*H461,2)</f>
        <v>0</v>
      </c>
      <c r="BL461" s="23" t="s">
        <v>151</v>
      </c>
      <c r="BM461" s="23" t="s">
        <v>685</v>
      </c>
    </row>
    <row r="462" spans="2:65" s="1" customFormat="1" ht="13.5">
      <c r="B462" s="40"/>
      <c r="C462" s="62"/>
      <c r="D462" s="203" t="s">
        <v>153</v>
      </c>
      <c r="E462" s="62"/>
      <c r="F462" s="204" t="s">
        <v>684</v>
      </c>
      <c r="G462" s="62"/>
      <c r="H462" s="62"/>
      <c r="I462" s="162"/>
      <c r="J462" s="62"/>
      <c r="K462" s="62"/>
      <c r="L462" s="60"/>
      <c r="M462" s="205"/>
      <c r="N462" s="41"/>
      <c r="O462" s="41"/>
      <c r="P462" s="41"/>
      <c r="Q462" s="41"/>
      <c r="R462" s="41"/>
      <c r="S462" s="41"/>
      <c r="T462" s="77"/>
      <c r="AT462" s="23" t="s">
        <v>153</v>
      </c>
      <c r="AU462" s="23" t="s">
        <v>84</v>
      </c>
    </row>
    <row r="463" spans="2:65" s="1" customFormat="1" ht="40.5">
      <c r="B463" s="40"/>
      <c r="C463" s="62"/>
      <c r="D463" s="203" t="s">
        <v>155</v>
      </c>
      <c r="E463" s="62"/>
      <c r="F463" s="206" t="s">
        <v>675</v>
      </c>
      <c r="G463" s="62"/>
      <c r="H463" s="62"/>
      <c r="I463" s="162"/>
      <c r="J463" s="62"/>
      <c r="K463" s="62"/>
      <c r="L463" s="60"/>
      <c r="M463" s="205"/>
      <c r="N463" s="41"/>
      <c r="O463" s="41"/>
      <c r="P463" s="41"/>
      <c r="Q463" s="41"/>
      <c r="R463" s="41"/>
      <c r="S463" s="41"/>
      <c r="T463" s="77"/>
      <c r="AT463" s="23" t="s">
        <v>155</v>
      </c>
      <c r="AU463" s="23" t="s">
        <v>84</v>
      </c>
    </row>
    <row r="464" spans="2:65" s="11" customFormat="1" ht="13.5">
      <c r="B464" s="207"/>
      <c r="C464" s="208"/>
      <c r="D464" s="203" t="s">
        <v>157</v>
      </c>
      <c r="E464" s="209" t="s">
        <v>30</v>
      </c>
      <c r="F464" s="210" t="s">
        <v>307</v>
      </c>
      <c r="G464" s="208"/>
      <c r="H464" s="211">
        <v>25</v>
      </c>
      <c r="I464" s="212"/>
      <c r="J464" s="208"/>
      <c r="K464" s="208"/>
      <c r="L464" s="213"/>
      <c r="M464" s="214"/>
      <c r="N464" s="215"/>
      <c r="O464" s="215"/>
      <c r="P464" s="215"/>
      <c r="Q464" s="215"/>
      <c r="R464" s="215"/>
      <c r="S464" s="215"/>
      <c r="T464" s="216"/>
      <c r="AT464" s="217" t="s">
        <v>157</v>
      </c>
      <c r="AU464" s="217" t="s">
        <v>84</v>
      </c>
      <c r="AV464" s="11" t="s">
        <v>84</v>
      </c>
      <c r="AW464" s="11" t="s">
        <v>37</v>
      </c>
      <c r="AX464" s="11" t="s">
        <v>82</v>
      </c>
      <c r="AY464" s="217" t="s">
        <v>144</v>
      </c>
    </row>
    <row r="465" spans="2:65" s="1" customFormat="1" ht="16.5" customHeight="1">
      <c r="B465" s="40"/>
      <c r="C465" s="229" t="s">
        <v>686</v>
      </c>
      <c r="D465" s="229" t="s">
        <v>301</v>
      </c>
      <c r="E465" s="230" t="s">
        <v>687</v>
      </c>
      <c r="F465" s="231" t="s">
        <v>688</v>
      </c>
      <c r="G465" s="232" t="s">
        <v>149</v>
      </c>
      <c r="H465" s="233">
        <v>25</v>
      </c>
      <c r="I465" s="234"/>
      <c r="J465" s="235">
        <f>ROUND(I465*H465,2)</f>
        <v>0</v>
      </c>
      <c r="K465" s="231" t="s">
        <v>150</v>
      </c>
      <c r="L465" s="236"/>
      <c r="M465" s="237" t="s">
        <v>30</v>
      </c>
      <c r="N465" s="238" t="s">
        <v>45</v>
      </c>
      <c r="O465" s="41"/>
      <c r="P465" s="200">
        <f>O465*H465</f>
        <v>0</v>
      </c>
      <c r="Q465" s="200">
        <v>5.0599999999999999E-2</v>
      </c>
      <c r="R465" s="200">
        <f>Q465*H465</f>
        <v>1.2649999999999999</v>
      </c>
      <c r="S465" s="200">
        <v>0</v>
      </c>
      <c r="T465" s="201">
        <f>S465*H465</f>
        <v>0</v>
      </c>
      <c r="AR465" s="23" t="s">
        <v>198</v>
      </c>
      <c r="AT465" s="23" t="s">
        <v>301</v>
      </c>
      <c r="AU465" s="23" t="s">
        <v>84</v>
      </c>
      <c r="AY465" s="23" t="s">
        <v>144</v>
      </c>
      <c r="BE465" s="202">
        <f>IF(N465="základní",J465,0)</f>
        <v>0</v>
      </c>
      <c r="BF465" s="202">
        <f>IF(N465="snížená",J465,0)</f>
        <v>0</v>
      </c>
      <c r="BG465" s="202">
        <f>IF(N465="zákl. přenesená",J465,0)</f>
        <v>0</v>
      </c>
      <c r="BH465" s="202">
        <f>IF(N465="sníž. přenesená",J465,0)</f>
        <v>0</v>
      </c>
      <c r="BI465" s="202">
        <f>IF(N465="nulová",J465,0)</f>
        <v>0</v>
      </c>
      <c r="BJ465" s="23" t="s">
        <v>82</v>
      </c>
      <c r="BK465" s="202">
        <f>ROUND(I465*H465,2)</f>
        <v>0</v>
      </c>
      <c r="BL465" s="23" t="s">
        <v>151</v>
      </c>
      <c r="BM465" s="23" t="s">
        <v>689</v>
      </c>
    </row>
    <row r="466" spans="2:65" s="1" customFormat="1" ht="13.5">
      <c r="B466" s="40"/>
      <c r="C466" s="62"/>
      <c r="D466" s="203" t="s">
        <v>153</v>
      </c>
      <c r="E466" s="62"/>
      <c r="F466" s="204" t="s">
        <v>690</v>
      </c>
      <c r="G466" s="62"/>
      <c r="H466" s="62"/>
      <c r="I466" s="162"/>
      <c r="J466" s="62"/>
      <c r="K466" s="62"/>
      <c r="L466" s="60"/>
      <c r="M466" s="205"/>
      <c r="N466" s="41"/>
      <c r="O466" s="41"/>
      <c r="P466" s="41"/>
      <c r="Q466" s="41"/>
      <c r="R466" s="41"/>
      <c r="S466" s="41"/>
      <c r="T466" s="77"/>
      <c r="AT466" s="23" t="s">
        <v>153</v>
      </c>
      <c r="AU466" s="23" t="s">
        <v>84</v>
      </c>
    </row>
    <row r="467" spans="2:65" s="1" customFormat="1" ht="27">
      <c r="B467" s="40"/>
      <c r="C467" s="62"/>
      <c r="D467" s="203" t="s">
        <v>237</v>
      </c>
      <c r="E467" s="62"/>
      <c r="F467" s="206" t="s">
        <v>691</v>
      </c>
      <c r="G467" s="62"/>
      <c r="H467" s="62"/>
      <c r="I467" s="162"/>
      <c r="J467" s="62"/>
      <c r="K467" s="62"/>
      <c r="L467" s="60"/>
      <c r="M467" s="205"/>
      <c r="N467" s="41"/>
      <c r="O467" s="41"/>
      <c r="P467" s="41"/>
      <c r="Q467" s="41"/>
      <c r="R467" s="41"/>
      <c r="S467" s="41"/>
      <c r="T467" s="77"/>
      <c r="AT467" s="23" t="s">
        <v>237</v>
      </c>
      <c r="AU467" s="23" t="s">
        <v>84</v>
      </c>
    </row>
    <row r="468" spans="2:65" s="11" customFormat="1" ht="13.5">
      <c r="B468" s="207"/>
      <c r="C468" s="208"/>
      <c r="D468" s="203" t="s">
        <v>157</v>
      </c>
      <c r="E468" s="209" t="s">
        <v>30</v>
      </c>
      <c r="F468" s="210" t="s">
        <v>307</v>
      </c>
      <c r="G468" s="208"/>
      <c r="H468" s="211">
        <v>25</v>
      </c>
      <c r="I468" s="212"/>
      <c r="J468" s="208"/>
      <c r="K468" s="208"/>
      <c r="L468" s="213"/>
      <c r="M468" s="214"/>
      <c r="N468" s="215"/>
      <c r="O468" s="215"/>
      <c r="P468" s="215"/>
      <c r="Q468" s="215"/>
      <c r="R468" s="215"/>
      <c r="S468" s="215"/>
      <c r="T468" s="216"/>
      <c r="AT468" s="217" t="s">
        <v>157</v>
      </c>
      <c r="AU468" s="217" t="s">
        <v>84</v>
      </c>
      <c r="AV468" s="11" t="s">
        <v>84</v>
      </c>
      <c r="AW468" s="11" t="s">
        <v>37</v>
      </c>
      <c r="AX468" s="11" t="s">
        <v>82</v>
      </c>
      <c r="AY468" s="217" t="s">
        <v>144</v>
      </c>
    </row>
    <row r="469" spans="2:65" s="1" customFormat="1" ht="16.5" customHeight="1">
      <c r="B469" s="40"/>
      <c r="C469" s="191" t="s">
        <v>692</v>
      </c>
      <c r="D469" s="191" t="s">
        <v>146</v>
      </c>
      <c r="E469" s="192" t="s">
        <v>693</v>
      </c>
      <c r="F469" s="193" t="s">
        <v>694</v>
      </c>
      <c r="G469" s="194" t="s">
        <v>149</v>
      </c>
      <c r="H469" s="195">
        <v>16</v>
      </c>
      <c r="I469" s="196"/>
      <c r="J469" s="197">
        <f>ROUND(I469*H469,2)</f>
        <v>0</v>
      </c>
      <c r="K469" s="193" t="s">
        <v>150</v>
      </c>
      <c r="L469" s="60"/>
      <c r="M469" s="198" t="s">
        <v>30</v>
      </c>
      <c r="N469" s="199" t="s">
        <v>45</v>
      </c>
      <c r="O469" s="41"/>
      <c r="P469" s="200">
        <f>O469*H469</f>
        <v>0</v>
      </c>
      <c r="Q469" s="200">
        <v>0.42080000000000001</v>
      </c>
      <c r="R469" s="200">
        <f>Q469*H469</f>
        <v>6.7328000000000001</v>
      </c>
      <c r="S469" s="200">
        <v>0</v>
      </c>
      <c r="T469" s="201">
        <f>S469*H469</f>
        <v>0</v>
      </c>
      <c r="AR469" s="23" t="s">
        <v>151</v>
      </c>
      <c r="AT469" s="23" t="s">
        <v>146</v>
      </c>
      <c r="AU469" s="23" t="s">
        <v>84</v>
      </c>
      <c r="AY469" s="23" t="s">
        <v>144</v>
      </c>
      <c r="BE469" s="202">
        <f>IF(N469="základní",J469,0)</f>
        <v>0</v>
      </c>
      <c r="BF469" s="202">
        <f>IF(N469="snížená",J469,0)</f>
        <v>0</v>
      </c>
      <c r="BG469" s="202">
        <f>IF(N469="zákl. přenesená",J469,0)</f>
        <v>0</v>
      </c>
      <c r="BH469" s="202">
        <f>IF(N469="sníž. přenesená",J469,0)</f>
        <v>0</v>
      </c>
      <c r="BI469" s="202">
        <f>IF(N469="nulová",J469,0)</f>
        <v>0</v>
      </c>
      <c r="BJ469" s="23" t="s">
        <v>82</v>
      </c>
      <c r="BK469" s="202">
        <f>ROUND(I469*H469,2)</f>
        <v>0</v>
      </c>
      <c r="BL469" s="23" t="s">
        <v>151</v>
      </c>
      <c r="BM469" s="23" t="s">
        <v>695</v>
      </c>
    </row>
    <row r="470" spans="2:65" s="1" customFormat="1" ht="13.5">
      <c r="B470" s="40"/>
      <c r="C470" s="62"/>
      <c r="D470" s="203" t="s">
        <v>153</v>
      </c>
      <c r="E470" s="62"/>
      <c r="F470" s="204" t="s">
        <v>696</v>
      </c>
      <c r="G470" s="62"/>
      <c r="H470" s="62"/>
      <c r="I470" s="162"/>
      <c r="J470" s="62"/>
      <c r="K470" s="62"/>
      <c r="L470" s="60"/>
      <c r="M470" s="205"/>
      <c r="N470" s="41"/>
      <c r="O470" s="41"/>
      <c r="P470" s="41"/>
      <c r="Q470" s="41"/>
      <c r="R470" s="41"/>
      <c r="S470" s="41"/>
      <c r="T470" s="77"/>
      <c r="AT470" s="23" t="s">
        <v>153</v>
      </c>
      <c r="AU470" s="23" t="s">
        <v>84</v>
      </c>
    </row>
    <row r="471" spans="2:65" s="1" customFormat="1" ht="108">
      <c r="B471" s="40"/>
      <c r="C471" s="62"/>
      <c r="D471" s="203" t="s">
        <v>155</v>
      </c>
      <c r="E471" s="62"/>
      <c r="F471" s="206" t="s">
        <v>697</v>
      </c>
      <c r="G471" s="62"/>
      <c r="H471" s="62"/>
      <c r="I471" s="162"/>
      <c r="J471" s="62"/>
      <c r="K471" s="62"/>
      <c r="L471" s="60"/>
      <c r="M471" s="205"/>
      <c r="N471" s="41"/>
      <c r="O471" s="41"/>
      <c r="P471" s="41"/>
      <c r="Q471" s="41"/>
      <c r="R471" s="41"/>
      <c r="S471" s="41"/>
      <c r="T471" s="77"/>
      <c r="AT471" s="23" t="s">
        <v>155</v>
      </c>
      <c r="AU471" s="23" t="s">
        <v>84</v>
      </c>
    </row>
    <row r="472" spans="2:65" s="11" customFormat="1" ht="13.5">
      <c r="B472" s="207"/>
      <c r="C472" s="208"/>
      <c r="D472" s="203" t="s">
        <v>157</v>
      </c>
      <c r="E472" s="209" t="s">
        <v>30</v>
      </c>
      <c r="F472" s="210" t="s">
        <v>247</v>
      </c>
      <c r="G472" s="208"/>
      <c r="H472" s="211">
        <v>16</v>
      </c>
      <c r="I472" s="212"/>
      <c r="J472" s="208"/>
      <c r="K472" s="208"/>
      <c r="L472" s="213"/>
      <c r="M472" s="214"/>
      <c r="N472" s="215"/>
      <c r="O472" s="215"/>
      <c r="P472" s="215"/>
      <c r="Q472" s="215"/>
      <c r="R472" s="215"/>
      <c r="S472" s="215"/>
      <c r="T472" s="216"/>
      <c r="AT472" s="217" t="s">
        <v>157</v>
      </c>
      <c r="AU472" s="217" t="s">
        <v>84</v>
      </c>
      <c r="AV472" s="11" t="s">
        <v>84</v>
      </c>
      <c r="AW472" s="11" t="s">
        <v>37</v>
      </c>
      <c r="AX472" s="11" t="s">
        <v>82</v>
      </c>
      <c r="AY472" s="217" t="s">
        <v>144</v>
      </c>
    </row>
    <row r="473" spans="2:65" s="1" customFormat="1" ht="25.5" customHeight="1">
      <c r="B473" s="40"/>
      <c r="C473" s="191" t="s">
        <v>698</v>
      </c>
      <c r="D473" s="191" t="s">
        <v>146</v>
      </c>
      <c r="E473" s="192" t="s">
        <v>699</v>
      </c>
      <c r="F473" s="193" t="s">
        <v>700</v>
      </c>
      <c r="G473" s="194" t="s">
        <v>149</v>
      </c>
      <c r="H473" s="195">
        <v>36</v>
      </c>
      <c r="I473" s="196"/>
      <c r="J473" s="197">
        <f>ROUND(I473*H473,2)</f>
        <v>0</v>
      </c>
      <c r="K473" s="193" t="s">
        <v>150</v>
      </c>
      <c r="L473" s="60"/>
      <c r="M473" s="198" t="s">
        <v>30</v>
      </c>
      <c r="N473" s="199" t="s">
        <v>45</v>
      </c>
      <c r="O473" s="41"/>
      <c r="P473" s="200">
        <f>O473*H473</f>
        <v>0</v>
      </c>
      <c r="Q473" s="200">
        <v>0.31108000000000002</v>
      </c>
      <c r="R473" s="200">
        <f>Q473*H473</f>
        <v>11.198880000000001</v>
      </c>
      <c r="S473" s="200">
        <v>0</v>
      </c>
      <c r="T473" s="201">
        <f>S473*H473</f>
        <v>0</v>
      </c>
      <c r="AR473" s="23" t="s">
        <v>151</v>
      </c>
      <c r="AT473" s="23" t="s">
        <v>146</v>
      </c>
      <c r="AU473" s="23" t="s">
        <v>84</v>
      </c>
      <c r="AY473" s="23" t="s">
        <v>144</v>
      </c>
      <c r="BE473" s="202">
        <f>IF(N473="základní",J473,0)</f>
        <v>0</v>
      </c>
      <c r="BF473" s="202">
        <f>IF(N473="snížená",J473,0)</f>
        <v>0</v>
      </c>
      <c r="BG473" s="202">
        <f>IF(N473="zákl. přenesená",J473,0)</f>
        <v>0</v>
      </c>
      <c r="BH473" s="202">
        <f>IF(N473="sníž. přenesená",J473,0)</f>
        <v>0</v>
      </c>
      <c r="BI473" s="202">
        <f>IF(N473="nulová",J473,0)</f>
        <v>0</v>
      </c>
      <c r="BJ473" s="23" t="s">
        <v>82</v>
      </c>
      <c r="BK473" s="202">
        <f>ROUND(I473*H473,2)</f>
        <v>0</v>
      </c>
      <c r="BL473" s="23" t="s">
        <v>151</v>
      </c>
      <c r="BM473" s="23" t="s">
        <v>701</v>
      </c>
    </row>
    <row r="474" spans="2:65" s="1" customFormat="1" ht="27">
      <c r="B474" s="40"/>
      <c r="C474" s="62"/>
      <c r="D474" s="203" t="s">
        <v>153</v>
      </c>
      <c r="E474" s="62"/>
      <c r="F474" s="204" t="s">
        <v>702</v>
      </c>
      <c r="G474" s="62"/>
      <c r="H474" s="62"/>
      <c r="I474" s="162"/>
      <c r="J474" s="62"/>
      <c r="K474" s="62"/>
      <c r="L474" s="60"/>
      <c r="M474" s="205"/>
      <c r="N474" s="41"/>
      <c r="O474" s="41"/>
      <c r="P474" s="41"/>
      <c r="Q474" s="41"/>
      <c r="R474" s="41"/>
      <c r="S474" s="41"/>
      <c r="T474" s="77"/>
      <c r="AT474" s="23" t="s">
        <v>153</v>
      </c>
      <c r="AU474" s="23" t="s">
        <v>84</v>
      </c>
    </row>
    <row r="475" spans="2:65" s="1" customFormat="1" ht="108">
      <c r="B475" s="40"/>
      <c r="C475" s="62"/>
      <c r="D475" s="203" t="s">
        <v>155</v>
      </c>
      <c r="E475" s="62"/>
      <c r="F475" s="206" t="s">
        <v>697</v>
      </c>
      <c r="G475" s="62"/>
      <c r="H475" s="62"/>
      <c r="I475" s="162"/>
      <c r="J475" s="62"/>
      <c r="K475" s="62"/>
      <c r="L475" s="60"/>
      <c r="M475" s="205"/>
      <c r="N475" s="41"/>
      <c r="O475" s="41"/>
      <c r="P475" s="41"/>
      <c r="Q475" s="41"/>
      <c r="R475" s="41"/>
      <c r="S475" s="41"/>
      <c r="T475" s="77"/>
      <c r="AT475" s="23" t="s">
        <v>155</v>
      </c>
      <c r="AU475" s="23" t="s">
        <v>84</v>
      </c>
    </row>
    <row r="476" spans="2:65" s="11" customFormat="1" ht="13.5">
      <c r="B476" s="207"/>
      <c r="C476" s="208"/>
      <c r="D476" s="203" t="s">
        <v>157</v>
      </c>
      <c r="E476" s="209" t="s">
        <v>30</v>
      </c>
      <c r="F476" s="210" t="s">
        <v>390</v>
      </c>
      <c r="G476" s="208"/>
      <c r="H476" s="211">
        <v>36</v>
      </c>
      <c r="I476" s="212"/>
      <c r="J476" s="208"/>
      <c r="K476" s="208"/>
      <c r="L476" s="213"/>
      <c r="M476" s="214"/>
      <c r="N476" s="215"/>
      <c r="O476" s="215"/>
      <c r="P476" s="215"/>
      <c r="Q476" s="215"/>
      <c r="R476" s="215"/>
      <c r="S476" s="215"/>
      <c r="T476" s="216"/>
      <c r="AT476" s="217" t="s">
        <v>157</v>
      </c>
      <c r="AU476" s="217" t="s">
        <v>84</v>
      </c>
      <c r="AV476" s="11" t="s">
        <v>84</v>
      </c>
      <c r="AW476" s="11" t="s">
        <v>37</v>
      </c>
      <c r="AX476" s="11" t="s">
        <v>82</v>
      </c>
      <c r="AY476" s="217" t="s">
        <v>144</v>
      </c>
    </row>
    <row r="477" spans="2:65" s="1" customFormat="1" ht="16.5" customHeight="1">
      <c r="B477" s="40"/>
      <c r="C477" s="191" t="s">
        <v>703</v>
      </c>
      <c r="D477" s="191" t="s">
        <v>146</v>
      </c>
      <c r="E477" s="192" t="s">
        <v>704</v>
      </c>
      <c r="F477" s="193" t="s">
        <v>705</v>
      </c>
      <c r="G477" s="194" t="s">
        <v>149</v>
      </c>
      <c r="H477" s="195">
        <v>42</v>
      </c>
      <c r="I477" s="196"/>
      <c r="J477" s="197">
        <f>ROUND(I477*H477,2)</f>
        <v>0</v>
      </c>
      <c r="K477" s="193" t="s">
        <v>30</v>
      </c>
      <c r="L477" s="60"/>
      <c r="M477" s="198" t="s">
        <v>30</v>
      </c>
      <c r="N477" s="199" t="s">
        <v>45</v>
      </c>
      <c r="O477" s="41"/>
      <c r="P477" s="200">
        <f>O477*H477</f>
        <v>0</v>
      </c>
      <c r="Q477" s="200">
        <v>0</v>
      </c>
      <c r="R477" s="200">
        <f>Q477*H477</f>
        <v>0</v>
      </c>
      <c r="S477" s="200">
        <v>0</v>
      </c>
      <c r="T477" s="201">
        <f>S477*H477</f>
        <v>0</v>
      </c>
      <c r="AR477" s="23" t="s">
        <v>151</v>
      </c>
      <c r="AT477" s="23" t="s">
        <v>146</v>
      </c>
      <c r="AU477" s="23" t="s">
        <v>84</v>
      </c>
      <c r="AY477" s="23" t="s">
        <v>144</v>
      </c>
      <c r="BE477" s="202">
        <f>IF(N477="základní",J477,0)</f>
        <v>0</v>
      </c>
      <c r="BF477" s="202">
        <f>IF(N477="snížená",J477,0)</f>
        <v>0</v>
      </c>
      <c r="BG477" s="202">
        <f>IF(N477="zákl. přenesená",J477,0)</f>
        <v>0</v>
      </c>
      <c r="BH477" s="202">
        <f>IF(N477="sníž. přenesená",J477,0)</f>
        <v>0</v>
      </c>
      <c r="BI477" s="202">
        <f>IF(N477="nulová",J477,0)</f>
        <v>0</v>
      </c>
      <c r="BJ477" s="23" t="s">
        <v>82</v>
      </c>
      <c r="BK477" s="202">
        <f>ROUND(I477*H477,2)</f>
        <v>0</v>
      </c>
      <c r="BL477" s="23" t="s">
        <v>151</v>
      </c>
      <c r="BM477" s="23" t="s">
        <v>706</v>
      </c>
    </row>
    <row r="478" spans="2:65" s="1" customFormat="1" ht="13.5">
      <c r="B478" s="40"/>
      <c r="C478" s="62"/>
      <c r="D478" s="203" t="s">
        <v>153</v>
      </c>
      <c r="E478" s="62"/>
      <c r="F478" s="204" t="s">
        <v>707</v>
      </c>
      <c r="G478" s="62"/>
      <c r="H478" s="62"/>
      <c r="I478" s="162"/>
      <c r="J478" s="62"/>
      <c r="K478" s="62"/>
      <c r="L478" s="60"/>
      <c r="M478" s="205"/>
      <c r="N478" s="41"/>
      <c r="O478" s="41"/>
      <c r="P478" s="41"/>
      <c r="Q478" s="41"/>
      <c r="R478" s="41"/>
      <c r="S478" s="41"/>
      <c r="T478" s="77"/>
      <c r="AT478" s="23" t="s">
        <v>153</v>
      </c>
      <c r="AU478" s="23" t="s">
        <v>84</v>
      </c>
    </row>
    <row r="479" spans="2:65" s="1" customFormat="1" ht="27">
      <c r="B479" s="40"/>
      <c r="C479" s="62"/>
      <c r="D479" s="203" t="s">
        <v>237</v>
      </c>
      <c r="E479" s="62"/>
      <c r="F479" s="206" t="s">
        <v>708</v>
      </c>
      <c r="G479" s="62"/>
      <c r="H479" s="62"/>
      <c r="I479" s="162"/>
      <c r="J479" s="62"/>
      <c r="K479" s="62"/>
      <c r="L479" s="60"/>
      <c r="M479" s="205"/>
      <c r="N479" s="41"/>
      <c r="O479" s="41"/>
      <c r="P479" s="41"/>
      <c r="Q479" s="41"/>
      <c r="R479" s="41"/>
      <c r="S479" s="41"/>
      <c r="T479" s="77"/>
      <c r="AT479" s="23" t="s">
        <v>237</v>
      </c>
      <c r="AU479" s="23" t="s">
        <v>84</v>
      </c>
    </row>
    <row r="480" spans="2:65" s="11" customFormat="1" ht="13.5">
      <c r="B480" s="207"/>
      <c r="C480" s="208"/>
      <c r="D480" s="203" t="s">
        <v>157</v>
      </c>
      <c r="E480" s="209" t="s">
        <v>30</v>
      </c>
      <c r="F480" s="210" t="s">
        <v>330</v>
      </c>
      <c r="G480" s="208"/>
      <c r="H480" s="211">
        <v>28</v>
      </c>
      <c r="I480" s="212"/>
      <c r="J480" s="208"/>
      <c r="K480" s="208"/>
      <c r="L480" s="213"/>
      <c r="M480" s="214"/>
      <c r="N480" s="215"/>
      <c r="O480" s="215"/>
      <c r="P480" s="215"/>
      <c r="Q480" s="215"/>
      <c r="R480" s="215"/>
      <c r="S480" s="215"/>
      <c r="T480" s="216"/>
      <c r="AT480" s="217" t="s">
        <v>157</v>
      </c>
      <c r="AU480" s="217" t="s">
        <v>84</v>
      </c>
      <c r="AV480" s="11" t="s">
        <v>84</v>
      </c>
      <c r="AW480" s="11" t="s">
        <v>37</v>
      </c>
      <c r="AX480" s="11" t="s">
        <v>74</v>
      </c>
      <c r="AY480" s="217" t="s">
        <v>144</v>
      </c>
    </row>
    <row r="481" spans="2:65" s="11" customFormat="1" ht="13.5">
      <c r="B481" s="207"/>
      <c r="C481" s="208"/>
      <c r="D481" s="203" t="s">
        <v>157</v>
      </c>
      <c r="E481" s="209" t="s">
        <v>30</v>
      </c>
      <c r="F481" s="210" t="s">
        <v>158</v>
      </c>
      <c r="G481" s="208"/>
      <c r="H481" s="211">
        <v>14</v>
      </c>
      <c r="I481" s="212"/>
      <c r="J481" s="208"/>
      <c r="K481" s="208"/>
      <c r="L481" s="213"/>
      <c r="M481" s="214"/>
      <c r="N481" s="215"/>
      <c r="O481" s="215"/>
      <c r="P481" s="215"/>
      <c r="Q481" s="215"/>
      <c r="R481" s="215"/>
      <c r="S481" s="215"/>
      <c r="T481" s="216"/>
      <c r="AT481" s="217" t="s">
        <v>157</v>
      </c>
      <c r="AU481" s="217" t="s">
        <v>84</v>
      </c>
      <c r="AV481" s="11" t="s">
        <v>84</v>
      </c>
      <c r="AW481" s="11" t="s">
        <v>37</v>
      </c>
      <c r="AX481" s="11" t="s">
        <v>74</v>
      </c>
      <c r="AY481" s="217" t="s">
        <v>144</v>
      </c>
    </row>
    <row r="482" spans="2:65" s="1" customFormat="1" ht="16.5" customHeight="1">
      <c r="B482" s="40"/>
      <c r="C482" s="191" t="s">
        <v>709</v>
      </c>
      <c r="D482" s="191" t="s">
        <v>146</v>
      </c>
      <c r="E482" s="192" t="s">
        <v>710</v>
      </c>
      <c r="F482" s="193" t="s">
        <v>711</v>
      </c>
      <c r="G482" s="194" t="s">
        <v>149</v>
      </c>
      <c r="H482" s="195">
        <v>19</v>
      </c>
      <c r="I482" s="196"/>
      <c r="J482" s="197">
        <f>ROUND(I482*H482,2)</f>
        <v>0</v>
      </c>
      <c r="K482" s="193" t="s">
        <v>30</v>
      </c>
      <c r="L482" s="60"/>
      <c r="M482" s="198" t="s">
        <v>30</v>
      </c>
      <c r="N482" s="199" t="s">
        <v>45</v>
      </c>
      <c r="O482" s="41"/>
      <c r="P482" s="200">
        <f>O482*H482</f>
        <v>0</v>
      </c>
      <c r="Q482" s="200">
        <v>0</v>
      </c>
      <c r="R482" s="200">
        <f>Q482*H482</f>
        <v>0</v>
      </c>
      <c r="S482" s="200">
        <v>0</v>
      </c>
      <c r="T482" s="201">
        <f>S482*H482</f>
        <v>0</v>
      </c>
      <c r="AR482" s="23" t="s">
        <v>151</v>
      </c>
      <c r="AT482" s="23" t="s">
        <v>146</v>
      </c>
      <c r="AU482" s="23" t="s">
        <v>84</v>
      </c>
      <c r="AY482" s="23" t="s">
        <v>144</v>
      </c>
      <c r="BE482" s="202">
        <f>IF(N482="základní",J482,0)</f>
        <v>0</v>
      </c>
      <c r="BF482" s="202">
        <f>IF(N482="snížená",J482,0)</f>
        <v>0</v>
      </c>
      <c r="BG482" s="202">
        <f>IF(N482="zákl. přenesená",J482,0)</f>
        <v>0</v>
      </c>
      <c r="BH482" s="202">
        <f>IF(N482="sníž. přenesená",J482,0)</f>
        <v>0</v>
      </c>
      <c r="BI482" s="202">
        <f>IF(N482="nulová",J482,0)</f>
        <v>0</v>
      </c>
      <c r="BJ482" s="23" t="s">
        <v>82</v>
      </c>
      <c r="BK482" s="202">
        <f>ROUND(I482*H482,2)</f>
        <v>0</v>
      </c>
      <c r="BL482" s="23" t="s">
        <v>151</v>
      </c>
      <c r="BM482" s="23" t="s">
        <v>712</v>
      </c>
    </row>
    <row r="483" spans="2:65" s="1" customFormat="1" ht="13.5">
      <c r="B483" s="40"/>
      <c r="C483" s="62"/>
      <c r="D483" s="203" t="s">
        <v>153</v>
      </c>
      <c r="E483" s="62"/>
      <c r="F483" s="204" t="s">
        <v>711</v>
      </c>
      <c r="G483" s="62"/>
      <c r="H483" s="62"/>
      <c r="I483" s="162"/>
      <c r="J483" s="62"/>
      <c r="K483" s="62"/>
      <c r="L483" s="60"/>
      <c r="M483" s="205"/>
      <c r="N483" s="41"/>
      <c r="O483" s="41"/>
      <c r="P483" s="41"/>
      <c r="Q483" s="41"/>
      <c r="R483" s="41"/>
      <c r="S483" s="41"/>
      <c r="T483" s="77"/>
      <c r="AT483" s="23" t="s">
        <v>153</v>
      </c>
      <c r="AU483" s="23" t="s">
        <v>84</v>
      </c>
    </row>
    <row r="484" spans="2:65" s="11" customFormat="1" ht="13.5">
      <c r="B484" s="207"/>
      <c r="C484" s="208"/>
      <c r="D484" s="203" t="s">
        <v>157</v>
      </c>
      <c r="E484" s="209" t="s">
        <v>30</v>
      </c>
      <c r="F484" s="210" t="s">
        <v>262</v>
      </c>
      <c r="G484" s="208"/>
      <c r="H484" s="211">
        <v>19</v>
      </c>
      <c r="I484" s="212"/>
      <c r="J484" s="208"/>
      <c r="K484" s="208"/>
      <c r="L484" s="213"/>
      <c r="M484" s="214"/>
      <c r="N484" s="215"/>
      <c r="O484" s="215"/>
      <c r="P484" s="215"/>
      <c r="Q484" s="215"/>
      <c r="R484" s="215"/>
      <c r="S484" s="215"/>
      <c r="T484" s="216"/>
      <c r="AT484" s="217" t="s">
        <v>157</v>
      </c>
      <c r="AU484" s="217" t="s">
        <v>84</v>
      </c>
      <c r="AV484" s="11" t="s">
        <v>84</v>
      </c>
      <c r="AW484" s="11" t="s">
        <v>37</v>
      </c>
      <c r="AX484" s="11" t="s">
        <v>82</v>
      </c>
      <c r="AY484" s="217" t="s">
        <v>144</v>
      </c>
    </row>
    <row r="485" spans="2:65" s="1" customFormat="1" ht="16.5" customHeight="1">
      <c r="B485" s="40"/>
      <c r="C485" s="191" t="s">
        <v>713</v>
      </c>
      <c r="D485" s="191" t="s">
        <v>146</v>
      </c>
      <c r="E485" s="192" t="s">
        <v>714</v>
      </c>
      <c r="F485" s="193" t="s">
        <v>715</v>
      </c>
      <c r="G485" s="194" t="s">
        <v>149</v>
      </c>
      <c r="H485" s="195">
        <v>14</v>
      </c>
      <c r="I485" s="196"/>
      <c r="J485" s="197">
        <f>ROUND(I485*H485,2)</f>
        <v>0</v>
      </c>
      <c r="K485" s="193" t="s">
        <v>150</v>
      </c>
      <c r="L485" s="60"/>
      <c r="M485" s="198" t="s">
        <v>30</v>
      </c>
      <c r="N485" s="199" t="s">
        <v>45</v>
      </c>
      <c r="O485" s="41"/>
      <c r="P485" s="200">
        <f>O485*H485</f>
        <v>0</v>
      </c>
      <c r="Q485" s="200">
        <v>2.6519999999999998E-2</v>
      </c>
      <c r="R485" s="200">
        <f>Q485*H485</f>
        <v>0.37128</v>
      </c>
      <c r="S485" s="200">
        <v>0</v>
      </c>
      <c r="T485" s="201">
        <f>S485*H485</f>
        <v>0</v>
      </c>
      <c r="AR485" s="23" t="s">
        <v>247</v>
      </c>
      <c r="AT485" s="23" t="s">
        <v>146</v>
      </c>
      <c r="AU485" s="23" t="s">
        <v>84</v>
      </c>
      <c r="AY485" s="23" t="s">
        <v>144</v>
      </c>
      <c r="BE485" s="202">
        <f>IF(N485="základní",J485,0)</f>
        <v>0</v>
      </c>
      <c r="BF485" s="202">
        <f>IF(N485="snížená",J485,0)</f>
        <v>0</v>
      </c>
      <c r="BG485" s="202">
        <f>IF(N485="zákl. přenesená",J485,0)</f>
        <v>0</v>
      </c>
      <c r="BH485" s="202">
        <f>IF(N485="sníž. přenesená",J485,0)</f>
        <v>0</v>
      </c>
      <c r="BI485" s="202">
        <f>IF(N485="nulová",J485,0)</f>
        <v>0</v>
      </c>
      <c r="BJ485" s="23" t="s">
        <v>82</v>
      </c>
      <c r="BK485" s="202">
        <f>ROUND(I485*H485,2)</f>
        <v>0</v>
      </c>
      <c r="BL485" s="23" t="s">
        <v>247</v>
      </c>
      <c r="BM485" s="23" t="s">
        <v>716</v>
      </c>
    </row>
    <row r="486" spans="2:65" s="1" customFormat="1" ht="13.5">
      <c r="B486" s="40"/>
      <c r="C486" s="62"/>
      <c r="D486" s="203" t="s">
        <v>153</v>
      </c>
      <c r="E486" s="62"/>
      <c r="F486" s="204" t="s">
        <v>717</v>
      </c>
      <c r="G486" s="62"/>
      <c r="H486" s="62"/>
      <c r="I486" s="162"/>
      <c r="J486" s="62"/>
      <c r="K486" s="62"/>
      <c r="L486" s="60"/>
      <c r="M486" s="205"/>
      <c r="N486" s="41"/>
      <c r="O486" s="41"/>
      <c r="P486" s="41"/>
      <c r="Q486" s="41"/>
      <c r="R486" s="41"/>
      <c r="S486" s="41"/>
      <c r="T486" s="77"/>
      <c r="AT486" s="23" t="s">
        <v>153</v>
      </c>
      <c r="AU486" s="23" t="s">
        <v>84</v>
      </c>
    </row>
    <row r="487" spans="2:65" s="11" customFormat="1" ht="13.5">
      <c r="B487" s="207"/>
      <c r="C487" s="208"/>
      <c r="D487" s="203" t="s">
        <v>157</v>
      </c>
      <c r="E487" s="209" t="s">
        <v>30</v>
      </c>
      <c r="F487" s="210" t="s">
        <v>158</v>
      </c>
      <c r="G487" s="208"/>
      <c r="H487" s="211">
        <v>14</v>
      </c>
      <c r="I487" s="212"/>
      <c r="J487" s="208"/>
      <c r="K487" s="208"/>
      <c r="L487" s="213"/>
      <c r="M487" s="214"/>
      <c r="N487" s="215"/>
      <c r="O487" s="215"/>
      <c r="P487" s="215"/>
      <c r="Q487" s="215"/>
      <c r="R487" s="215"/>
      <c r="S487" s="215"/>
      <c r="T487" s="216"/>
      <c r="AT487" s="217" t="s">
        <v>157</v>
      </c>
      <c r="AU487" s="217" t="s">
        <v>84</v>
      </c>
      <c r="AV487" s="11" t="s">
        <v>84</v>
      </c>
      <c r="AW487" s="11" t="s">
        <v>37</v>
      </c>
      <c r="AX487" s="11" t="s">
        <v>82</v>
      </c>
      <c r="AY487" s="217" t="s">
        <v>144</v>
      </c>
    </row>
    <row r="488" spans="2:65" s="10" customFormat="1" ht="29.85" customHeight="1">
      <c r="B488" s="175"/>
      <c r="C488" s="176"/>
      <c r="D488" s="177" t="s">
        <v>73</v>
      </c>
      <c r="E488" s="189" t="s">
        <v>205</v>
      </c>
      <c r="F488" s="189" t="s">
        <v>718</v>
      </c>
      <c r="G488" s="176"/>
      <c r="H488" s="176"/>
      <c r="I488" s="179"/>
      <c r="J488" s="190">
        <f>BK488</f>
        <v>0</v>
      </c>
      <c r="K488" s="176"/>
      <c r="L488" s="181"/>
      <c r="M488" s="182"/>
      <c r="N488" s="183"/>
      <c r="O488" s="183"/>
      <c r="P488" s="184">
        <f>P489+SUM(P490:P703)</f>
        <v>0</v>
      </c>
      <c r="Q488" s="183"/>
      <c r="R488" s="184">
        <f>R489+SUM(R490:R703)</f>
        <v>513.95375550000006</v>
      </c>
      <c r="S488" s="183"/>
      <c r="T488" s="185">
        <f>T489+SUM(T490:T703)</f>
        <v>4558.54</v>
      </c>
      <c r="AR488" s="186" t="s">
        <v>82</v>
      </c>
      <c r="AT488" s="187" t="s">
        <v>73</v>
      </c>
      <c r="AU488" s="187" t="s">
        <v>82</v>
      </c>
      <c r="AY488" s="186" t="s">
        <v>144</v>
      </c>
      <c r="BK488" s="188">
        <f>BK489+SUM(BK490:BK703)</f>
        <v>0</v>
      </c>
    </row>
    <row r="489" spans="2:65" s="1" customFormat="1" ht="16.5" customHeight="1">
      <c r="B489" s="40"/>
      <c r="C489" s="191" t="s">
        <v>719</v>
      </c>
      <c r="D489" s="191" t="s">
        <v>146</v>
      </c>
      <c r="E489" s="192" t="s">
        <v>720</v>
      </c>
      <c r="F489" s="193" t="s">
        <v>721</v>
      </c>
      <c r="G489" s="194" t="s">
        <v>149</v>
      </c>
      <c r="H489" s="195">
        <v>9</v>
      </c>
      <c r="I489" s="196"/>
      <c r="J489" s="197">
        <f>ROUND(I489*H489,2)</f>
        <v>0</v>
      </c>
      <c r="K489" s="193" t="s">
        <v>150</v>
      </c>
      <c r="L489" s="60"/>
      <c r="M489" s="198" t="s">
        <v>30</v>
      </c>
      <c r="N489" s="199" t="s">
        <v>45</v>
      </c>
      <c r="O489" s="41"/>
      <c r="P489" s="200">
        <f>O489*H489</f>
        <v>0</v>
      </c>
      <c r="Q489" s="200">
        <v>1.1999999999999999E-3</v>
      </c>
      <c r="R489" s="200">
        <f>Q489*H489</f>
        <v>1.0799999999999999E-2</v>
      </c>
      <c r="S489" s="200">
        <v>0</v>
      </c>
      <c r="T489" s="201">
        <f>S489*H489</f>
        <v>0</v>
      </c>
      <c r="AR489" s="23" t="s">
        <v>151</v>
      </c>
      <c r="AT489" s="23" t="s">
        <v>146</v>
      </c>
      <c r="AU489" s="23" t="s">
        <v>84</v>
      </c>
      <c r="AY489" s="23" t="s">
        <v>144</v>
      </c>
      <c r="BE489" s="202">
        <f>IF(N489="základní",J489,0)</f>
        <v>0</v>
      </c>
      <c r="BF489" s="202">
        <f>IF(N489="snížená",J489,0)</f>
        <v>0</v>
      </c>
      <c r="BG489" s="202">
        <f>IF(N489="zákl. přenesená",J489,0)</f>
        <v>0</v>
      </c>
      <c r="BH489" s="202">
        <f>IF(N489="sníž. přenesená",J489,0)</f>
        <v>0</v>
      </c>
      <c r="BI489" s="202">
        <f>IF(N489="nulová",J489,0)</f>
        <v>0</v>
      </c>
      <c r="BJ489" s="23" t="s">
        <v>82</v>
      </c>
      <c r="BK489" s="202">
        <f>ROUND(I489*H489,2)</f>
        <v>0</v>
      </c>
      <c r="BL489" s="23" t="s">
        <v>151</v>
      </c>
      <c r="BM489" s="23" t="s">
        <v>722</v>
      </c>
    </row>
    <row r="490" spans="2:65" s="1" customFormat="1" ht="13.5">
      <c r="B490" s="40"/>
      <c r="C490" s="62"/>
      <c r="D490" s="203" t="s">
        <v>153</v>
      </c>
      <c r="E490" s="62"/>
      <c r="F490" s="204" t="s">
        <v>723</v>
      </c>
      <c r="G490" s="62"/>
      <c r="H490" s="62"/>
      <c r="I490" s="162"/>
      <c r="J490" s="62"/>
      <c r="K490" s="62"/>
      <c r="L490" s="60"/>
      <c r="M490" s="205"/>
      <c r="N490" s="41"/>
      <c r="O490" s="41"/>
      <c r="P490" s="41"/>
      <c r="Q490" s="41"/>
      <c r="R490" s="41"/>
      <c r="S490" s="41"/>
      <c r="T490" s="77"/>
      <c r="AT490" s="23" t="s">
        <v>153</v>
      </c>
      <c r="AU490" s="23" t="s">
        <v>84</v>
      </c>
    </row>
    <row r="491" spans="2:65" s="1" customFormat="1" ht="67.5">
      <c r="B491" s="40"/>
      <c r="C491" s="62"/>
      <c r="D491" s="203" t="s">
        <v>155</v>
      </c>
      <c r="E491" s="62"/>
      <c r="F491" s="206" t="s">
        <v>724</v>
      </c>
      <c r="G491" s="62"/>
      <c r="H491" s="62"/>
      <c r="I491" s="162"/>
      <c r="J491" s="62"/>
      <c r="K491" s="62"/>
      <c r="L491" s="60"/>
      <c r="M491" s="205"/>
      <c r="N491" s="41"/>
      <c r="O491" s="41"/>
      <c r="P491" s="41"/>
      <c r="Q491" s="41"/>
      <c r="R491" s="41"/>
      <c r="S491" s="41"/>
      <c r="T491" s="77"/>
      <c r="AT491" s="23" t="s">
        <v>155</v>
      </c>
      <c r="AU491" s="23" t="s">
        <v>84</v>
      </c>
    </row>
    <row r="492" spans="2:65" s="11" customFormat="1" ht="13.5">
      <c r="B492" s="207"/>
      <c r="C492" s="208"/>
      <c r="D492" s="203" t="s">
        <v>157</v>
      </c>
      <c r="E492" s="209" t="s">
        <v>30</v>
      </c>
      <c r="F492" s="210" t="s">
        <v>205</v>
      </c>
      <c r="G492" s="208"/>
      <c r="H492" s="211">
        <v>9</v>
      </c>
      <c r="I492" s="212"/>
      <c r="J492" s="208"/>
      <c r="K492" s="208"/>
      <c r="L492" s="213"/>
      <c r="M492" s="214"/>
      <c r="N492" s="215"/>
      <c r="O492" s="215"/>
      <c r="P492" s="215"/>
      <c r="Q492" s="215"/>
      <c r="R492" s="215"/>
      <c r="S492" s="215"/>
      <c r="T492" s="216"/>
      <c r="AT492" s="217" t="s">
        <v>157</v>
      </c>
      <c r="AU492" s="217" t="s">
        <v>84</v>
      </c>
      <c r="AV492" s="11" t="s">
        <v>84</v>
      </c>
      <c r="AW492" s="11" t="s">
        <v>37</v>
      </c>
      <c r="AX492" s="11" t="s">
        <v>82</v>
      </c>
      <c r="AY492" s="217" t="s">
        <v>144</v>
      </c>
    </row>
    <row r="493" spans="2:65" s="1" customFormat="1" ht="16.5" customHeight="1">
      <c r="B493" s="40"/>
      <c r="C493" s="229" t="s">
        <v>725</v>
      </c>
      <c r="D493" s="229" t="s">
        <v>301</v>
      </c>
      <c r="E493" s="230" t="s">
        <v>726</v>
      </c>
      <c r="F493" s="231" t="s">
        <v>727</v>
      </c>
      <c r="G493" s="232" t="s">
        <v>149</v>
      </c>
      <c r="H493" s="233">
        <v>9</v>
      </c>
      <c r="I493" s="234"/>
      <c r="J493" s="235">
        <f>ROUND(I493*H493,2)</f>
        <v>0</v>
      </c>
      <c r="K493" s="231" t="s">
        <v>30</v>
      </c>
      <c r="L493" s="236"/>
      <c r="M493" s="237" t="s">
        <v>30</v>
      </c>
      <c r="N493" s="238" t="s">
        <v>45</v>
      </c>
      <c r="O493" s="41"/>
      <c r="P493" s="200">
        <f>O493*H493</f>
        <v>0</v>
      </c>
      <c r="Q493" s="200">
        <v>4.4999999999999998E-2</v>
      </c>
      <c r="R493" s="200">
        <f>Q493*H493</f>
        <v>0.40499999999999997</v>
      </c>
      <c r="S493" s="200">
        <v>0</v>
      </c>
      <c r="T493" s="201">
        <f>S493*H493</f>
        <v>0</v>
      </c>
      <c r="AR493" s="23" t="s">
        <v>198</v>
      </c>
      <c r="AT493" s="23" t="s">
        <v>301</v>
      </c>
      <c r="AU493" s="23" t="s">
        <v>84</v>
      </c>
      <c r="AY493" s="23" t="s">
        <v>144</v>
      </c>
      <c r="BE493" s="202">
        <f>IF(N493="základní",J493,0)</f>
        <v>0</v>
      </c>
      <c r="BF493" s="202">
        <f>IF(N493="snížená",J493,0)</f>
        <v>0</v>
      </c>
      <c r="BG493" s="202">
        <f>IF(N493="zákl. přenesená",J493,0)</f>
        <v>0</v>
      </c>
      <c r="BH493" s="202">
        <f>IF(N493="sníž. přenesená",J493,0)</f>
        <v>0</v>
      </c>
      <c r="BI493" s="202">
        <f>IF(N493="nulová",J493,0)</f>
        <v>0</v>
      </c>
      <c r="BJ493" s="23" t="s">
        <v>82</v>
      </c>
      <c r="BK493" s="202">
        <f>ROUND(I493*H493,2)</f>
        <v>0</v>
      </c>
      <c r="BL493" s="23" t="s">
        <v>151</v>
      </c>
      <c r="BM493" s="23" t="s">
        <v>728</v>
      </c>
    </row>
    <row r="494" spans="2:65" s="1" customFormat="1" ht="13.5">
      <c r="B494" s="40"/>
      <c r="C494" s="62"/>
      <c r="D494" s="203" t="s">
        <v>153</v>
      </c>
      <c r="E494" s="62"/>
      <c r="F494" s="204" t="s">
        <v>727</v>
      </c>
      <c r="G494" s="62"/>
      <c r="H494" s="62"/>
      <c r="I494" s="162"/>
      <c r="J494" s="62"/>
      <c r="K494" s="62"/>
      <c r="L494" s="60"/>
      <c r="M494" s="205"/>
      <c r="N494" s="41"/>
      <c r="O494" s="41"/>
      <c r="P494" s="41"/>
      <c r="Q494" s="41"/>
      <c r="R494" s="41"/>
      <c r="S494" s="41"/>
      <c r="T494" s="77"/>
      <c r="AT494" s="23" t="s">
        <v>153</v>
      </c>
      <c r="AU494" s="23" t="s">
        <v>84</v>
      </c>
    </row>
    <row r="495" spans="2:65" s="11" customFormat="1" ht="13.5">
      <c r="B495" s="207"/>
      <c r="C495" s="208"/>
      <c r="D495" s="203" t="s">
        <v>157</v>
      </c>
      <c r="E495" s="209" t="s">
        <v>30</v>
      </c>
      <c r="F495" s="210" t="s">
        <v>205</v>
      </c>
      <c r="G495" s="208"/>
      <c r="H495" s="211">
        <v>9</v>
      </c>
      <c r="I495" s="212"/>
      <c r="J495" s="208"/>
      <c r="K495" s="208"/>
      <c r="L495" s="213"/>
      <c r="M495" s="214"/>
      <c r="N495" s="215"/>
      <c r="O495" s="215"/>
      <c r="P495" s="215"/>
      <c r="Q495" s="215"/>
      <c r="R495" s="215"/>
      <c r="S495" s="215"/>
      <c r="T495" s="216"/>
      <c r="AT495" s="217" t="s">
        <v>157</v>
      </c>
      <c r="AU495" s="217" t="s">
        <v>84</v>
      </c>
      <c r="AV495" s="11" t="s">
        <v>84</v>
      </c>
      <c r="AW495" s="11" t="s">
        <v>37</v>
      </c>
      <c r="AX495" s="11" t="s">
        <v>82</v>
      </c>
      <c r="AY495" s="217" t="s">
        <v>144</v>
      </c>
    </row>
    <row r="496" spans="2:65" s="1" customFormat="1" ht="25.5" customHeight="1">
      <c r="B496" s="40"/>
      <c r="C496" s="191" t="s">
        <v>729</v>
      </c>
      <c r="D496" s="191" t="s">
        <v>146</v>
      </c>
      <c r="E496" s="192" t="s">
        <v>730</v>
      </c>
      <c r="F496" s="193" t="s">
        <v>731</v>
      </c>
      <c r="G496" s="194" t="s">
        <v>149</v>
      </c>
      <c r="H496" s="195">
        <v>17</v>
      </c>
      <c r="I496" s="196"/>
      <c r="J496" s="197">
        <f>ROUND(I496*H496,2)</f>
        <v>0</v>
      </c>
      <c r="K496" s="193" t="s">
        <v>150</v>
      </c>
      <c r="L496" s="60"/>
      <c r="M496" s="198" t="s">
        <v>30</v>
      </c>
      <c r="N496" s="199" t="s">
        <v>45</v>
      </c>
      <c r="O496" s="41"/>
      <c r="P496" s="200">
        <f>O496*H496</f>
        <v>0</v>
      </c>
      <c r="Q496" s="200">
        <v>6.9999999999999999E-4</v>
      </c>
      <c r="R496" s="200">
        <f>Q496*H496</f>
        <v>1.1899999999999999E-2</v>
      </c>
      <c r="S496" s="200">
        <v>0</v>
      </c>
      <c r="T496" s="201">
        <f>S496*H496</f>
        <v>0</v>
      </c>
      <c r="AR496" s="23" t="s">
        <v>151</v>
      </c>
      <c r="AT496" s="23" t="s">
        <v>146</v>
      </c>
      <c r="AU496" s="23" t="s">
        <v>84</v>
      </c>
      <c r="AY496" s="23" t="s">
        <v>144</v>
      </c>
      <c r="BE496" s="202">
        <f>IF(N496="základní",J496,0)</f>
        <v>0</v>
      </c>
      <c r="BF496" s="202">
        <f>IF(N496="snížená",J496,0)</f>
        <v>0</v>
      </c>
      <c r="BG496" s="202">
        <f>IF(N496="zákl. přenesená",J496,0)</f>
        <v>0</v>
      </c>
      <c r="BH496" s="202">
        <f>IF(N496="sníž. přenesená",J496,0)</f>
        <v>0</v>
      </c>
      <c r="BI496" s="202">
        <f>IF(N496="nulová",J496,0)</f>
        <v>0</v>
      </c>
      <c r="BJ496" s="23" t="s">
        <v>82</v>
      </c>
      <c r="BK496" s="202">
        <f>ROUND(I496*H496,2)</f>
        <v>0</v>
      </c>
      <c r="BL496" s="23" t="s">
        <v>151</v>
      </c>
      <c r="BM496" s="23" t="s">
        <v>732</v>
      </c>
    </row>
    <row r="497" spans="2:65" s="1" customFormat="1" ht="13.5">
      <c r="B497" s="40"/>
      <c r="C497" s="62"/>
      <c r="D497" s="203" t="s">
        <v>153</v>
      </c>
      <c r="E497" s="62"/>
      <c r="F497" s="204" t="s">
        <v>733</v>
      </c>
      <c r="G497" s="62"/>
      <c r="H497" s="62"/>
      <c r="I497" s="162"/>
      <c r="J497" s="62"/>
      <c r="K497" s="62"/>
      <c r="L497" s="60"/>
      <c r="M497" s="205"/>
      <c r="N497" s="41"/>
      <c r="O497" s="41"/>
      <c r="P497" s="41"/>
      <c r="Q497" s="41"/>
      <c r="R497" s="41"/>
      <c r="S497" s="41"/>
      <c r="T497" s="77"/>
      <c r="AT497" s="23" t="s">
        <v>153</v>
      </c>
      <c r="AU497" s="23" t="s">
        <v>84</v>
      </c>
    </row>
    <row r="498" spans="2:65" s="1" customFormat="1" ht="135">
      <c r="B498" s="40"/>
      <c r="C498" s="62"/>
      <c r="D498" s="203" t="s">
        <v>155</v>
      </c>
      <c r="E498" s="62"/>
      <c r="F498" s="206" t="s">
        <v>734</v>
      </c>
      <c r="G498" s="62"/>
      <c r="H498" s="62"/>
      <c r="I498" s="162"/>
      <c r="J498" s="62"/>
      <c r="K498" s="62"/>
      <c r="L498" s="60"/>
      <c r="M498" s="205"/>
      <c r="N498" s="41"/>
      <c r="O498" s="41"/>
      <c r="P498" s="41"/>
      <c r="Q498" s="41"/>
      <c r="R498" s="41"/>
      <c r="S498" s="41"/>
      <c r="T498" s="77"/>
      <c r="AT498" s="23" t="s">
        <v>155</v>
      </c>
      <c r="AU498" s="23" t="s">
        <v>84</v>
      </c>
    </row>
    <row r="499" spans="2:65" s="1" customFormat="1" ht="27">
      <c r="B499" s="40"/>
      <c r="C499" s="62"/>
      <c r="D499" s="203" t="s">
        <v>237</v>
      </c>
      <c r="E499" s="62"/>
      <c r="F499" s="206" t="s">
        <v>735</v>
      </c>
      <c r="G499" s="62"/>
      <c r="H499" s="62"/>
      <c r="I499" s="162"/>
      <c r="J499" s="62"/>
      <c r="K499" s="62"/>
      <c r="L499" s="60"/>
      <c r="M499" s="205"/>
      <c r="N499" s="41"/>
      <c r="O499" s="41"/>
      <c r="P499" s="41"/>
      <c r="Q499" s="41"/>
      <c r="R499" s="41"/>
      <c r="S499" s="41"/>
      <c r="T499" s="77"/>
      <c r="AT499" s="23" t="s">
        <v>237</v>
      </c>
      <c r="AU499" s="23" t="s">
        <v>84</v>
      </c>
    </row>
    <row r="500" spans="2:65" s="11" customFormat="1" ht="13.5">
      <c r="B500" s="207"/>
      <c r="C500" s="208"/>
      <c r="D500" s="203" t="s">
        <v>157</v>
      </c>
      <c r="E500" s="209" t="s">
        <v>30</v>
      </c>
      <c r="F500" s="210" t="s">
        <v>736</v>
      </c>
      <c r="G500" s="208"/>
      <c r="H500" s="211">
        <v>1</v>
      </c>
      <c r="I500" s="212"/>
      <c r="J500" s="208"/>
      <c r="K500" s="208"/>
      <c r="L500" s="213"/>
      <c r="M500" s="214"/>
      <c r="N500" s="215"/>
      <c r="O500" s="215"/>
      <c r="P500" s="215"/>
      <c r="Q500" s="215"/>
      <c r="R500" s="215"/>
      <c r="S500" s="215"/>
      <c r="T500" s="216"/>
      <c r="AT500" s="217" t="s">
        <v>157</v>
      </c>
      <c r="AU500" s="217" t="s">
        <v>84</v>
      </c>
      <c r="AV500" s="11" t="s">
        <v>84</v>
      </c>
      <c r="AW500" s="11" t="s">
        <v>37</v>
      </c>
      <c r="AX500" s="11" t="s">
        <v>74</v>
      </c>
      <c r="AY500" s="217" t="s">
        <v>144</v>
      </c>
    </row>
    <row r="501" spans="2:65" s="11" customFormat="1" ht="13.5">
      <c r="B501" s="207"/>
      <c r="C501" s="208"/>
      <c r="D501" s="203" t="s">
        <v>157</v>
      </c>
      <c r="E501" s="209" t="s">
        <v>30</v>
      </c>
      <c r="F501" s="210" t="s">
        <v>737</v>
      </c>
      <c r="G501" s="208"/>
      <c r="H501" s="211">
        <v>16</v>
      </c>
      <c r="I501" s="212"/>
      <c r="J501" s="208"/>
      <c r="K501" s="208"/>
      <c r="L501" s="213"/>
      <c r="M501" s="214"/>
      <c r="N501" s="215"/>
      <c r="O501" s="215"/>
      <c r="P501" s="215"/>
      <c r="Q501" s="215"/>
      <c r="R501" s="215"/>
      <c r="S501" s="215"/>
      <c r="T501" s="216"/>
      <c r="AT501" s="217" t="s">
        <v>157</v>
      </c>
      <c r="AU501" s="217" t="s">
        <v>84</v>
      </c>
      <c r="AV501" s="11" t="s">
        <v>84</v>
      </c>
      <c r="AW501" s="11" t="s">
        <v>37</v>
      </c>
      <c r="AX501" s="11" t="s">
        <v>74</v>
      </c>
      <c r="AY501" s="217" t="s">
        <v>144</v>
      </c>
    </row>
    <row r="502" spans="2:65" s="12" customFormat="1" ht="13.5">
      <c r="B502" s="218"/>
      <c r="C502" s="219"/>
      <c r="D502" s="203" t="s">
        <v>157</v>
      </c>
      <c r="E502" s="220" t="s">
        <v>30</v>
      </c>
      <c r="F502" s="221" t="s">
        <v>191</v>
      </c>
      <c r="G502" s="219"/>
      <c r="H502" s="222">
        <v>17</v>
      </c>
      <c r="I502" s="223"/>
      <c r="J502" s="219"/>
      <c r="K502" s="219"/>
      <c r="L502" s="224"/>
      <c r="M502" s="225"/>
      <c r="N502" s="226"/>
      <c r="O502" s="226"/>
      <c r="P502" s="226"/>
      <c r="Q502" s="226"/>
      <c r="R502" s="226"/>
      <c r="S502" s="226"/>
      <c r="T502" s="227"/>
      <c r="AT502" s="228" t="s">
        <v>157</v>
      </c>
      <c r="AU502" s="228" t="s">
        <v>84</v>
      </c>
      <c r="AV502" s="12" t="s">
        <v>151</v>
      </c>
      <c r="AW502" s="12" t="s">
        <v>37</v>
      </c>
      <c r="AX502" s="12" t="s">
        <v>82</v>
      </c>
      <c r="AY502" s="228" t="s">
        <v>144</v>
      </c>
    </row>
    <row r="503" spans="2:65" s="1" customFormat="1" ht="16.5" customHeight="1">
      <c r="B503" s="40"/>
      <c r="C503" s="229" t="s">
        <v>738</v>
      </c>
      <c r="D503" s="229" t="s">
        <v>301</v>
      </c>
      <c r="E503" s="230" t="s">
        <v>739</v>
      </c>
      <c r="F503" s="231" t="s">
        <v>740</v>
      </c>
      <c r="G503" s="232" t="s">
        <v>149</v>
      </c>
      <c r="H503" s="233">
        <v>2</v>
      </c>
      <c r="I503" s="234"/>
      <c r="J503" s="235">
        <f>ROUND(I503*H503,2)</f>
        <v>0</v>
      </c>
      <c r="K503" s="231" t="s">
        <v>150</v>
      </c>
      <c r="L503" s="236"/>
      <c r="M503" s="237" t="s">
        <v>30</v>
      </c>
      <c r="N503" s="238" t="s">
        <v>45</v>
      </c>
      <c r="O503" s="41"/>
      <c r="P503" s="200">
        <f>O503*H503</f>
        <v>0</v>
      </c>
      <c r="Q503" s="200">
        <v>5.0000000000000001E-3</v>
      </c>
      <c r="R503" s="200">
        <f>Q503*H503</f>
        <v>0.01</v>
      </c>
      <c r="S503" s="200">
        <v>0</v>
      </c>
      <c r="T503" s="201">
        <f>S503*H503</f>
        <v>0</v>
      </c>
      <c r="AR503" s="23" t="s">
        <v>198</v>
      </c>
      <c r="AT503" s="23" t="s">
        <v>301</v>
      </c>
      <c r="AU503" s="23" t="s">
        <v>84</v>
      </c>
      <c r="AY503" s="23" t="s">
        <v>144</v>
      </c>
      <c r="BE503" s="202">
        <f>IF(N503="základní",J503,0)</f>
        <v>0</v>
      </c>
      <c r="BF503" s="202">
        <f>IF(N503="snížená",J503,0)</f>
        <v>0</v>
      </c>
      <c r="BG503" s="202">
        <f>IF(N503="zákl. přenesená",J503,0)</f>
        <v>0</v>
      </c>
      <c r="BH503" s="202">
        <f>IF(N503="sníž. přenesená",J503,0)</f>
        <v>0</v>
      </c>
      <c r="BI503" s="202">
        <f>IF(N503="nulová",J503,0)</f>
        <v>0</v>
      </c>
      <c r="BJ503" s="23" t="s">
        <v>82</v>
      </c>
      <c r="BK503" s="202">
        <f>ROUND(I503*H503,2)</f>
        <v>0</v>
      </c>
      <c r="BL503" s="23" t="s">
        <v>151</v>
      </c>
      <c r="BM503" s="23" t="s">
        <v>741</v>
      </c>
    </row>
    <row r="504" spans="2:65" s="1" customFormat="1" ht="13.5">
      <c r="B504" s="40"/>
      <c r="C504" s="62"/>
      <c r="D504" s="203" t="s">
        <v>153</v>
      </c>
      <c r="E504" s="62"/>
      <c r="F504" s="204" t="s">
        <v>740</v>
      </c>
      <c r="G504" s="62"/>
      <c r="H504" s="62"/>
      <c r="I504" s="162"/>
      <c r="J504" s="62"/>
      <c r="K504" s="62"/>
      <c r="L504" s="60"/>
      <c r="M504" s="205"/>
      <c r="N504" s="41"/>
      <c r="O504" s="41"/>
      <c r="P504" s="41"/>
      <c r="Q504" s="41"/>
      <c r="R504" s="41"/>
      <c r="S504" s="41"/>
      <c r="T504" s="77"/>
      <c r="AT504" s="23" t="s">
        <v>153</v>
      </c>
      <c r="AU504" s="23" t="s">
        <v>84</v>
      </c>
    </row>
    <row r="505" spans="2:65" s="11" customFormat="1" ht="13.5">
      <c r="B505" s="207"/>
      <c r="C505" s="208"/>
      <c r="D505" s="203" t="s">
        <v>157</v>
      </c>
      <c r="E505" s="209" t="s">
        <v>30</v>
      </c>
      <c r="F505" s="210" t="s">
        <v>742</v>
      </c>
      <c r="G505" s="208"/>
      <c r="H505" s="211">
        <v>2</v>
      </c>
      <c r="I505" s="212"/>
      <c r="J505" s="208"/>
      <c r="K505" s="208"/>
      <c r="L505" s="213"/>
      <c r="M505" s="214"/>
      <c r="N505" s="215"/>
      <c r="O505" s="215"/>
      <c r="P505" s="215"/>
      <c r="Q505" s="215"/>
      <c r="R505" s="215"/>
      <c r="S505" s="215"/>
      <c r="T505" s="216"/>
      <c r="AT505" s="217" t="s">
        <v>157</v>
      </c>
      <c r="AU505" s="217" t="s">
        <v>84</v>
      </c>
      <c r="AV505" s="11" t="s">
        <v>84</v>
      </c>
      <c r="AW505" s="11" t="s">
        <v>37</v>
      </c>
      <c r="AX505" s="11" t="s">
        <v>82</v>
      </c>
      <c r="AY505" s="217" t="s">
        <v>144</v>
      </c>
    </row>
    <row r="506" spans="2:65" s="1" customFormat="1" ht="16.5" customHeight="1">
      <c r="B506" s="40"/>
      <c r="C506" s="229" t="s">
        <v>743</v>
      </c>
      <c r="D506" s="229" t="s">
        <v>301</v>
      </c>
      <c r="E506" s="230" t="s">
        <v>744</v>
      </c>
      <c r="F506" s="231" t="s">
        <v>745</v>
      </c>
      <c r="G506" s="232" t="s">
        <v>149</v>
      </c>
      <c r="H506" s="233">
        <v>3</v>
      </c>
      <c r="I506" s="234"/>
      <c r="J506" s="235">
        <f>ROUND(I506*H506,2)</f>
        <v>0</v>
      </c>
      <c r="K506" s="231" t="s">
        <v>150</v>
      </c>
      <c r="L506" s="236"/>
      <c r="M506" s="237" t="s">
        <v>30</v>
      </c>
      <c r="N506" s="238" t="s">
        <v>45</v>
      </c>
      <c r="O506" s="41"/>
      <c r="P506" s="200">
        <f>O506*H506</f>
        <v>0</v>
      </c>
      <c r="Q506" s="200">
        <v>4.0000000000000001E-3</v>
      </c>
      <c r="R506" s="200">
        <f>Q506*H506</f>
        <v>1.2E-2</v>
      </c>
      <c r="S506" s="200">
        <v>0</v>
      </c>
      <c r="T506" s="201">
        <f>S506*H506</f>
        <v>0</v>
      </c>
      <c r="AR506" s="23" t="s">
        <v>198</v>
      </c>
      <c r="AT506" s="23" t="s">
        <v>301</v>
      </c>
      <c r="AU506" s="23" t="s">
        <v>84</v>
      </c>
      <c r="AY506" s="23" t="s">
        <v>144</v>
      </c>
      <c r="BE506" s="202">
        <f>IF(N506="základní",J506,0)</f>
        <v>0</v>
      </c>
      <c r="BF506" s="202">
        <f>IF(N506="snížená",J506,0)</f>
        <v>0</v>
      </c>
      <c r="BG506" s="202">
        <f>IF(N506="zákl. přenesená",J506,0)</f>
        <v>0</v>
      </c>
      <c r="BH506" s="202">
        <f>IF(N506="sníž. přenesená",J506,0)</f>
        <v>0</v>
      </c>
      <c r="BI506" s="202">
        <f>IF(N506="nulová",J506,0)</f>
        <v>0</v>
      </c>
      <c r="BJ506" s="23" t="s">
        <v>82</v>
      </c>
      <c r="BK506" s="202">
        <f>ROUND(I506*H506,2)</f>
        <v>0</v>
      </c>
      <c r="BL506" s="23" t="s">
        <v>151</v>
      </c>
      <c r="BM506" s="23" t="s">
        <v>746</v>
      </c>
    </row>
    <row r="507" spans="2:65" s="1" customFormat="1" ht="13.5">
      <c r="B507" s="40"/>
      <c r="C507" s="62"/>
      <c r="D507" s="203" t="s">
        <v>153</v>
      </c>
      <c r="E507" s="62"/>
      <c r="F507" s="204" t="s">
        <v>745</v>
      </c>
      <c r="G507" s="62"/>
      <c r="H507" s="62"/>
      <c r="I507" s="162"/>
      <c r="J507" s="62"/>
      <c r="K507" s="62"/>
      <c r="L507" s="60"/>
      <c r="M507" s="205"/>
      <c r="N507" s="41"/>
      <c r="O507" s="41"/>
      <c r="P507" s="41"/>
      <c r="Q507" s="41"/>
      <c r="R507" s="41"/>
      <c r="S507" s="41"/>
      <c r="T507" s="77"/>
      <c r="AT507" s="23" t="s">
        <v>153</v>
      </c>
      <c r="AU507" s="23" t="s">
        <v>84</v>
      </c>
    </row>
    <row r="508" spans="2:65" s="11" customFormat="1" ht="13.5">
      <c r="B508" s="207"/>
      <c r="C508" s="208"/>
      <c r="D508" s="203" t="s">
        <v>157</v>
      </c>
      <c r="E508" s="209" t="s">
        <v>30</v>
      </c>
      <c r="F508" s="210" t="s">
        <v>747</v>
      </c>
      <c r="G508" s="208"/>
      <c r="H508" s="211">
        <v>1</v>
      </c>
      <c r="I508" s="212"/>
      <c r="J508" s="208"/>
      <c r="K508" s="208"/>
      <c r="L508" s="213"/>
      <c r="M508" s="214"/>
      <c r="N508" s="215"/>
      <c r="O508" s="215"/>
      <c r="P508" s="215"/>
      <c r="Q508" s="215"/>
      <c r="R508" s="215"/>
      <c r="S508" s="215"/>
      <c r="T508" s="216"/>
      <c r="AT508" s="217" t="s">
        <v>157</v>
      </c>
      <c r="AU508" s="217" t="s">
        <v>84</v>
      </c>
      <c r="AV508" s="11" t="s">
        <v>84</v>
      </c>
      <c r="AW508" s="11" t="s">
        <v>37</v>
      </c>
      <c r="AX508" s="11" t="s">
        <v>74</v>
      </c>
      <c r="AY508" s="217" t="s">
        <v>144</v>
      </c>
    </row>
    <row r="509" spans="2:65" s="11" customFormat="1" ht="13.5">
      <c r="B509" s="207"/>
      <c r="C509" s="208"/>
      <c r="D509" s="203" t="s">
        <v>157</v>
      </c>
      <c r="E509" s="209" t="s">
        <v>30</v>
      </c>
      <c r="F509" s="210" t="s">
        <v>748</v>
      </c>
      <c r="G509" s="208"/>
      <c r="H509" s="211">
        <v>2</v>
      </c>
      <c r="I509" s="212"/>
      <c r="J509" s="208"/>
      <c r="K509" s="208"/>
      <c r="L509" s="213"/>
      <c r="M509" s="214"/>
      <c r="N509" s="215"/>
      <c r="O509" s="215"/>
      <c r="P509" s="215"/>
      <c r="Q509" s="215"/>
      <c r="R509" s="215"/>
      <c r="S509" s="215"/>
      <c r="T509" s="216"/>
      <c r="AT509" s="217" t="s">
        <v>157</v>
      </c>
      <c r="AU509" s="217" t="s">
        <v>84</v>
      </c>
      <c r="AV509" s="11" t="s">
        <v>84</v>
      </c>
      <c r="AW509" s="11" t="s">
        <v>37</v>
      </c>
      <c r="AX509" s="11" t="s">
        <v>74</v>
      </c>
      <c r="AY509" s="217" t="s">
        <v>144</v>
      </c>
    </row>
    <row r="510" spans="2:65" s="12" customFormat="1" ht="13.5">
      <c r="B510" s="218"/>
      <c r="C510" s="219"/>
      <c r="D510" s="203" t="s">
        <v>157</v>
      </c>
      <c r="E510" s="220" t="s">
        <v>30</v>
      </c>
      <c r="F510" s="221" t="s">
        <v>191</v>
      </c>
      <c r="G510" s="219"/>
      <c r="H510" s="222">
        <v>3</v>
      </c>
      <c r="I510" s="223"/>
      <c r="J510" s="219"/>
      <c r="K510" s="219"/>
      <c r="L510" s="224"/>
      <c r="M510" s="225"/>
      <c r="N510" s="226"/>
      <c r="O510" s="226"/>
      <c r="P510" s="226"/>
      <c r="Q510" s="226"/>
      <c r="R510" s="226"/>
      <c r="S510" s="226"/>
      <c r="T510" s="227"/>
      <c r="AT510" s="228" t="s">
        <v>157</v>
      </c>
      <c r="AU510" s="228" t="s">
        <v>84</v>
      </c>
      <c r="AV510" s="12" t="s">
        <v>151</v>
      </c>
      <c r="AW510" s="12" t="s">
        <v>37</v>
      </c>
      <c r="AX510" s="12" t="s">
        <v>82</v>
      </c>
      <c r="AY510" s="228" t="s">
        <v>144</v>
      </c>
    </row>
    <row r="511" spans="2:65" s="1" customFormat="1" ht="16.5" customHeight="1">
      <c r="B511" s="40"/>
      <c r="C511" s="229" t="s">
        <v>749</v>
      </c>
      <c r="D511" s="229" t="s">
        <v>301</v>
      </c>
      <c r="E511" s="230" t="s">
        <v>750</v>
      </c>
      <c r="F511" s="231" t="s">
        <v>751</v>
      </c>
      <c r="G511" s="232" t="s">
        <v>149</v>
      </c>
      <c r="H511" s="233">
        <v>3</v>
      </c>
      <c r="I511" s="234"/>
      <c r="J511" s="235">
        <f>ROUND(I511*H511,2)</f>
        <v>0</v>
      </c>
      <c r="K511" s="231" t="s">
        <v>150</v>
      </c>
      <c r="L511" s="236"/>
      <c r="M511" s="237" t="s">
        <v>30</v>
      </c>
      <c r="N511" s="238" t="s">
        <v>45</v>
      </c>
      <c r="O511" s="41"/>
      <c r="P511" s="200">
        <f>O511*H511</f>
        <v>0</v>
      </c>
      <c r="Q511" s="200">
        <v>3.0000000000000001E-3</v>
      </c>
      <c r="R511" s="200">
        <f>Q511*H511</f>
        <v>9.0000000000000011E-3</v>
      </c>
      <c r="S511" s="200">
        <v>0</v>
      </c>
      <c r="T511" s="201">
        <f>S511*H511</f>
        <v>0</v>
      </c>
      <c r="AR511" s="23" t="s">
        <v>198</v>
      </c>
      <c r="AT511" s="23" t="s">
        <v>301</v>
      </c>
      <c r="AU511" s="23" t="s">
        <v>84</v>
      </c>
      <c r="AY511" s="23" t="s">
        <v>144</v>
      </c>
      <c r="BE511" s="202">
        <f>IF(N511="základní",J511,0)</f>
        <v>0</v>
      </c>
      <c r="BF511" s="202">
        <f>IF(N511="snížená",J511,0)</f>
        <v>0</v>
      </c>
      <c r="BG511" s="202">
        <f>IF(N511="zákl. přenesená",J511,0)</f>
        <v>0</v>
      </c>
      <c r="BH511" s="202">
        <f>IF(N511="sníž. přenesená",J511,0)</f>
        <v>0</v>
      </c>
      <c r="BI511" s="202">
        <f>IF(N511="nulová",J511,0)</f>
        <v>0</v>
      </c>
      <c r="BJ511" s="23" t="s">
        <v>82</v>
      </c>
      <c r="BK511" s="202">
        <f>ROUND(I511*H511,2)</f>
        <v>0</v>
      </c>
      <c r="BL511" s="23" t="s">
        <v>151</v>
      </c>
      <c r="BM511" s="23" t="s">
        <v>752</v>
      </c>
    </row>
    <row r="512" spans="2:65" s="1" customFormat="1" ht="13.5">
      <c r="B512" s="40"/>
      <c r="C512" s="62"/>
      <c r="D512" s="203" t="s">
        <v>153</v>
      </c>
      <c r="E512" s="62"/>
      <c r="F512" s="204" t="s">
        <v>753</v>
      </c>
      <c r="G512" s="62"/>
      <c r="H512" s="62"/>
      <c r="I512" s="162"/>
      <c r="J512" s="62"/>
      <c r="K512" s="62"/>
      <c r="L512" s="60"/>
      <c r="M512" s="205"/>
      <c r="N512" s="41"/>
      <c r="O512" s="41"/>
      <c r="P512" s="41"/>
      <c r="Q512" s="41"/>
      <c r="R512" s="41"/>
      <c r="S512" s="41"/>
      <c r="T512" s="77"/>
      <c r="AT512" s="23" t="s">
        <v>153</v>
      </c>
      <c r="AU512" s="23" t="s">
        <v>84</v>
      </c>
    </row>
    <row r="513" spans="2:65" s="11" customFormat="1" ht="13.5">
      <c r="B513" s="207"/>
      <c r="C513" s="208"/>
      <c r="D513" s="203" t="s">
        <v>157</v>
      </c>
      <c r="E513" s="209" t="s">
        <v>30</v>
      </c>
      <c r="F513" s="210" t="s">
        <v>754</v>
      </c>
      <c r="G513" s="208"/>
      <c r="H513" s="211">
        <v>3</v>
      </c>
      <c r="I513" s="212"/>
      <c r="J513" s="208"/>
      <c r="K513" s="208"/>
      <c r="L513" s="213"/>
      <c r="M513" s="214"/>
      <c r="N513" s="215"/>
      <c r="O513" s="215"/>
      <c r="P513" s="215"/>
      <c r="Q513" s="215"/>
      <c r="R513" s="215"/>
      <c r="S513" s="215"/>
      <c r="T513" s="216"/>
      <c r="AT513" s="217" t="s">
        <v>157</v>
      </c>
      <c r="AU513" s="217" t="s">
        <v>84</v>
      </c>
      <c r="AV513" s="11" t="s">
        <v>84</v>
      </c>
      <c r="AW513" s="11" t="s">
        <v>37</v>
      </c>
      <c r="AX513" s="11" t="s">
        <v>82</v>
      </c>
      <c r="AY513" s="217" t="s">
        <v>144</v>
      </c>
    </row>
    <row r="514" spans="2:65" s="1" customFormat="1" ht="16.5" customHeight="1">
      <c r="B514" s="40"/>
      <c r="C514" s="229" t="s">
        <v>755</v>
      </c>
      <c r="D514" s="229" t="s">
        <v>301</v>
      </c>
      <c r="E514" s="230" t="s">
        <v>756</v>
      </c>
      <c r="F514" s="231" t="s">
        <v>757</v>
      </c>
      <c r="G514" s="232" t="s">
        <v>149</v>
      </c>
      <c r="H514" s="233">
        <v>4</v>
      </c>
      <c r="I514" s="234"/>
      <c r="J514" s="235">
        <f>ROUND(I514*H514,2)</f>
        <v>0</v>
      </c>
      <c r="K514" s="231" t="s">
        <v>150</v>
      </c>
      <c r="L514" s="236"/>
      <c r="M514" s="237" t="s">
        <v>30</v>
      </c>
      <c r="N514" s="238" t="s">
        <v>45</v>
      </c>
      <c r="O514" s="41"/>
      <c r="P514" s="200">
        <f>O514*H514</f>
        <v>0</v>
      </c>
      <c r="Q514" s="200">
        <v>4.0000000000000001E-3</v>
      </c>
      <c r="R514" s="200">
        <f>Q514*H514</f>
        <v>1.6E-2</v>
      </c>
      <c r="S514" s="200">
        <v>0</v>
      </c>
      <c r="T514" s="201">
        <f>S514*H514</f>
        <v>0</v>
      </c>
      <c r="AR514" s="23" t="s">
        <v>198</v>
      </c>
      <c r="AT514" s="23" t="s">
        <v>301</v>
      </c>
      <c r="AU514" s="23" t="s">
        <v>84</v>
      </c>
      <c r="AY514" s="23" t="s">
        <v>144</v>
      </c>
      <c r="BE514" s="202">
        <f>IF(N514="základní",J514,0)</f>
        <v>0</v>
      </c>
      <c r="BF514" s="202">
        <f>IF(N514="snížená",J514,0)</f>
        <v>0</v>
      </c>
      <c r="BG514" s="202">
        <f>IF(N514="zákl. přenesená",J514,0)</f>
        <v>0</v>
      </c>
      <c r="BH514" s="202">
        <f>IF(N514="sníž. přenesená",J514,0)</f>
        <v>0</v>
      </c>
      <c r="BI514" s="202">
        <f>IF(N514="nulová",J514,0)</f>
        <v>0</v>
      </c>
      <c r="BJ514" s="23" t="s">
        <v>82</v>
      </c>
      <c r="BK514" s="202">
        <f>ROUND(I514*H514,2)</f>
        <v>0</v>
      </c>
      <c r="BL514" s="23" t="s">
        <v>151</v>
      </c>
      <c r="BM514" s="23" t="s">
        <v>758</v>
      </c>
    </row>
    <row r="515" spans="2:65" s="1" customFormat="1" ht="13.5">
      <c r="B515" s="40"/>
      <c r="C515" s="62"/>
      <c r="D515" s="203" t="s">
        <v>153</v>
      </c>
      <c r="E515" s="62"/>
      <c r="F515" s="204" t="s">
        <v>757</v>
      </c>
      <c r="G515" s="62"/>
      <c r="H515" s="62"/>
      <c r="I515" s="162"/>
      <c r="J515" s="62"/>
      <c r="K515" s="62"/>
      <c r="L515" s="60"/>
      <c r="M515" s="205"/>
      <c r="N515" s="41"/>
      <c r="O515" s="41"/>
      <c r="P515" s="41"/>
      <c r="Q515" s="41"/>
      <c r="R515" s="41"/>
      <c r="S515" s="41"/>
      <c r="T515" s="77"/>
      <c r="AT515" s="23" t="s">
        <v>153</v>
      </c>
      <c r="AU515" s="23" t="s">
        <v>84</v>
      </c>
    </row>
    <row r="516" spans="2:65" s="11" customFormat="1" ht="13.5">
      <c r="B516" s="207"/>
      <c r="C516" s="208"/>
      <c r="D516" s="203" t="s">
        <v>157</v>
      </c>
      <c r="E516" s="209" t="s">
        <v>30</v>
      </c>
      <c r="F516" s="210" t="s">
        <v>759</v>
      </c>
      <c r="G516" s="208"/>
      <c r="H516" s="211">
        <v>2</v>
      </c>
      <c r="I516" s="212"/>
      <c r="J516" s="208"/>
      <c r="K516" s="208"/>
      <c r="L516" s="213"/>
      <c r="M516" s="214"/>
      <c r="N516" s="215"/>
      <c r="O516" s="215"/>
      <c r="P516" s="215"/>
      <c r="Q516" s="215"/>
      <c r="R516" s="215"/>
      <c r="S516" s="215"/>
      <c r="T516" s="216"/>
      <c r="AT516" s="217" t="s">
        <v>157</v>
      </c>
      <c r="AU516" s="217" t="s">
        <v>84</v>
      </c>
      <c r="AV516" s="11" t="s">
        <v>84</v>
      </c>
      <c r="AW516" s="11" t="s">
        <v>37</v>
      </c>
      <c r="AX516" s="11" t="s">
        <v>74</v>
      </c>
      <c r="AY516" s="217" t="s">
        <v>144</v>
      </c>
    </row>
    <row r="517" spans="2:65" s="11" customFormat="1" ht="13.5">
      <c r="B517" s="207"/>
      <c r="C517" s="208"/>
      <c r="D517" s="203" t="s">
        <v>157</v>
      </c>
      <c r="E517" s="209" t="s">
        <v>30</v>
      </c>
      <c r="F517" s="210" t="s">
        <v>760</v>
      </c>
      <c r="G517" s="208"/>
      <c r="H517" s="211">
        <v>2</v>
      </c>
      <c r="I517" s="212"/>
      <c r="J517" s="208"/>
      <c r="K517" s="208"/>
      <c r="L517" s="213"/>
      <c r="M517" s="214"/>
      <c r="N517" s="215"/>
      <c r="O517" s="215"/>
      <c r="P517" s="215"/>
      <c r="Q517" s="215"/>
      <c r="R517" s="215"/>
      <c r="S517" s="215"/>
      <c r="T517" s="216"/>
      <c r="AT517" s="217" t="s">
        <v>157</v>
      </c>
      <c r="AU517" s="217" t="s">
        <v>84</v>
      </c>
      <c r="AV517" s="11" t="s">
        <v>84</v>
      </c>
      <c r="AW517" s="11" t="s">
        <v>37</v>
      </c>
      <c r="AX517" s="11" t="s">
        <v>74</v>
      </c>
      <c r="AY517" s="217" t="s">
        <v>144</v>
      </c>
    </row>
    <row r="518" spans="2:65" s="12" customFormat="1" ht="13.5">
      <c r="B518" s="218"/>
      <c r="C518" s="219"/>
      <c r="D518" s="203" t="s">
        <v>157</v>
      </c>
      <c r="E518" s="220" t="s">
        <v>30</v>
      </c>
      <c r="F518" s="221" t="s">
        <v>191</v>
      </c>
      <c r="G518" s="219"/>
      <c r="H518" s="222">
        <v>4</v>
      </c>
      <c r="I518" s="223"/>
      <c r="J518" s="219"/>
      <c r="K518" s="219"/>
      <c r="L518" s="224"/>
      <c r="M518" s="225"/>
      <c r="N518" s="226"/>
      <c r="O518" s="226"/>
      <c r="P518" s="226"/>
      <c r="Q518" s="226"/>
      <c r="R518" s="226"/>
      <c r="S518" s="226"/>
      <c r="T518" s="227"/>
      <c r="AT518" s="228" t="s">
        <v>157</v>
      </c>
      <c r="AU518" s="228" t="s">
        <v>84</v>
      </c>
      <c r="AV518" s="12" t="s">
        <v>151</v>
      </c>
      <c r="AW518" s="12" t="s">
        <v>37</v>
      </c>
      <c r="AX518" s="12" t="s">
        <v>82</v>
      </c>
      <c r="AY518" s="228" t="s">
        <v>144</v>
      </c>
    </row>
    <row r="519" spans="2:65" s="1" customFormat="1" ht="16.5" customHeight="1">
      <c r="B519" s="40"/>
      <c r="C519" s="229" t="s">
        <v>761</v>
      </c>
      <c r="D519" s="229" t="s">
        <v>301</v>
      </c>
      <c r="E519" s="230" t="s">
        <v>762</v>
      </c>
      <c r="F519" s="231" t="s">
        <v>763</v>
      </c>
      <c r="G519" s="232" t="s">
        <v>149</v>
      </c>
      <c r="H519" s="233">
        <v>3</v>
      </c>
      <c r="I519" s="234"/>
      <c r="J519" s="235">
        <f>ROUND(I519*H519,2)</f>
        <v>0</v>
      </c>
      <c r="K519" s="231" t="s">
        <v>150</v>
      </c>
      <c r="L519" s="236"/>
      <c r="M519" s="237" t="s">
        <v>30</v>
      </c>
      <c r="N519" s="238" t="s">
        <v>45</v>
      </c>
      <c r="O519" s="41"/>
      <c r="P519" s="200">
        <f>O519*H519</f>
        <v>0</v>
      </c>
      <c r="Q519" s="200">
        <v>4.0000000000000001E-3</v>
      </c>
      <c r="R519" s="200">
        <f>Q519*H519</f>
        <v>1.2E-2</v>
      </c>
      <c r="S519" s="200">
        <v>0</v>
      </c>
      <c r="T519" s="201">
        <f>S519*H519</f>
        <v>0</v>
      </c>
      <c r="AR519" s="23" t="s">
        <v>198</v>
      </c>
      <c r="AT519" s="23" t="s">
        <v>301</v>
      </c>
      <c r="AU519" s="23" t="s">
        <v>84</v>
      </c>
      <c r="AY519" s="23" t="s">
        <v>144</v>
      </c>
      <c r="BE519" s="202">
        <f>IF(N519="základní",J519,0)</f>
        <v>0</v>
      </c>
      <c r="BF519" s="202">
        <f>IF(N519="snížená",J519,0)</f>
        <v>0</v>
      </c>
      <c r="BG519" s="202">
        <f>IF(N519="zákl. přenesená",J519,0)</f>
        <v>0</v>
      </c>
      <c r="BH519" s="202">
        <f>IF(N519="sníž. přenesená",J519,0)</f>
        <v>0</v>
      </c>
      <c r="BI519" s="202">
        <f>IF(N519="nulová",J519,0)</f>
        <v>0</v>
      </c>
      <c r="BJ519" s="23" t="s">
        <v>82</v>
      </c>
      <c r="BK519" s="202">
        <f>ROUND(I519*H519,2)</f>
        <v>0</v>
      </c>
      <c r="BL519" s="23" t="s">
        <v>151</v>
      </c>
      <c r="BM519" s="23" t="s">
        <v>764</v>
      </c>
    </row>
    <row r="520" spans="2:65" s="1" customFormat="1" ht="13.5">
      <c r="B520" s="40"/>
      <c r="C520" s="62"/>
      <c r="D520" s="203" t="s">
        <v>153</v>
      </c>
      <c r="E520" s="62"/>
      <c r="F520" s="204" t="s">
        <v>763</v>
      </c>
      <c r="G520" s="62"/>
      <c r="H520" s="62"/>
      <c r="I520" s="162"/>
      <c r="J520" s="62"/>
      <c r="K520" s="62"/>
      <c r="L520" s="60"/>
      <c r="M520" s="205"/>
      <c r="N520" s="41"/>
      <c r="O520" s="41"/>
      <c r="P520" s="41"/>
      <c r="Q520" s="41"/>
      <c r="R520" s="41"/>
      <c r="S520" s="41"/>
      <c r="T520" s="77"/>
      <c r="AT520" s="23" t="s">
        <v>153</v>
      </c>
      <c r="AU520" s="23" t="s">
        <v>84</v>
      </c>
    </row>
    <row r="521" spans="2:65" s="11" customFormat="1" ht="13.5">
      <c r="B521" s="207"/>
      <c r="C521" s="208"/>
      <c r="D521" s="203" t="s">
        <v>157</v>
      </c>
      <c r="E521" s="209" t="s">
        <v>30</v>
      </c>
      <c r="F521" s="210" t="s">
        <v>765</v>
      </c>
      <c r="G521" s="208"/>
      <c r="H521" s="211">
        <v>3</v>
      </c>
      <c r="I521" s="212"/>
      <c r="J521" s="208"/>
      <c r="K521" s="208"/>
      <c r="L521" s="213"/>
      <c r="M521" s="214"/>
      <c r="N521" s="215"/>
      <c r="O521" s="215"/>
      <c r="P521" s="215"/>
      <c r="Q521" s="215"/>
      <c r="R521" s="215"/>
      <c r="S521" s="215"/>
      <c r="T521" s="216"/>
      <c r="AT521" s="217" t="s">
        <v>157</v>
      </c>
      <c r="AU521" s="217" t="s">
        <v>84</v>
      </c>
      <c r="AV521" s="11" t="s">
        <v>84</v>
      </c>
      <c r="AW521" s="11" t="s">
        <v>37</v>
      </c>
      <c r="AX521" s="11" t="s">
        <v>82</v>
      </c>
      <c r="AY521" s="217" t="s">
        <v>144</v>
      </c>
    </row>
    <row r="522" spans="2:65" s="1" customFormat="1" ht="16.5" customHeight="1">
      <c r="B522" s="40"/>
      <c r="C522" s="229" t="s">
        <v>766</v>
      </c>
      <c r="D522" s="229" t="s">
        <v>301</v>
      </c>
      <c r="E522" s="230" t="s">
        <v>767</v>
      </c>
      <c r="F522" s="231" t="s">
        <v>768</v>
      </c>
      <c r="G522" s="232" t="s">
        <v>149</v>
      </c>
      <c r="H522" s="233">
        <v>1</v>
      </c>
      <c r="I522" s="234"/>
      <c r="J522" s="235">
        <f>ROUND(I522*H522,2)</f>
        <v>0</v>
      </c>
      <c r="K522" s="231" t="s">
        <v>150</v>
      </c>
      <c r="L522" s="236"/>
      <c r="M522" s="237" t="s">
        <v>30</v>
      </c>
      <c r="N522" s="238" t="s">
        <v>45</v>
      </c>
      <c r="O522" s="41"/>
      <c r="P522" s="200">
        <f>O522*H522</f>
        <v>0</v>
      </c>
      <c r="Q522" s="200">
        <v>4.0000000000000001E-3</v>
      </c>
      <c r="R522" s="200">
        <f>Q522*H522</f>
        <v>4.0000000000000001E-3</v>
      </c>
      <c r="S522" s="200">
        <v>0</v>
      </c>
      <c r="T522" s="201">
        <f>S522*H522</f>
        <v>0</v>
      </c>
      <c r="AR522" s="23" t="s">
        <v>198</v>
      </c>
      <c r="AT522" s="23" t="s">
        <v>301</v>
      </c>
      <c r="AU522" s="23" t="s">
        <v>84</v>
      </c>
      <c r="AY522" s="23" t="s">
        <v>144</v>
      </c>
      <c r="BE522" s="202">
        <f>IF(N522="základní",J522,0)</f>
        <v>0</v>
      </c>
      <c r="BF522" s="202">
        <f>IF(N522="snížená",J522,0)</f>
        <v>0</v>
      </c>
      <c r="BG522" s="202">
        <f>IF(N522="zákl. přenesená",J522,0)</f>
        <v>0</v>
      </c>
      <c r="BH522" s="202">
        <f>IF(N522="sníž. přenesená",J522,0)</f>
        <v>0</v>
      </c>
      <c r="BI522" s="202">
        <f>IF(N522="nulová",J522,0)</f>
        <v>0</v>
      </c>
      <c r="BJ522" s="23" t="s">
        <v>82</v>
      </c>
      <c r="BK522" s="202">
        <f>ROUND(I522*H522,2)</f>
        <v>0</v>
      </c>
      <c r="BL522" s="23" t="s">
        <v>151</v>
      </c>
      <c r="BM522" s="23" t="s">
        <v>769</v>
      </c>
    </row>
    <row r="523" spans="2:65" s="1" customFormat="1" ht="13.5">
      <c r="B523" s="40"/>
      <c r="C523" s="62"/>
      <c r="D523" s="203" t="s">
        <v>153</v>
      </c>
      <c r="E523" s="62"/>
      <c r="F523" s="204" t="s">
        <v>770</v>
      </c>
      <c r="G523" s="62"/>
      <c r="H523" s="62"/>
      <c r="I523" s="162"/>
      <c r="J523" s="62"/>
      <c r="K523" s="62"/>
      <c r="L523" s="60"/>
      <c r="M523" s="205"/>
      <c r="N523" s="41"/>
      <c r="O523" s="41"/>
      <c r="P523" s="41"/>
      <c r="Q523" s="41"/>
      <c r="R523" s="41"/>
      <c r="S523" s="41"/>
      <c r="T523" s="77"/>
      <c r="AT523" s="23" t="s">
        <v>153</v>
      </c>
      <c r="AU523" s="23" t="s">
        <v>84</v>
      </c>
    </row>
    <row r="524" spans="2:65" s="11" customFormat="1" ht="13.5">
      <c r="B524" s="207"/>
      <c r="C524" s="208"/>
      <c r="D524" s="203" t="s">
        <v>157</v>
      </c>
      <c r="E524" s="209" t="s">
        <v>30</v>
      </c>
      <c r="F524" s="210" t="s">
        <v>771</v>
      </c>
      <c r="G524" s="208"/>
      <c r="H524" s="211">
        <v>1</v>
      </c>
      <c r="I524" s="212"/>
      <c r="J524" s="208"/>
      <c r="K524" s="208"/>
      <c r="L524" s="213"/>
      <c r="M524" s="214"/>
      <c r="N524" s="215"/>
      <c r="O524" s="215"/>
      <c r="P524" s="215"/>
      <c r="Q524" s="215"/>
      <c r="R524" s="215"/>
      <c r="S524" s="215"/>
      <c r="T524" s="216"/>
      <c r="AT524" s="217" t="s">
        <v>157</v>
      </c>
      <c r="AU524" s="217" t="s">
        <v>84</v>
      </c>
      <c r="AV524" s="11" t="s">
        <v>84</v>
      </c>
      <c r="AW524" s="11" t="s">
        <v>37</v>
      </c>
      <c r="AX524" s="11" t="s">
        <v>82</v>
      </c>
      <c r="AY524" s="217" t="s">
        <v>144</v>
      </c>
    </row>
    <row r="525" spans="2:65" s="1" customFormat="1" ht="25.5" customHeight="1">
      <c r="B525" s="40"/>
      <c r="C525" s="191" t="s">
        <v>772</v>
      </c>
      <c r="D525" s="191" t="s">
        <v>146</v>
      </c>
      <c r="E525" s="192" t="s">
        <v>773</v>
      </c>
      <c r="F525" s="193" t="s">
        <v>774</v>
      </c>
      <c r="G525" s="194" t="s">
        <v>149</v>
      </c>
      <c r="H525" s="195">
        <v>16</v>
      </c>
      <c r="I525" s="196"/>
      <c r="J525" s="197">
        <f>ROUND(I525*H525,2)</f>
        <v>0</v>
      </c>
      <c r="K525" s="193" t="s">
        <v>150</v>
      </c>
      <c r="L525" s="60"/>
      <c r="M525" s="198" t="s">
        <v>30</v>
      </c>
      <c r="N525" s="199" t="s">
        <v>45</v>
      </c>
      <c r="O525" s="41"/>
      <c r="P525" s="200">
        <f>O525*H525</f>
        <v>0</v>
      </c>
      <c r="Q525" s="200">
        <v>0.11241</v>
      </c>
      <c r="R525" s="200">
        <f>Q525*H525</f>
        <v>1.7985599999999999</v>
      </c>
      <c r="S525" s="200">
        <v>0</v>
      </c>
      <c r="T525" s="201">
        <f>S525*H525</f>
        <v>0</v>
      </c>
      <c r="AR525" s="23" t="s">
        <v>151</v>
      </c>
      <c r="AT525" s="23" t="s">
        <v>146</v>
      </c>
      <c r="AU525" s="23" t="s">
        <v>84</v>
      </c>
      <c r="AY525" s="23" t="s">
        <v>144</v>
      </c>
      <c r="BE525" s="202">
        <f>IF(N525="základní",J525,0)</f>
        <v>0</v>
      </c>
      <c r="BF525" s="202">
        <f>IF(N525="snížená",J525,0)</f>
        <v>0</v>
      </c>
      <c r="BG525" s="202">
        <f>IF(N525="zákl. přenesená",J525,0)</f>
        <v>0</v>
      </c>
      <c r="BH525" s="202">
        <f>IF(N525="sníž. přenesená",J525,0)</f>
        <v>0</v>
      </c>
      <c r="BI525" s="202">
        <f>IF(N525="nulová",J525,0)</f>
        <v>0</v>
      </c>
      <c r="BJ525" s="23" t="s">
        <v>82</v>
      </c>
      <c r="BK525" s="202">
        <f>ROUND(I525*H525,2)</f>
        <v>0</v>
      </c>
      <c r="BL525" s="23" t="s">
        <v>151</v>
      </c>
      <c r="BM525" s="23" t="s">
        <v>775</v>
      </c>
    </row>
    <row r="526" spans="2:65" s="1" customFormat="1" ht="13.5">
      <c r="B526" s="40"/>
      <c r="C526" s="62"/>
      <c r="D526" s="203" t="s">
        <v>153</v>
      </c>
      <c r="E526" s="62"/>
      <c r="F526" s="204" t="s">
        <v>776</v>
      </c>
      <c r="G526" s="62"/>
      <c r="H526" s="62"/>
      <c r="I526" s="162"/>
      <c r="J526" s="62"/>
      <c r="K526" s="62"/>
      <c r="L526" s="60"/>
      <c r="M526" s="205"/>
      <c r="N526" s="41"/>
      <c r="O526" s="41"/>
      <c r="P526" s="41"/>
      <c r="Q526" s="41"/>
      <c r="R526" s="41"/>
      <c r="S526" s="41"/>
      <c r="T526" s="77"/>
      <c r="AT526" s="23" t="s">
        <v>153</v>
      </c>
      <c r="AU526" s="23" t="s">
        <v>84</v>
      </c>
    </row>
    <row r="527" spans="2:65" s="1" customFormat="1" ht="94.5">
      <c r="B527" s="40"/>
      <c r="C527" s="62"/>
      <c r="D527" s="203" t="s">
        <v>155</v>
      </c>
      <c r="E527" s="62"/>
      <c r="F527" s="206" t="s">
        <v>777</v>
      </c>
      <c r="G527" s="62"/>
      <c r="H527" s="62"/>
      <c r="I527" s="162"/>
      <c r="J527" s="62"/>
      <c r="K527" s="62"/>
      <c r="L527" s="60"/>
      <c r="M527" s="205"/>
      <c r="N527" s="41"/>
      <c r="O527" s="41"/>
      <c r="P527" s="41"/>
      <c r="Q527" s="41"/>
      <c r="R527" s="41"/>
      <c r="S527" s="41"/>
      <c r="T527" s="77"/>
      <c r="AT527" s="23" t="s">
        <v>155</v>
      </c>
      <c r="AU527" s="23" t="s">
        <v>84</v>
      </c>
    </row>
    <row r="528" spans="2:65" s="1" customFormat="1" ht="27">
      <c r="B528" s="40"/>
      <c r="C528" s="62"/>
      <c r="D528" s="203" t="s">
        <v>237</v>
      </c>
      <c r="E528" s="62"/>
      <c r="F528" s="206" t="s">
        <v>735</v>
      </c>
      <c r="G528" s="62"/>
      <c r="H528" s="62"/>
      <c r="I528" s="162"/>
      <c r="J528" s="62"/>
      <c r="K528" s="62"/>
      <c r="L528" s="60"/>
      <c r="M528" s="205"/>
      <c r="N528" s="41"/>
      <c r="O528" s="41"/>
      <c r="P528" s="41"/>
      <c r="Q528" s="41"/>
      <c r="R528" s="41"/>
      <c r="S528" s="41"/>
      <c r="T528" s="77"/>
      <c r="AT528" s="23" t="s">
        <v>237</v>
      </c>
      <c r="AU528" s="23" t="s">
        <v>84</v>
      </c>
    </row>
    <row r="529" spans="2:65" s="11" customFormat="1" ht="13.5">
      <c r="B529" s="207"/>
      <c r="C529" s="208"/>
      <c r="D529" s="203" t="s">
        <v>157</v>
      </c>
      <c r="E529" s="209" t="s">
        <v>30</v>
      </c>
      <c r="F529" s="210" t="s">
        <v>778</v>
      </c>
      <c r="G529" s="208"/>
      <c r="H529" s="211">
        <v>16</v>
      </c>
      <c r="I529" s="212"/>
      <c r="J529" s="208"/>
      <c r="K529" s="208"/>
      <c r="L529" s="213"/>
      <c r="M529" s="214"/>
      <c r="N529" s="215"/>
      <c r="O529" s="215"/>
      <c r="P529" s="215"/>
      <c r="Q529" s="215"/>
      <c r="R529" s="215"/>
      <c r="S529" s="215"/>
      <c r="T529" s="216"/>
      <c r="AT529" s="217" t="s">
        <v>157</v>
      </c>
      <c r="AU529" s="217" t="s">
        <v>84</v>
      </c>
      <c r="AV529" s="11" t="s">
        <v>84</v>
      </c>
      <c r="AW529" s="11" t="s">
        <v>37</v>
      </c>
      <c r="AX529" s="11" t="s">
        <v>82</v>
      </c>
      <c r="AY529" s="217" t="s">
        <v>144</v>
      </c>
    </row>
    <row r="530" spans="2:65" s="1" customFormat="1" ht="16.5" customHeight="1">
      <c r="B530" s="40"/>
      <c r="C530" s="229" t="s">
        <v>779</v>
      </c>
      <c r="D530" s="229" t="s">
        <v>301</v>
      </c>
      <c r="E530" s="230" t="s">
        <v>780</v>
      </c>
      <c r="F530" s="231" t="s">
        <v>781</v>
      </c>
      <c r="G530" s="232" t="s">
        <v>149</v>
      </c>
      <c r="H530" s="233">
        <v>16</v>
      </c>
      <c r="I530" s="234"/>
      <c r="J530" s="235">
        <f>ROUND(I530*H530,2)</f>
        <v>0</v>
      </c>
      <c r="K530" s="231" t="s">
        <v>150</v>
      </c>
      <c r="L530" s="236"/>
      <c r="M530" s="237" t="s">
        <v>30</v>
      </c>
      <c r="N530" s="238" t="s">
        <v>45</v>
      </c>
      <c r="O530" s="41"/>
      <c r="P530" s="200">
        <f>O530*H530</f>
        <v>0</v>
      </c>
      <c r="Q530" s="200">
        <v>6.1000000000000004E-3</v>
      </c>
      <c r="R530" s="200">
        <f>Q530*H530</f>
        <v>9.7600000000000006E-2</v>
      </c>
      <c r="S530" s="200">
        <v>0</v>
      </c>
      <c r="T530" s="201">
        <f>S530*H530</f>
        <v>0</v>
      </c>
      <c r="AR530" s="23" t="s">
        <v>198</v>
      </c>
      <c r="AT530" s="23" t="s">
        <v>301</v>
      </c>
      <c r="AU530" s="23" t="s">
        <v>84</v>
      </c>
      <c r="AY530" s="23" t="s">
        <v>144</v>
      </c>
      <c r="BE530" s="202">
        <f>IF(N530="základní",J530,0)</f>
        <v>0</v>
      </c>
      <c r="BF530" s="202">
        <f>IF(N530="snížená",J530,0)</f>
        <v>0</v>
      </c>
      <c r="BG530" s="202">
        <f>IF(N530="zákl. přenesená",J530,0)</f>
        <v>0</v>
      </c>
      <c r="BH530" s="202">
        <f>IF(N530="sníž. přenesená",J530,0)</f>
        <v>0</v>
      </c>
      <c r="BI530" s="202">
        <f>IF(N530="nulová",J530,0)</f>
        <v>0</v>
      </c>
      <c r="BJ530" s="23" t="s">
        <v>82</v>
      </c>
      <c r="BK530" s="202">
        <f>ROUND(I530*H530,2)</f>
        <v>0</v>
      </c>
      <c r="BL530" s="23" t="s">
        <v>151</v>
      </c>
      <c r="BM530" s="23" t="s">
        <v>782</v>
      </c>
    </row>
    <row r="531" spans="2:65" s="1" customFormat="1" ht="13.5">
      <c r="B531" s="40"/>
      <c r="C531" s="62"/>
      <c r="D531" s="203" t="s">
        <v>153</v>
      </c>
      <c r="E531" s="62"/>
      <c r="F531" s="204" t="s">
        <v>781</v>
      </c>
      <c r="G531" s="62"/>
      <c r="H531" s="62"/>
      <c r="I531" s="162"/>
      <c r="J531" s="62"/>
      <c r="K531" s="62"/>
      <c r="L531" s="60"/>
      <c r="M531" s="205"/>
      <c r="N531" s="41"/>
      <c r="O531" s="41"/>
      <c r="P531" s="41"/>
      <c r="Q531" s="41"/>
      <c r="R531" s="41"/>
      <c r="S531" s="41"/>
      <c r="T531" s="77"/>
      <c r="AT531" s="23" t="s">
        <v>153</v>
      </c>
      <c r="AU531" s="23" t="s">
        <v>84</v>
      </c>
    </row>
    <row r="532" spans="2:65" s="11" customFormat="1" ht="13.5">
      <c r="B532" s="207"/>
      <c r="C532" s="208"/>
      <c r="D532" s="203" t="s">
        <v>157</v>
      </c>
      <c r="E532" s="209" t="s">
        <v>30</v>
      </c>
      <c r="F532" s="210" t="s">
        <v>778</v>
      </c>
      <c r="G532" s="208"/>
      <c r="H532" s="211">
        <v>16</v>
      </c>
      <c r="I532" s="212"/>
      <c r="J532" s="208"/>
      <c r="K532" s="208"/>
      <c r="L532" s="213"/>
      <c r="M532" s="214"/>
      <c r="N532" s="215"/>
      <c r="O532" s="215"/>
      <c r="P532" s="215"/>
      <c r="Q532" s="215"/>
      <c r="R532" s="215"/>
      <c r="S532" s="215"/>
      <c r="T532" s="216"/>
      <c r="AT532" s="217" t="s">
        <v>157</v>
      </c>
      <c r="AU532" s="217" t="s">
        <v>84</v>
      </c>
      <c r="AV532" s="11" t="s">
        <v>84</v>
      </c>
      <c r="AW532" s="11" t="s">
        <v>37</v>
      </c>
      <c r="AX532" s="11" t="s">
        <v>82</v>
      </c>
      <c r="AY532" s="217" t="s">
        <v>144</v>
      </c>
    </row>
    <row r="533" spans="2:65" s="1" customFormat="1" ht="25.5" customHeight="1">
      <c r="B533" s="40"/>
      <c r="C533" s="191" t="s">
        <v>783</v>
      </c>
      <c r="D533" s="191" t="s">
        <v>146</v>
      </c>
      <c r="E533" s="192" t="s">
        <v>784</v>
      </c>
      <c r="F533" s="193" t="s">
        <v>785</v>
      </c>
      <c r="G533" s="194" t="s">
        <v>149</v>
      </c>
      <c r="H533" s="195">
        <v>2</v>
      </c>
      <c r="I533" s="196"/>
      <c r="J533" s="197">
        <f>ROUND(I533*H533,2)</f>
        <v>0</v>
      </c>
      <c r="K533" s="193" t="s">
        <v>150</v>
      </c>
      <c r="L533" s="60"/>
      <c r="M533" s="198" t="s">
        <v>30</v>
      </c>
      <c r="N533" s="199" t="s">
        <v>45</v>
      </c>
      <c r="O533" s="41"/>
      <c r="P533" s="200">
        <f>O533*H533</f>
        <v>0</v>
      </c>
      <c r="Q533" s="200">
        <v>0</v>
      </c>
      <c r="R533" s="200">
        <f>Q533*H533</f>
        <v>0</v>
      </c>
      <c r="S533" s="200">
        <v>0</v>
      </c>
      <c r="T533" s="201">
        <f>S533*H533</f>
        <v>0</v>
      </c>
      <c r="AR533" s="23" t="s">
        <v>151</v>
      </c>
      <c r="AT533" s="23" t="s">
        <v>146</v>
      </c>
      <c r="AU533" s="23" t="s">
        <v>84</v>
      </c>
      <c r="AY533" s="23" t="s">
        <v>144</v>
      </c>
      <c r="BE533" s="202">
        <f>IF(N533="základní",J533,0)</f>
        <v>0</v>
      </c>
      <c r="BF533" s="202">
        <f>IF(N533="snížená",J533,0)</f>
        <v>0</v>
      </c>
      <c r="BG533" s="202">
        <f>IF(N533="zákl. přenesená",J533,0)</f>
        <v>0</v>
      </c>
      <c r="BH533" s="202">
        <f>IF(N533="sníž. přenesená",J533,0)</f>
        <v>0</v>
      </c>
      <c r="BI533" s="202">
        <f>IF(N533="nulová",J533,0)</f>
        <v>0</v>
      </c>
      <c r="BJ533" s="23" t="s">
        <v>82</v>
      </c>
      <c r="BK533" s="202">
        <f>ROUND(I533*H533,2)</f>
        <v>0</v>
      </c>
      <c r="BL533" s="23" t="s">
        <v>151</v>
      </c>
      <c r="BM533" s="23" t="s">
        <v>786</v>
      </c>
    </row>
    <row r="534" spans="2:65" s="1" customFormat="1" ht="13.5">
      <c r="B534" s="40"/>
      <c r="C534" s="62"/>
      <c r="D534" s="203" t="s">
        <v>153</v>
      </c>
      <c r="E534" s="62"/>
      <c r="F534" s="204" t="s">
        <v>787</v>
      </c>
      <c r="G534" s="62"/>
      <c r="H534" s="62"/>
      <c r="I534" s="162"/>
      <c r="J534" s="62"/>
      <c r="K534" s="62"/>
      <c r="L534" s="60"/>
      <c r="M534" s="205"/>
      <c r="N534" s="41"/>
      <c r="O534" s="41"/>
      <c r="P534" s="41"/>
      <c r="Q534" s="41"/>
      <c r="R534" s="41"/>
      <c r="S534" s="41"/>
      <c r="T534" s="77"/>
      <c r="AT534" s="23" t="s">
        <v>153</v>
      </c>
      <c r="AU534" s="23" t="s">
        <v>84</v>
      </c>
    </row>
    <row r="535" spans="2:65" s="1" customFormat="1" ht="54">
      <c r="B535" s="40"/>
      <c r="C535" s="62"/>
      <c r="D535" s="203" t="s">
        <v>155</v>
      </c>
      <c r="E535" s="62"/>
      <c r="F535" s="206" t="s">
        <v>788</v>
      </c>
      <c r="G535" s="62"/>
      <c r="H535" s="62"/>
      <c r="I535" s="162"/>
      <c r="J535" s="62"/>
      <c r="K535" s="62"/>
      <c r="L535" s="60"/>
      <c r="M535" s="205"/>
      <c r="N535" s="41"/>
      <c r="O535" s="41"/>
      <c r="P535" s="41"/>
      <c r="Q535" s="41"/>
      <c r="R535" s="41"/>
      <c r="S535" s="41"/>
      <c r="T535" s="77"/>
      <c r="AT535" s="23" t="s">
        <v>155</v>
      </c>
      <c r="AU535" s="23" t="s">
        <v>84</v>
      </c>
    </row>
    <row r="536" spans="2:65" s="1" customFormat="1" ht="27">
      <c r="B536" s="40"/>
      <c r="C536" s="62"/>
      <c r="D536" s="203" t="s">
        <v>237</v>
      </c>
      <c r="E536" s="62"/>
      <c r="F536" s="206" t="s">
        <v>735</v>
      </c>
      <c r="G536" s="62"/>
      <c r="H536" s="62"/>
      <c r="I536" s="162"/>
      <c r="J536" s="62"/>
      <c r="K536" s="62"/>
      <c r="L536" s="60"/>
      <c r="M536" s="205"/>
      <c r="N536" s="41"/>
      <c r="O536" s="41"/>
      <c r="P536" s="41"/>
      <c r="Q536" s="41"/>
      <c r="R536" s="41"/>
      <c r="S536" s="41"/>
      <c r="T536" s="77"/>
      <c r="AT536" s="23" t="s">
        <v>237</v>
      </c>
      <c r="AU536" s="23" t="s">
        <v>84</v>
      </c>
    </row>
    <row r="537" spans="2:65" s="11" customFormat="1" ht="13.5">
      <c r="B537" s="207"/>
      <c r="C537" s="208"/>
      <c r="D537" s="203" t="s">
        <v>157</v>
      </c>
      <c r="E537" s="209" t="s">
        <v>30</v>
      </c>
      <c r="F537" s="210" t="s">
        <v>84</v>
      </c>
      <c r="G537" s="208"/>
      <c r="H537" s="211">
        <v>2</v>
      </c>
      <c r="I537" s="212"/>
      <c r="J537" s="208"/>
      <c r="K537" s="208"/>
      <c r="L537" s="213"/>
      <c r="M537" s="214"/>
      <c r="N537" s="215"/>
      <c r="O537" s="215"/>
      <c r="P537" s="215"/>
      <c r="Q537" s="215"/>
      <c r="R537" s="215"/>
      <c r="S537" s="215"/>
      <c r="T537" s="216"/>
      <c r="AT537" s="217" t="s">
        <v>157</v>
      </c>
      <c r="AU537" s="217" t="s">
        <v>84</v>
      </c>
      <c r="AV537" s="11" t="s">
        <v>84</v>
      </c>
      <c r="AW537" s="11" t="s">
        <v>37</v>
      </c>
      <c r="AX537" s="11" t="s">
        <v>82</v>
      </c>
      <c r="AY537" s="217" t="s">
        <v>144</v>
      </c>
    </row>
    <row r="538" spans="2:65" s="1" customFormat="1" ht="16.5" customHeight="1">
      <c r="B538" s="40"/>
      <c r="C538" s="229" t="s">
        <v>789</v>
      </c>
      <c r="D538" s="229" t="s">
        <v>301</v>
      </c>
      <c r="E538" s="230" t="s">
        <v>790</v>
      </c>
      <c r="F538" s="231" t="s">
        <v>791</v>
      </c>
      <c r="G538" s="232" t="s">
        <v>149</v>
      </c>
      <c r="H538" s="233">
        <v>2</v>
      </c>
      <c r="I538" s="234"/>
      <c r="J538" s="235">
        <f>ROUND(I538*H538,2)</f>
        <v>0</v>
      </c>
      <c r="K538" s="231" t="s">
        <v>30</v>
      </c>
      <c r="L538" s="236"/>
      <c r="M538" s="237" t="s">
        <v>30</v>
      </c>
      <c r="N538" s="238" t="s">
        <v>45</v>
      </c>
      <c r="O538" s="41"/>
      <c r="P538" s="200">
        <f>O538*H538</f>
        <v>0</v>
      </c>
      <c r="Q538" s="200">
        <v>5.0000000000000001E-3</v>
      </c>
      <c r="R538" s="200">
        <f>Q538*H538</f>
        <v>0.01</v>
      </c>
      <c r="S538" s="200">
        <v>0</v>
      </c>
      <c r="T538" s="201">
        <f>S538*H538</f>
        <v>0</v>
      </c>
      <c r="AR538" s="23" t="s">
        <v>198</v>
      </c>
      <c r="AT538" s="23" t="s">
        <v>301</v>
      </c>
      <c r="AU538" s="23" t="s">
        <v>84</v>
      </c>
      <c r="AY538" s="23" t="s">
        <v>144</v>
      </c>
      <c r="BE538" s="202">
        <f>IF(N538="základní",J538,0)</f>
        <v>0</v>
      </c>
      <c r="BF538" s="202">
        <f>IF(N538="snížená",J538,0)</f>
        <v>0</v>
      </c>
      <c r="BG538" s="202">
        <f>IF(N538="zákl. přenesená",J538,0)</f>
        <v>0</v>
      </c>
      <c r="BH538" s="202">
        <f>IF(N538="sníž. přenesená",J538,0)</f>
        <v>0</v>
      </c>
      <c r="BI538" s="202">
        <f>IF(N538="nulová",J538,0)</f>
        <v>0</v>
      </c>
      <c r="BJ538" s="23" t="s">
        <v>82</v>
      </c>
      <c r="BK538" s="202">
        <f>ROUND(I538*H538,2)</f>
        <v>0</v>
      </c>
      <c r="BL538" s="23" t="s">
        <v>151</v>
      </c>
      <c r="BM538" s="23" t="s">
        <v>792</v>
      </c>
    </row>
    <row r="539" spans="2:65" s="1" customFormat="1" ht="13.5">
      <c r="B539" s="40"/>
      <c r="C539" s="62"/>
      <c r="D539" s="203" t="s">
        <v>153</v>
      </c>
      <c r="E539" s="62"/>
      <c r="F539" s="204" t="s">
        <v>791</v>
      </c>
      <c r="G539" s="62"/>
      <c r="H539" s="62"/>
      <c r="I539" s="162"/>
      <c r="J539" s="62"/>
      <c r="K539" s="62"/>
      <c r="L539" s="60"/>
      <c r="M539" s="205"/>
      <c r="N539" s="41"/>
      <c r="O539" s="41"/>
      <c r="P539" s="41"/>
      <c r="Q539" s="41"/>
      <c r="R539" s="41"/>
      <c r="S539" s="41"/>
      <c r="T539" s="77"/>
      <c r="AT539" s="23" t="s">
        <v>153</v>
      </c>
      <c r="AU539" s="23" t="s">
        <v>84</v>
      </c>
    </row>
    <row r="540" spans="2:65" s="1" customFormat="1" ht="27">
      <c r="B540" s="40"/>
      <c r="C540" s="62"/>
      <c r="D540" s="203" t="s">
        <v>237</v>
      </c>
      <c r="E540" s="62"/>
      <c r="F540" s="206" t="s">
        <v>793</v>
      </c>
      <c r="G540" s="62"/>
      <c r="H540" s="62"/>
      <c r="I540" s="162"/>
      <c r="J540" s="62"/>
      <c r="K540" s="62"/>
      <c r="L540" s="60"/>
      <c r="M540" s="205"/>
      <c r="N540" s="41"/>
      <c r="O540" s="41"/>
      <c r="P540" s="41"/>
      <c r="Q540" s="41"/>
      <c r="R540" s="41"/>
      <c r="S540" s="41"/>
      <c r="T540" s="77"/>
      <c r="AT540" s="23" t="s">
        <v>237</v>
      </c>
      <c r="AU540" s="23" t="s">
        <v>84</v>
      </c>
    </row>
    <row r="541" spans="2:65" s="11" customFormat="1" ht="13.5">
      <c r="B541" s="207"/>
      <c r="C541" s="208"/>
      <c r="D541" s="203" t="s">
        <v>157</v>
      </c>
      <c r="E541" s="209" t="s">
        <v>30</v>
      </c>
      <c r="F541" s="210" t="s">
        <v>84</v>
      </c>
      <c r="G541" s="208"/>
      <c r="H541" s="211">
        <v>2</v>
      </c>
      <c r="I541" s="212"/>
      <c r="J541" s="208"/>
      <c r="K541" s="208"/>
      <c r="L541" s="213"/>
      <c r="M541" s="214"/>
      <c r="N541" s="215"/>
      <c r="O541" s="215"/>
      <c r="P541" s="215"/>
      <c r="Q541" s="215"/>
      <c r="R541" s="215"/>
      <c r="S541" s="215"/>
      <c r="T541" s="216"/>
      <c r="AT541" s="217" t="s">
        <v>157</v>
      </c>
      <c r="AU541" s="217" t="s">
        <v>84</v>
      </c>
      <c r="AV541" s="11" t="s">
        <v>84</v>
      </c>
      <c r="AW541" s="11" t="s">
        <v>37</v>
      </c>
      <c r="AX541" s="11" t="s">
        <v>82</v>
      </c>
      <c r="AY541" s="217" t="s">
        <v>144</v>
      </c>
    </row>
    <row r="542" spans="2:65" s="1" customFormat="1" ht="16.5" customHeight="1">
      <c r="B542" s="40"/>
      <c r="C542" s="191" t="s">
        <v>794</v>
      </c>
      <c r="D542" s="191" t="s">
        <v>146</v>
      </c>
      <c r="E542" s="192" t="s">
        <v>795</v>
      </c>
      <c r="F542" s="193" t="s">
        <v>796</v>
      </c>
      <c r="G542" s="194" t="s">
        <v>364</v>
      </c>
      <c r="H542" s="195">
        <v>69</v>
      </c>
      <c r="I542" s="196"/>
      <c r="J542" s="197">
        <f>ROUND(I542*H542,2)</f>
        <v>0</v>
      </c>
      <c r="K542" s="193" t="s">
        <v>150</v>
      </c>
      <c r="L542" s="60"/>
      <c r="M542" s="198" t="s">
        <v>30</v>
      </c>
      <c r="N542" s="199" t="s">
        <v>45</v>
      </c>
      <c r="O542" s="41"/>
      <c r="P542" s="200">
        <f>O542*H542</f>
        <v>0</v>
      </c>
      <c r="Q542" s="200">
        <v>2.0000000000000001E-4</v>
      </c>
      <c r="R542" s="200">
        <f>Q542*H542</f>
        <v>1.3800000000000002E-2</v>
      </c>
      <c r="S542" s="200">
        <v>0</v>
      </c>
      <c r="T542" s="201">
        <f>S542*H542</f>
        <v>0</v>
      </c>
      <c r="AR542" s="23" t="s">
        <v>151</v>
      </c>
      <c r="AT542" s="23" t="s">
        <v>146</v>
      </c>
      <c r="AU542" s="23" t="s">
        <v>84</v>
      </c>
      <c r="AY542" s="23" t="s">
        <v>144</v>
      </c>
      <c r="BE542" s="202">
        <f>IF(N542="základní",J542,0)</f>
        <v>0</v>
      </c>
      <c r="BF542" s="202">
        <f>IF(N542="snížená",J542,0)</f>
        <v>0</v>
      </c>
      <c r="BG542" s="202">
        <f>IF(N542="zákl. přenesená",J542,0)</f>
        <v>0</v>
      </c>
      <c r="BH542" s="202">
        <f>IF(N542="sníž. přenesená",J542,0)</f>
        <v>0</v>
      </c>
      <c r="BI542" s="202">
        <f>IF(N542="nulová",J542,0)</f>
        <v>0</v>
      </c>
      <c r="BJ542" s="23" t="s">
        <v>82</v>
      </c>
      <c r="BK542" s="202">
        <f>ROUND(I542*H542,2)</f>
        <v>0</v>
      </c>
      <c r="BL542" s="23" t="s">
        <v>151</v>
      </c>
      <c r="BM542" s="23" t="s">
        <v>797</v>
      </c>
    </row>
    <row r="543" spans="2:65" s="1" customFormat="1" ht="13.5">
      <c r="B543" s="40"/>
      <c r="C543" s="62"/>
      <c r="D543" s="203" t="s">
        <v>153</v>
      </c>
      <c r="E543" s="62"/>
      <c r="F543" s="204" t="s">
        <v>798</v>
      </c>
      <c r="G543" s="62"/>
      <c r="H543" s="62"/>
      <c r="I543" s="162"/>
      <c r="J543" s="62"/>
      <c r="K543" s="62"/>
      <c r="L543" s="60"/>
      <c r="M543" s="205"/>
      <c r="N543" s="41"/>
      <c r="O543" s="41"/>
      <c r="P543" s="41"/>
      <c r="Q543" s="41"/>
      <c r="R543" s="41"/>
      <c r="S543" s="41"/>
      <c r="T543" s="77"/>
      <c r="AT543" s="23" t="s">
        <v>153</v>
      </c>
      <c r="AU543" s="23" t="s">
        <v>84</v>
      </c>
    </row>
    <row r="544" spans="2:65" s="1" customFormat="1" ht="108">
      <c r="B544" s="40"/>
      <c r="C544" s="62"/>
      <c r="D544" s="203" t="s">
        <v>155</v>
      </c>
      <c r="E544" s="62"/>
      <c r="F544" s="206" t="s">
        <v>799</v>
      </c>
      <c r="G544" s="62"/>
      <c r="H544" s="62"/>
      <c r="I544" s="162"/>
      <c r="J544" s="62"/>
      <c r="K544" s="62"/>
      <c r="L544" s="60"/>
      <c r="M544" s="205"/>
      <c r="N544" s="41"/>
      <c r="O544" s="41"/>
      <c r="P544" s="41"/>
      <c r="Q544" s="41"/>
      <c r="R544" s="41"/>
      <c r="S544" s="41"/>
      <c r="T544" s="77"/>
      <c r="AT544" s="23" t="s">
        <v>155</v>
      </c>
      <c r="AU544" s="23" t="s">
        <v>84</v>
      </c>
    </row>
    <row r="545" spans="2:65" s="1" customFormat="1" ht="27">
      <c r="B545" s="40"/>
      <c r="C545" s="62"/>
      <c r="D545" s="203" t="s">
        <v>237</v>
      </c>
      <c r="E545" s="62"/>
      <c r="F545" s="206" t="s">
        <v>735</v>
      </c>
      <c r="G545" s="62"/>
      <c r="H545" s="62"/>
      <c r="I545" s="162"/>
      <c r="J545" s="62"/>
      <c r="K545" s="62"/>
      <c r="L545" s="60"/>
      <c r="M545" s="205"/>
      <c r="N545" s="41"/>
      <c r="O545" s="41"/>
      <c r="P545" s="41"/>
      <c r="Q545" s="41"/>
      <c r="R545" s="41"/>
      <c r="S545" s="41"/>
      <c r="T545" s="77"/>
      <c r="AT545" s="23" t="s">
        <v>237</v>
      </c>
      <c r="AU545" s="23" t="s">
        <v>84</v>
      </c>
    </row>
    <row r="546" spans="2:65" s="11" customFormat="1" ht="13.5">
      <c r="B546" s="207"/>
      <c r="C546" s="208"/>
      <c r="D546" s="203" t="s">
        <v>157</v>
      </c>
      <c r="E546" s="209" t="s">
        <v>30</v>
      </c>
      <c r="F546" s="210" t="s">
        <v>177</v>
      </c>
      <c r="G546" s="208"/>
      <c r="H546" s="211">
        <v>69</v>
      </c>
      <c r="I546" s="212"/>
      <c r="J546" s="208"/>
      <c r="K546" s="208"/>
      <c r="L546" s="213"/>
      <c r="M546" s="214"/>
      <c r="N546" s="215"/>
      <c r="O546" s="215"/>
      <c r="P546" s="215"/>
      <c r="Q546" s="215"/>
      <c r="R546" s="215"/>
      <c r="S546" s="215"/>
      <c r="T546" s="216"/>
      <c r="AT546" s="217" t="s">
        <v>157</v>
      </c>
      <c r="AU546" s="217" t="s">
        <v>84</v>
      </c>
      <c r="AV546" s="11" t="s">
        <v>84</v>
      </c>
      <c r="AW546" s="11" t="s">
        <v>37</v>
      </c>
      <c r="AX546" s="11" t="s">
        <v>82</v>
      </c>
      <c r="AY546" s="217" t="s">
        <v>144</v>
      </c>
    </row>
    <row r="547" spans="2:65" s="1" customFormat="1" ht="16.5" customHeight="1">
      <c r="B547" s="40"/>
      <c r="C547" s="191" t="s">
        <v>800</v>
      </c>
      <c r="D547" s="191" t="s">
        <v>146</v>
      </c>
      <c r="E547" s="192" t="s">
        <v>801</v>
      </c>
      <c r="F547" s="193" t="s">
        <v>802</v>
      </c>
      <c r="G547" s="194" t="s">
        <v>364</v>
      </c>
      <c r="H547" s="195">
        <v>14</v>
      </c>
      <c r="I547" s="196"/>
      <c r="J547" s="197">
        <f>ROUND(I547*H547,2)</f>
        <v>0</v>
      </c>
      <c r="K547" s="193" t="s">
        <v>150</v>
      </c>
      <c r="L547" s="60"/>
      <c r="M547" s="198" t="s">
        <v>30</v>
      </c>
      <c r="N547" s="199" t="s">
        <v>45</v>
      </c>
      <c r="O547" s="41"/>
      <c r="P547" s="200">
        <f>O547*H547</f>
        <v>0</v>
      </c>
      <c r="Q547" s="200">
        <v>6.9999999999999994E-5</v>
      </c>
      <c r="R547" s="200">
        <f>Q547*H547</f>
        <v>9.7999999999999997E-4</v>
      </c>
      <c r="S547" s="200">
        <v>0</v>
      </c>
      <c r="T547" s="201">
        <f>S547*H547</f>
        <v>0</v>
      </c>
      <c r="AR547" s="23" t="s">
        <v>151</v>
      </c>
      <c r="AT547" s="23" t="s">
        <v>146</v>
      </c>
      <c r="AU547" s="23" t="s">
        <v>84</v>
      </c>
      <c r="AY547" s="23" t="s">
        <v>144</v>
      </c>
      <c r="BE547" s="202">
        <f>IF(N547="základní",J547,0)</f>
        <v>0</v>
      </c>
      <c r="BF547" s="202">
        <f>IF(N547="snížená",J547,0)</f>
        <v>0</v>
      </c>
      <c r="BG547" s="202">
        <f>IF(N547="zákl. přenesená",J547,0)</f>
        <v>0</v>
      </c>
      <c r="BH547" s="202">
        <f>IF(N547="sníž. přenesená",J547,0)</f>
        <v>0</v>
      </c>
      <c r="BI547" s="202">
        <f>IF(N547="nulová",J547,0)</f>
        <v>0</v>
      </c>
      <c r="BJ547" s="23" t="s">
        <v>82</v>
      </c>
      <c r="BK547" s="202">
        <f>ROUND(I547*H547,2)</f>
        <v>0</v>
      </c>
      <c r="BL547" s="23" t="s">
        <v>151</v>
      </c>
      <c r="BM547" s="23" t="s">
        <v>803</v>
      </c>
    </row>
    <row r="548" spans="2:65" s="1" customFormat="1" ht="27">
      <c r="B548" s="40"/>
      <c r="C548" s="62"/>
      <c r="D548" s="203" t="s">
        <v>153</v>
      </c>
      <c r="E548" s="62"/>
      <c r="F548" s="204" t="s">
        <v>804</v>
      </c>
      <c r="G548" s="62"/>
      <c r="H548" s="62"/>
      <c r="I548" s="162"/>
      <c r="J548" s="62"/>
      <c r="K548" s="62"/>
      <c r="L548" s="60"/>
      <c r="M548" s="205"/>
      <c r="N548" s="41"/>
      <c r="O548" s="41"/>
      <c r="P548" s="41"/>
      <c r="Q548" s="41"/>
      <c r="R548" s="41"/>
      <c r="S548" s="41"/>
      <c r="T548" s="77"/>
      <c r="AT548" s="23" t="s">
        <v>153</v>
      </c>
      <c r="AU548" s="23" t="s">
        <v>84</v>
      </c>
    </row>
    <row r="549" spans="2:65" s="1" customFormat="1" ht="108">
      <c r="B549" s="40"/>
      <c r="C549" s="62"/>
      <c r="D549" s="203" t="s">
        <v>155</v>
      </c>
      <c r="E549" s="62"/>
      <c r="F549" s="206" t="s">
        <v>799</v>
      </c>
      <c r="G549" s="62"/>
      <c r="H549" s="62"/>
      <c r="I549" s="162"/>
      <c r="J549" s="62"/>
      <c r="K549" s="62"/>
      <c r="L549" s="60"/>
      <c r="M549" s="205"/>
      <c r="N549" s="41"/>
      <c r="O549" s="41"/>
      <c r="P549" s="41"/>
      <c r="Q549" s="41"/>
      <c r="R549" s="41"/>
      <c r="S549" s="41"/>
      <c r="T549" s="77"/>
      <c r="AT549" s="23" t="s">
        <v>155</v>
      </c>
      <c r="AU549" s="23" t="s">
        <v>84</v>
      </c>
    </row>
    <row r="550" spans="2:65" s="1" customFormat="1" ht="27">
      <c r="B550" s="40"/>
      <c r="C550" s="62"/>
      <c r="D550" s="203" t="s">
        <v>237</v>
      </c>
      <c r="E550" s="62"/>
      <c r="F550" s="206" t="s">
        <v>735</v>
      </c>
      <c r="G550" s="62"/>
      <c r="H550" s="62"/>
      <c r="I550" s="162"/>
      <c r="J550" s="62"/>
      <c r="K550" s="62"/>
      <c r="L550" s="60"/>
      <c r="M550" s="205"/>
      <c r="N550" s="41"/>
      <c r="O550" s="41"/>
      <c r="P550" s="41"/>
      <c r="Q550" s="41"/>
      <c r="R550" s="41"/>
      <c r="S550" s="41"/>
      <c r="T550" s="77"/>
      <c r="AT550" s="23" t="s">
        <v>237</v>
      </c>
      <c r="AU550" s="23" t="s">
        <v>84</v>
      </c>
    </row>
    <row r="551" spans="2:65" s="11" customFormat="1" ht="13.5">
      <c r="B551" s="207"/>
      <c r="C551" s="208"/>
      <c r="D551" s="203" t="s">
        <v>157</v>
      </c>
      <c r="E551" s="209" t="s">
        <v>30</v>
      </c>
      <c r="F551" s="210" t="s">
        <v>805</v>
      </c>
      <c r="G551" s="208"/>
      <c r="H551" s="211">
        <v>14</v>
      </c>
      <c r="I551" s="212"/>
      <c r="J551" s="208"/>
      <c r="K551" s="208"/>
      <c r="L551" s="213"/>
      <c r="M551" s="214"/>
      <c r="N551" s="215"/>
      <c r="O551" s="215"/>
      <c r="P551" s="215"/>
      <c r="Q551" s="215"/>
      <c r="R551" s="215"/>
      <c r="S551" s="215"/>
      <c r="T551" s="216"/>
      <c r="AT551" s="217" t="s">
        <v>157</v>
      </c>
      <c r="AU551" s="217" t="s">
        <v>84</v>
      </c>
      <c r="AV551" s="11" t="s">
        <v>84</v>
      </c>
      <c r="AW551" s="11" t="s">
        <v>37</v>
      </c>
      <c r="AX551" s="11" t="s">
        <v>82</v>
      </c>
      <c r="AY551" s="217" t="s">
        <v>144</v>
      </c>
    </row>
    <row r="552" spans="2:65" s="1" customFormat="1" ht="16.5" customHeight="1">
      <c r="B552" s="40"/>
      <c r="C552" s="191" t="s">
        <v>806</v>
      </c>
      <c r="D552" s="191" t="s">
        <v>146</v>
      </c>
      <c r="E552" s="192" t="s">
        <v>807</v>
      </c>
      <c r="F552" s="193" t="s">
        <v>808</v>
      </c>
      <c r="G552" s="194" t="s">
        <v>364</v>
      </c>
      <c r="H552" s="195">
        <v>35.299999999999997</v>
      </c>
      <c r="I552" s="196"/>
      <c r="J552" s="197">
        <f>ROUND(I552*H552,2)</f>
        <v>0</v>
      </c>
      <c r="K552" s="193" t="s">
        <v>150</v>
      </c>
      <c r="L552" s="60"/>
      <c r="M552" s="198" t="s">
        <v>30</v>
      </c>
      <c r="N552" s="199" t="s">
        <v>45</v>
      </c>
      <c r="O552" s="41"/>
      <c r="P552" s="200">
        <f>O552*H552</f>
        <v>0</v>
      </c>
      <c r="Q552" s="200">
        <v>4.0000000000000002E-4</v>
      </c>
      <c r="R552" s="200">
        <f>Q552*H552</f>
        <v>1.4119999999999999E-2</v>
      </c>
      <c r="S552" s="200">
        <v>0</v>
      </c>
      <c r="T552" s="201">
        <f>S552*H552</f>
        <v>0</v>
      </c>
      <c r="AR552" s="23" t="s">
        <v>151</v>
      </c>
      <c r="AT552" s="23" t="s">
        <v>146</v>
      </c>
      <c r="AU552" s="23" t="s">
        <v>84</v>
      </c>
      <c r="AY552" s="23" t="s">
        <v>144</v>
      </c>
      <c r="BE552" s="202">
        <f>IF(N552="základní",J552,0)</f>
        <v>0</v>
      </c>
      <c r="BF552" s="202">
        <f>IF(N552="snížená",J552,0)</f>
        <v>0</v>
      </c>
      <c r="BG552" s="202">
        <f>IF(N552="zákl. přenesená",J552,0)</f>
        <v>0</v>
      </c>
      <c r="BH552" s="202">
        <f>IF(N552="sníž. přenesená",J552,0)</f>
        <v>0</v>
      </c>
      <c r="BI552" s="202">
        <f>IF(N552="nulová",J552,0)</f>
        <v>0</v>
      </c>
      <c r="BJ552" s="23" t="s">
        <v>82</v>
      </c>
      <c r="BK552" s="202">
        <f>ROUND(I552*H552,2)</f>
        <v>0</v>
      </c>
      <c r="BL552" s="23" t="s">
        <v>151</v>
      </c>
      <c r="BM552" s="23" t="s">
        <v>809</v>
      </c>
    </row>
    <row r="553" spans="2:65" s="1" customFormat="1" ht="13.5">
      <c r="B553" s="40"/>
      <c r="C553" s="62"/>
      <c r="D553" s="203" t="s">
        <v>153</v>
      </c>
      <c r="E553" s="62"/>
      <c r="F553" s="204" t="s">
        <v>810</v>
      </c>
      <c r="G553" s="62"/>
      <c r="H553" s="62"/>
      <c r="I553" s="162"/>
      <c r="J553" s="62"/>
      <c r="K553" s="62"/>
      <c r="L553" s="60"/>
      <c r="M553" s="205"/>
      <c r="N553" s="41"/>
      <c r="O553" s="41"/>
      <c r="P553" s="41"/>
      <c r="Q553" s="41"/>
      <c r="R553" s="41"/>
      <c r="S553" s="41"/>
      <c r="T553" s="77"/>
      <c r="AT553" s="23" t="s">
        <v>153</v>
      </c>
      <c r="AU553" s="23" t="s">
        <v>84</v>
      </c>
    </row>
    <row r="554" spans="2:65" s="1" customFormat="1" ht="108">
      <c r="B554" s="40"/>
      <c r="C554" s="62"/>
      <c r="D554" s="203" t="s">
        <v>155</v>
      </c>
      <c r="E554" s="62"/>
      <c r="F554" s="206" t="s">
        <v>799</v>
      </c>
      <c r="G554" s="62"/>
      <c r="H554" s="62"/>
      <c r="I554" s="162"/>
      <c r="J554" s="62"/>
      <c r="K554" s="62"/>
      <c r="L554" s="60"/>
      <c r="M554" s="205"/>
      <c r="N554" s="41"/>
      <c r="O554" s="41"/>
      <c r="P554" s="41"/>
      <c r="Q554" s="41"/>
      <c r="R554" s="41"/>
      <c r="S554" s="41"/>
      <c r="T554" s="77"/>
      <c r="AT554" s="23" t="s">
        <v>155</v>
      </c>
      <c r="AU554" s="23" t="s">
        <v>84</v>
      </c>
    </row>
    <row r="555" spans="2:65" s="1" customFormat="1" ht="27">
      <c r="B555" s="40"/>
      <c r="C555" s="62"/>
      <c r="D555" s="203" t="s">
        <v>237</v>
      </c>
      <c r="E555" s="62"/>
      <c r="F555" s="206" t="s">
        <v>735</v>
      </c>
      <c r="G555" s="62"/>
      <c r="H555" s="62"/>
      <c r="I555" s="162"/>
      <c r="J555" s="62"/>
      <c r="K555" s="62"/>
      <c r="L555" s="60"/>
      <c r="M555" s="205"/>
      <c r="N555" s="41"/>
      <c r="O555" s="41"/>
      <c r="P555" s="41"/>
      <c r="Q555" s="41"/>
      <c r="R555" s="41"/>
      <c r="S555" s="41"/>
      <c r="T555" s="77"/>
      <c r="AT555" s="23" t="s">
        <v>237</v>
      </c>
      <c r="AU555" s="23" t="s">
        <v>84</v>
      </c>
    </row>
    <row r="556" spans="2:65" s="11" customFormat="1" ht="13.5">
      <c r="B556" s="207"/>
      <c r="C556" s="208"/>
      <c r="D556" s="203" t="s">
        <v>157</v>
      </c>
      <c r="E556" s="209" t="s">
        <v>30</v>
      </c>
      <c r="F556" s="210" t="s">
        <v>811</v>
      </c>
      <c r="G556" s="208"/>
      <c r="H556" s="211">
        <v>29.3</v>
      </c>
      <c r="I556" s="212"/>
      <c r="J556" s="208"/>
      <c r="K556" s="208"/>
      <c r="L556" s="213"/>
      <c r="M556" s="214"/>
      <c r="N556" s="215"/>
      <c r="O556" s="215"/>
      <c r="P556" s="215"/>
      <c r="Q556" s="215"/>
      <c r="R556" s="215"/>
      <c r="S556" s="215"/>
      <c r="T556" s="216"/>
      <c r="AT556" s="217" t="s">
        <v>157</v>
      </c>
      <c r="AU556" s="217" t="s">
        <v>84</v>
      </c>
      <c r="AV556" s="11" t="s">
        <v>84</v>
      </c>
      <c r="AW556" s="11" t="s">
        <v>37</v>
      </c>
      <c r="AX556" s="11" t="s">
        <v>74</v>
      </c>
      <c r="AY556" s="217" t="s">
        <v>144</v>
      </c>
    </row>
    <row r="557" spans="2:65" s="11" customFormat="1" ht="13.5">
      <c r="B557" s="207"/>
      <c r="C557" s="208"/>
      <c r="D557" s="203" t="s">
        <v>157</v>
      </c>
      <c r="E557" s="209" t="s">
        <v>30</v>
      </c>
      <c r="F557" s="210" t="s">
        <v>812</v>
      </c>
      <c r="G557" s="208"/>
      <c r="H557" s="211">
        <v>6</v>
      </c>
      <c r="I557" s="212"/>
      <c r="J557" s="208"/>
      <c r="K557" s="208"/>
      <c r="L557" s="213"/>
      <c r="M557" s="214"/>
      <c r="N557" s="215"/>
      <c r="O557" s="215"/>
      <c r="P557" s="215"/>
      <c r="Q557" s="215"/>
      <c r="R557" s="215"/>
      <c r="S557" s="215"/>
      <c r="T557" s="216"/>
      <c r="AT557" s="217" t="s">
        <v>157</v>
      </c>
      <c r="AU557" s="217" t="s">
        <v>84</v>
      </c>
      <c r="AV557" s="11" t="s">
        <v>84</v>
      </c>
      <c r="AW557" s="11" t="s">
        <v>37</v>
      </c>
      <c r="AX557" s="11" t="s">
        <v>74</v>
      </c>
      <c r="AY557" s="217" t="s">
        <v>144</v>
      </c>
    </row>
    <row r="558" spans="2:65" s="12" customFormat="1" ht="13.5">
      <c r="B558" s="218"/>
      <c r="C558" s="219"/>
      <c r="D558" s="203" t="s">
        <v>157</v>
      </c>
      <c r="E558" s="220" t="s">
        <v>30</v>
      </c>
      <c r="F558" s="221" t="s">
        <v>191</v>
      </c>
      <c r="G558" s="219"/>
      <c r="H558" s="222">
        <v>35.299999999999997</v>
      </c>
      <c r="I558" s="223"/>
      <c r="J558" s="219"/>
      <c r="K558" s="219"/>
      <c r="L558" s="224"/>
      <c r="M558" s="225"/>
      <c r="N558" s="226"/>
      <c r="O558" s="226"/>
      <c r="P558" s="226"/>
      <c r="Q558" s="226"/>
      <c r="R558" s="226"/>
      <c r="S558" s="226"/>
      <c r="T558" s="227"/>
      <c r="AT558" s="228" t="s">
        <v>157</v>
      </c>
      <c r="AU558" s="228" t="s">
        <v>84</v>
      </c>
      <c r="AV558" s="12" t="s">
        <v>151</v>
      </c>
      <c r="AW558" s="12" t="s">
        <v>37</v>
      </c>
      <c r="AX558" s="12" t="s">
        <v>82</v>
      </c>
      <c r="AY558" s="228" t="s">
        <v>144</v>
      </c>
    </row>
    <row r="559" spans="2:65" s="1" customFormat="1" ht="16.5" customHeight="1">
      <c r="B559" s="40"/>
      <c r="C559" s="191" t="s">
        <v>813</v>
      </c>
      <c r="D559" s="191" t="s">
        <v>146</v>
      </c>
      <c r="E559" s="192" t="s">
        <v>814</v>
      </c>
      <c r="F559" s="193" t="s">
        <v>815</v>
      </c>
      <c r="G559" s="194" t="s">
        <v>364</v>
      </c>
      <c r="H559" s="195">
        <v>53.9</v>
      </c>
      <c r="I559" s="196"/>
      <c r="J559" s="197">
        <f>ROUND(I559*H559,2)</f>
        <v>0</v>
      </c>
      <c r="K559" s="193" t="s">
        <v>150</v>
      </c>
      <c r="L559" s="60"/>
      <c r="M559" s="198" t="s">
        <v>30</v>
      </c>
      <c r="N559" s="199" t="s">
        <v>45</v>
      </c>
      <c r="O559" s="41"/>
      <c r="P559" s="200">
        <f>O559*H559</f>
        <v>0</v>
      </c>
      <c r="Q559" s="200">
        <v>1.2999999999999999E-4</v>
      </c>
      <c r="R559" s="200">
        <f>Q559*H559</f>
        <v>7.0069999999999993E-3</v>
      </c>
      <c r="S559" s="200">
        <v>0</v>
      </c>
      <c r="T559" s="201">
        <f>S559*H559</f>
        <v>0</v>
      </c>
      <c r="AR559" s="23" t="s">
        <v>151</v>
      </c>
      <c r="AT559" s="23" t="s">
        <v>146</v>
      </c>
      <c r="AU559" s="23" t="s">
        <v>84</v>
      </c>
      <c r="AY559" s="23" t="s">
        <v>144</v>
      </c>
      <c r="BE559" s="202">
        <f>IF(N559="základní",J559,0)</f>
        <v>0</v>
      </c>
      <c r="BF559" s="202">
        <f>IF(N559="snížená",J559,0)</f>
        <v>0</v>
      </c>
      <c r="BG559" s="202">
        <f>IF(N559="zákl. přenesená",J559,0)</f>
        <v>0</v>
      </c>
      <c r="BH559" s="202">
        <f>IF(N559="sníž. přenesená",J559,0)</f>
        <v>0</v>
      </c>
      <c r="BI559" s="202">
        <f>IF(N559="nulová",J559,0)</f>
        <v>0</v>
      </c>
      <c r="BJ559" s="23" t="s">
        <v>82</v>
      </c>
      <c r="BK559" s="202">
        <f>ROUND(I559*H559,2)</f>
        <v>0</v>
      </c>
      <c r="BL559" s="23" t="s">
        <v>151</v>
      </c>
      <c r="BM559" s="23" t="s">
        <v>816</v>
      </c>
    </row>
    <row r="560" spans="2:65" s="1" customFormat="1" ht="27">
      <c r="B560" s="40"/>
      <c r="C560" s="62"/>
      <c r="D560" s="203" t="s">
        <v>153</v>
      </c>
      <c r="E560" s="62"/>
      <c r="F560" s="204" t="s">
        <v>817</v>
      </c>
      <c r="G560" s="62"/>
      <c r="H560" s="62"/>
      <c r="I560" s="162"/>
      <c r="J560" s="62"/>
      <c r="K560" s="62"/>
      <c r="L560" s="60"/>
      <c r="M560" s="205"/>
      <c r="N560" s="41"/>
      <c r="O560" s="41"/>
      <c r="P560" s="41"/>
      <c r="Q560" s="41"/>
      <c r="R560" s="41"/>
      <c r="S560" s="41"/>
      <c r="T560" s="77"/>
      <c r="AT560" s="23" t="s">
        <v>153</v>
      </c>
      <c r="AU560" s="23" t="s">
        <v>84</v>
      </c>
    </row>
    <row r="561" spans="2:65" s="1" customFormat="1" ht="108">
      <c r="B561" s="40"/>
      <c r="C561" s="62"/>
      <c r="D561" s="203" t="s">
        <v>155</v>
      </c>
      <c r="E561" s="62"/>
      <c r="F561" s="206" t="s">
        <v>799</v>
      </c>
      <c r="G561" s="62"/>
      <c r="H561" s="62"/>
      <c r="I561" s="162"/>
      <c r="J561" s="62"/>
      <c r="K561" s="62"/>
      <c r="L561" s="60"/>
      <c r="M561" s="205"/>
      <c r="N561" s="41"/>
      <c r="O561" s="41"/>
      <c r="P561" s="41"/>
      <c r="Q561" s="41"/>
      <c r="R561" s="41"/>
      <c r="S561" s="41"/>
      <c r="T561" s="77"/>
      <c r="AT561" s="23" t="s">
        <v>155</v>
      </c>
      <c r="AU561" s="23" t="s">
        <v>84</v>
      </c>
    </row>
    <row r="562" spans="2:65" s="1" customFormat="1" ht="27">
      <c r="B562" s="40"/>
      <c r="C562" s="62"/>
      <c r="D562" s="203" t="s">
        <v>237</v>
      </c>
      <c r="E562" s="62"/>
      <c r="F562" s="206" t="s">
        <v>735</v>
      </c>
      <c r="G562" s="62"/>
      <c r="H562" s="62"/>
      <c r="I562" s="162"/>
      <c r="J562" s="62"/>
      <c r="K562" s="62"/>
      <c r="L562" s="60"/>
      <c r="M562" s="205"/>
      <c r="N562" s="41"/>
      <c r="O562" s="41"/>
      <c r="P562" s="41"/>
      <c r="Q562" s="41"/>
      <c r="R562" s="41"/>
      <c r="S562" s="41"/>
      <c r="T562" s="77"/>
      <c r="AT562" s="23" t="s">
        <v>237</v>
      </c>
      <c r="AU562" s="23" t="s">
        <v>84</v>
      </c>
    </row>
    <row r="563" spans="2:65" s="11" customFormat="1" ht="13.5">
      <c r="B563" s="207"/>
      <c r="C563" s="208"/>
      <c r="D563" s="203" t="s">
        <v>157</v>
      </c>
      <c r="E563" s="209" t="s">
        <v>30</v>
      </c>
      <c r="F563" s="210" t="s">
        <v>818</v>
      </c>
      <c r="G563" s="208"/>
      <c r="H563" s="211">
        <v>53.9</v>
      </c>
      <c r="I563" s="212"/>
      <c r="J563" s="208"/>
      <c r="K563" s="208"/>
      <c r="L563" s="213"/>
      <c r="M563" s="214"/>
      <c r="N563" s="215"/>
      <c r="O563" s="215"/>
      <c r="P563" s="215"/>
      <c r="Q563" s="215"/>
      <c r="R563" s="215"/>
      <c r="S563" s="215"/>
      <c r="T563" s="216"/>
      <c r="AT563" s="217" t="s">
        <v>157</v>
      </c>
      <c r="AU563" s="217" t="s">
        <v>84</v>
      </c>
      <c r="AV563" s="11" t="s">
        <v>84</v>
      </c>
      <c r="AW563" s="11" t="s">
        <v>37</v>
      </c>
      <c r="AX563" s="11" t="s">
        <v>82</v>
      </c>
      <c r="AY563" s="217" t="s">
        <v>144</v>
      </c>
    </row>
    <row r="564" spans="2:65" s="1" customFormat="1" ht="16.5" customHeight="1">
      <c r="B564" s="40"/>
      <c r="C564" s="191" t="s">
        <v>819</v>
      </c>
      <c r="D564" s="191" t="s">
        <v>146</v>
      </c>
      <c r="E564" s="192" t="s">
        <v>820</v>
      </c>
      <c r="F564" s="193" t="s">
        <v>821</v>
      </c>
      <c r="G564" s="194" t="s">
        <v>310</v>
      </c>
      <c r="H564" s="195">
        <v>99.75</v>
      </c>
      <c r="I564" s="196"/>
      <c r="J564" s="197">
        <f>ROUND(I564*H564,2)</f>
        <v>0</v>
      </c>
      <c r="K564" s="193" t="s">
        <v>150</v>
      </c>
      <c r="L564" s="60"/>
      <c r="M564" s="198" t="s">
        <v>30</v>
      </c>
      <c r="N564" s="199" t="s">
        <v>45</v>
      </c>
      <c r="O564" s="41"/>
      <c r="P564" s="200">
        <f>O564*H564</f>
        <v>0</v>
      </c>
      <c r="Q564" s="200">
        <v>1.6000000000000001E-3</v>
      </c>
      <c r="R564" s="200">
        <f>Q564*H564</f>
        <v>0.15960000000000002</v>
      </c>
      <c r="S564" s="200">
        <v>0</v>
      </c>
      <c r="T564" s="201">
        <f>S564*H564</f>
        <v>0</v>
      </c>
      <c r="AR564" s="23" t="s">
        <v>151</v>
      </c>
      <c r="AT564" s="23" t="s">
        <v>146</v>
      </c>
      <c r="AU564" s="23" t="s">
        <v>84</v>
      </c>
      <c r="AY564" s="23" t="s">
        <v>144</v>
      </c>
      <c r="BE564" s="202">
        <f>IF(N564="základní",J564,0)</f>
        <v>0</v>
      </c>
      <c r="BF564" s="202">
        <f>IF(N564="snížená",J564,0)</f>
        <v>0</v>
      </c>
      <c r="BG564" s="202">
        <f>IF(N564="zákl. přenesená",J564,0)</f>
        <v>0</v>
      </c>
      <c r="BH564" s="202">
        <f>IF(N564="sníž. přenesená",J564,0)</f>
        <v>0</v>
      </c>
      <c r="BI564" s="202">
        <f>IF(N564="nulová",J564,0)</f>
        <v>0</v>
      </c>
      <c r="BJ564" s="23" t="s">
        <v>82</v>
      </c>
      <c r="BK564" s="202">
        <f>ROUND(I564*H564,2)</f>
        <v>0</v>
      </c>
      <c r="BL564" s="23" t="s">
        <v>151</v>
      </c>
      <c r="BM564" s="23" t="s">
        <v>822</v>
      </c>
    </row>
    <row r="565" spans="2:65" s="1" customFormat="1" ht="27">
      <c r="B565" s="40"/>
      <c r="C565" s="62"/>
      <c r="D565" s="203" t="s">
        <v>153</v>
      </c>
      <c r="E565" s="62"/>
      <c r="F565" s="204" t="s">
        <v>823</v>
      </c>
      <c r="G565" s="62"/>
      <c r="H565" s="62"/>
      <c r="I565" s="162"/>
      <c r="J565" s="62"/>
      <c r="K565" s="62"/>
      <c r="L565" s="60"/>
      <c r="M565" s="205"/>
      <c r="N565" s="41"/>
      <c r="O565" s="41"/>
      <c r="P565" s="41"/>
      <c r="Q565" s="41"/>
      <c r="R565" s="41"/>
      <c r="S565" s="41"/>
      <c r="T565" s="77"/>
      <c r="AT565" s="23" t="s">
        <v>153</v>
      </c>
      <c r="AU565" s="23" t="s">
        <v>84</v>
      </c>
    </row>
    <row r="566" spans="2:65" s="1" customFormat="1" ht="108">
      <c r="B566" s="40"/>
      <c r="C566" s="62"/>
      <c r="D566" s="203" t="s">
        <v>155</v>
      </c>
      <c r="E566" s="62"/>
      <c r="F566" s="206" t="s">
        <v>799</v>
      </c>
      <c r="G566" s="62"/>
      <c r="H566" s="62"/>
      <c r="I566" s="162"/>
      <c r="J566" s="62"/>
      <c r="K566" s="62"/>
      <c r="L566" s="60"/>
      <c r="M566" s="205"/>
      <c r="N566" s="41"/>
      <c r="O566" s="41"/>
      <c r="P566" s="41"/>
      <c r="Q566" s="41"/>
      <c r="R566" s="41"/>
      <c r="S566" s="41"/>
      <c r="T566" s="77"/>
      <c r="AT566" s="23" t="s">
        <v>155</v>
      </c>
      <c r="AU566" s="23" t="s">
        <v>84</v>
      </c>
    </row>
    <row r="567" spans="2:65" s="1" customFormat="1" ht="27">
      <c r="B567" s="40"/>
      <c r="C567" s="62"/>
      <c r="D567" s="203" t="s">
        <v>237</v>
      </c>
      <c r="E567" s="62"/>
      <c r="F567" s="206" t="s">
        <v>735</v>
      </c>
      <c r="G567" s="62"/>
      <c r="H567" s="62"/>
      <c r="I567" s="162"/>
      <c r="J567" s="62"/>
      <c r="K567" s="62"/>
      <c r="L567" s="60"/>
      <c r="M567" s="205"/>
      <c r="N567" s="41"/>
      <c r="O567" s="41"/>
      <c r="P567" s="41"/>
      <c r="Q567" s="41"/>
      <c r="R567" s="41"/>
      <c r="S567" s="41"/>
      <c r="T567" s="77"/>
      <c r="AT567" s="23" t="s">
        <v>237</v>
      </c>
      <c r="AU567" s="23" t="s">
        <v>84</v>
      </c>
    </row>
    <row r="568" spans="2:65" s="11" customFormat="1" ht="13.5">
      <c r="B568" s="207"/>
      <c r="C568" s="208"/>
      <c r="D568" s="203" t="s">
        <v>157</v>
      </c>
      <c r="E568" s="209" t="s">
        <v>30</v>
      </c>
      <c r="F568" s="210" t="s">
        <v>824</v>
      </c>
      <c r="G568" s="208"/>
      <c r="H568" s="211">
        <v>2</v>
      </c>
      <c r="I568" s="212"/>
      <c r="J568" s="208"/>
      <c r="K568" s="208"/>
      <c r="L568" s="213"/>
      <c r="M568" s="214"/>
      <c r="N568" s="215"/>
      <c r="O568" s="215"/>
      <c r="P568" s="215"/>
      <c r="Q568" s="215"/>
      <c r="R568" s="215"/>
      <c r="S568" s="215"/>
      <c r="T568" s="216"/>
      <c r="AT568" s="217" t="s">
        <v>157</v>
      </c>
      <c r="AU568" s="217" t="s">
        <v>84</v>
      </c>
      <c r="AV568" s="11" t="s">
        <v>84</v>
      </c>
      <c r="AW568" s="11" t="s">
        <v>37</v>
      </c>
      <c r="AX568" s="11" t="s">
        <v>74</v>
      </c>
      <c r="AY568" s="217" t="s">
        <v>144</v>
      </c>
    </row>
    <row r="569" spans="2:65" s="11" customFormat="1" ht="13.5">
      <c r="B569" s="207"/>
      <c r="C569" s="208"/>
      <c r="D569" s="203" t="s">
        <v>157</v>
      </c>
      <c r="E569" s="209" t="s">
        <v>30</v>
      </c>
      <c r="F569" s="210" t="s">
        <v>825</v>
      </c>
      <c r="G569" s="208"/>
      <c r="H569" s="211">
        <v>23.5</v>
      </c>
      <c r="I569" s="212"/>
      <c r="J569" s="208"/>
      <c r="K569" s="208"/>
      <c r="L569" s="213"/>
      <c r="M569" s="214"/>
      <c r="N569" s="215"/>
      <c r="O569" s="215"/>
      <c r="P569" s="215"/>
      <c r="Q569" s="215"/>
      <c r="R569" s="215"/>
      <c r="S569" s="215"/>
      <c r="T569" s="216"/>
      <c r="AT569" s="217" t="s">
        <v>157</v>
      </c>
      <c r="AU569" s="217" t="s">
        <v>84</v>
      </c>
      <c r="AV569" s="11" t="s">
        <v>84</v>
      </c>
      <c r="AW569" s="11" t="s">
        <v>37</v>
      </c>
      <c r="AX569" s="11" t="s">
        <v>74</v>
      </c>
      <c r="AY569" s="217" t="s">
        <v>144</v>
      </c>
    </row>
    <row r="570" spans="2:65" s="11" customFormat="1" ht="13.5">
      <c r="B570" s="207"/>
      <c r="C570" s="208"/>
      <c r="D570" s="203" t="s">
        <v>157</v>
      </c>
      <c r="E570" s="209" t="s">
        <v>30</v>
      </c>
      <c r="F570" s="210" t="s">
        <v>826</v>
      </c>
      <c r="G570" s="208"/>
      <c r="H570" s="211">
        <v>6.75</v>
      </c>
      <c r="I570" s="212"/>
      <c r="J570" s="208"/>
      <c r="K570" s="208"/>
      <c r="L570" s="213"/>
      <c r="M570" s="214"/>
      <c r="N570" s="215"/>
      <c r="O570" s="215"/>
      <c r="P570" s="215"/>
      <c r="Q570" s="215"/>
      <c r="R570" s="215"/>
      <c r="S570" s="215"/>
      <c r="T570" s="216"/>
      <c r="AT570" s="217" t="s">
        <v>157</v>
      </c>
      <c r="AU570" s="217" t="s">
        <v>84</v>
      </c>
      <c r="AV570" s="11" t="s">
        <v>84</v>
      </c>
      <c r="AW570" s="11" t="s">
        <v>37</v>
      </c>
      <c r="AX570" s="11" t="s">
        <v>74</v>
      </c>
      <c r="AY570" s="217" t="s">
        <v>144</v>
      </c>
    </row>
    <row r="571" spans="2:65" s="11" customFormat="1" ht="13.5">
      <c r="B571" s="207"/>
      <c r="C571" s="208"/>
      <c r="D571" s="203" t="s">
        <v>157</v>
      </c>
      <c r="E571" s="209" t="s">
        <v>30</v>
      </c>
      <c r="F571" s="210" t="s">
        <v>827</v>
      </c>
      <c r="G571" s="208"/>
      <c r="H571" s="211">
        <v>67.5</v>
      </c>
      <c r="I571" s="212"/>
      <c r="J571" s="208"/>
      <c r="K571" s="208"/>
      <c r="L571" s="213"/>
      <c r="M571" s="214"/>
      <c r="N571" s="215"/>
      <c r="O571" s="215"/>
      <c r="P571" s="215"/>
      <c r="Q571" s="215"/>
      <c r="R571" s="215"/>
      <c r="S571" s="215"/>
      <c r="T571" s="216"/>
      <c r="AT571" s="217" t="s">
        <v>157</v>
      </c>
      <c r="AU571" s="217" t="s">
        <v>84</v>
      </c>
      <c r="AV571" s="11" t="s">
        <v>84</v>
      </c>
      <c r="AW571" s="11" t="s">
        <v>37</v>
      </c>
      <c r="AX571" s="11" t="s">
        <v>74</v>
      </c>
      <c r="AY571" s="217" t="s">
        <v>144</v>
      </c>
    </row>
    <row r="572" spans="2:65" s="12" customFormat="1" ht="13.5">
      <c r="B572" s="218"/>
      <c r="C572" s="219"/>
      <c r="D572" s="203" t="s">
        <v>157</v>
      </c>
      <c r="E572" s="220" t="s">
        <v>30</v>
      </c>
      <c r="F572" s="221" t="s">
        <v>191</v>
      </c>
      <c r="G572" s="219"/>
      <c r="H572" s="222">
        <v>99.75</v>
      </c>
      <c r="I572" s="223"/>
      <c r="J572" s="219"/>
      <c r="K572" s="219"/>
      <c r="L572" s="224"/>
      <c r="M572" s="225"/>
      <c r="N572" s="226"/>
      <c r="O572" s="226"/>
      <c r="P572" s="226"/>
      <c r="Q572" s="226"/>
      <c r="R572" s="226"/>
      <c r="S572" s="226"/>
      <c r="T572" s="227"/>
      <c r="AT572" s="228" t="s">
        <v>157</v>
      </c>
      <c r="AU572" s="228" t="s">
        <v>84</v>
      </c>
      <c r="AV572" s="12" t="s">
        <v>151</v>
      </c>
      <c r="AW572" s="12" t="s">
        <v>37</v>
      </c>
      <c r="AX572" s="12" t="s">
        <v>82</v>
      </c>
      <c r="AY572" s="228" t="s">
        <v>144</v>
      </c>
    </row>
    <row r="573" spans="2:65" s="1" customFormat="1" ht="16.5" customHeight="1">
      <c r="B573" s="40"/>
      <c r="C573" s="191" t="s">
        <v>828</v>
      </c>
      <c r="D573" s="191" t="s">
        <v>146</v>
      </c>
      <c r="E573" s="192" t="s">
        <v>829</v>
      </c>
      <c r="F573" s="193" t="s">
        <v>830</v>
      </c>
      <c r="G573" s="194" t="s">
        <v>364</v>
      </c>
      <c r="H573" s="195">
        <v>172.2</v>
      </c>
      <c r="I573" s="196"/>
      <c r="J573" s="197">
        <f>ROUND(I573*H573,2)</f>
        <v>0</v>
      </c>
      <c r="K573" s="193" t="s">
        <v>150</v>
      </c>
      <c r="L573" s="60"/>
      <c r="M573" s="198" t="s">
        <v>30</v>
      </c>
      <c r="N573" s="199" t="s">
        <v>45</v>
      </c>
      <c r="O573" s="41"/>
      <c r="P573" s="200">
        <f>O573*H573</f>
        <v>0</v>
      </c>
      <c r="Q573" s="200">
        <v>0</v>
      </c>
      <c r="R573" s="200">
        <f>Q573*H573</f>
        <v>0</v>
      </c>
      <c r="S573" s="200">
        <v>0</v>
      </c>
      <c r="T573" s="201">
        <f>S573*H573</f>
        <v>0</v>
      </c>
      <c r="AR573" s="23" t="s">
        <v>151</v>
      </c>
      <c r="AT573" s="23" t="s">
        <v>146</v>
      </c>
      <c r="AU573" s="23" t="s">
        <v>84</v>
      </c>
      <c r="AY573" s="23" t="s">
        <v>144</v>
      </c>
      <c r="BE573" s="202">
        <f>IF(N573="základní",J573,0)</f>
        <v>0</v>
      </c>
      <c r="BF573" s="202">
        <f>IF(N573="snížená",J573,0)</f>
        <v>0</v>
      </c>
      <c r="BG573" s="202">
        <f>IF(N573="zákl. přenesená",J573,0)</f>
        <v>0</v>
      </c>
      <c r="BH573" s="202">
        <f>IF(N573="sníž. přenesená",J573,0)</f>
        <v>0</v>
      </c>
      <c r="BI573" s="202">
        <f>IF(N573="nulová",J573,0)</f>
        <v>0</v>
      </c>
      <c r="BJ573" s="23" t="s">
        <v>82</v>
      </c>
      <c r="BK573" s="202">
        <f>ROUND(I573*H573,2)</f>
        <v>0</v>
      </c>
      <c r="BL573" s="23" t="s">
        <v>151</v>
      </c>
      <c r="BM573" s="23" t="s">
        <v>831</v>
      </c>
    </row>
    <row r="574" spans="2:65" s="1" customFormat="1" ht="27">
      <c r="B574" s="40"/>
      <c r="C574" s="62"/>
      <c r="D574" s="203" t="s">
        <v>153</v>
      </c>
      <c r="E574" s="62"/>
      <c r="F574" s="204" t="s">
        <v>832</v>
      </c>
      <c r="G574" s="62"/>
      <c r="H574" s="62"/>
      <c r="I574" s="162"/>
      <c r="J574" s="62"/>
      <c r="K574" s="62"/>
      <c r="L574" s="60"/>
      <c r="M574" s="205"/>
      <c r="N574" s="41"/>
      <c r="O574" s="41"/>
      <c r="P574" s="41"/>
      <c r="Q574" s="41"/>
      <c r="R574" s="41"/>
      <c r="S574" s="41"/>
      <c r="T574" s="77"/>
      <c r="AT574" s="23" t="s">
        <v>153</v>
      </c>
      <c r="AU574" s="23" t="s">
        <v>84</v>
      </c>
    </row>
    <row r="575" spans="2:65" s="1" customFormat="1" ht="40.5">
      <c r="B575" s="40"/>
      <c r="C575" s="62"/>
      <c r="D575" s="203" t="s">
        <v>155</v>
      </c>
      <c r="E575" s="62"/>
      <c r="F575" s="206" t="s">
        <v>833</v>
      </c>
      <c r="G575" s="62"/>
      <c r="H575" s="62"/>
      <c r="I575" s="162"/>
      <c r="J575" s="62"/>
      <c r="K575" s="62"/>
      <c r="L575" s="60"/>
      <c r="M575" s="205"/>
      <c r="N575" s="41"/>
      <c r="O575" s="41"/>
      <c r="P575" s="41"/>
      <c r="Q575" s="41"/>
      <c r="R575" s="41"/>
      <c r="S575" s="41"/>
      <c r="T575" s="77"/>
      <c r="AT575" s="23" t="s">
        <v>155</v>
      </c>
      <c r="AU575" s="23" t="s">
        <v>84</v>
      </c>
    </row>
    <row r="576" spans="2:65" s="11" customFormat="1" ht="13.5">
      <c r="B576" s="207"/>
      <c r="C576" s="208"/>
      <c r="D576" s="203" t="s">
        <v>157</v>
      </c>
      <c r="E576" s="209" t="s">
        <v>30</v>
      </c>
      <c r="F576" s="210" t="s">
        <v>834</v>
      </c>
      <c r="G576" s="208"/>
      <c r="H576" s="211">
        <v>172.2</v>
      </c>
      <c r="I576" s="212"/>
      <c r="J576" s="208"/>
      <c r="K576" s="208"/>
      <c r="L576" s="213"/>
      <c r="M576" s="214"/>
      <c r="N576" s="215"/>
      <c r="O576" s="215"/>
      <c r="P576" s="215"/>
      <c r="Q576" s="215"/>
      <c r="R576" s="215"/>
      <c r="S576" s="215"/>
      <c r="T576" s="216"/>
      <c r="AT576" s="217" t="s">
        <v>157</v>
      </c>
      <c r="AU576" s="217" t="s">
        <v>84</v>
      </c>
      <c r="AV576" s="11" t="s">
        <v>84</v>
      </c>
      <c r="AW576" s="11" t="s">
        <v>37</v>
      </c>
      <c r="AX576" s="11" t="s">
        <v>82</v>
      </c>
      <c r="AY576" s="217" t="s">
        <v>144</v>
      </c>
    </row>
    <row r="577" spans="2:65" s="1" customFormat="1" ht="16.5" customHeight="1">
      <c r="B577" s="40"/>
      <c r="C577" s="191" t="s">
        <v>835</v>
      </c>
      <c r="D577" s="191" t="s">
        <v>146</v>
      </c>
      <c r="E577" s="192" t="s">
        <v>836</v>
      </c>
      <c r="F577" s="193" t="s">
        <v>837</v>
      </c>
      <c r="G577" s="194" t="s">
        <v>310</v>
      </c>
      <c r="H577" s="195">
        <v>99.75</v>
      </c>
      <c r="I577" s="196"/>
      <c r="J577" s="197">
        <f>ROUND(I577*H577,2)</f>
        <v>0</v>
      </c>
      <c r="K577" s="193" t="s">
        <v>150</v>
      </c>
      <c r="L577" s="60"/>
      <c r="M577" s="198" t="s">
        <v>30</v>
      </c>
      <c r="N577" s="199" t="s">
        <v>45</v>
      </c>
      <c r="O577" s="41"/>
      <c r="P577" s="200">
        <f>O577*H577</f>
        <v>0</v>
      </c>
      <c r="Q577" s="200">
        <v>1.0000000000000001E-5</v>
      </c>
      <c r="R577" s="200">
        <f>Q577*H577</f>
        <v>9.9750000000000012E-4</v>
      </c>
      <c r="S577" s="200">
        <v>0</v>
      </c>
      <c r="T577" s="201">
        <f>S577*H577</f>
        <v>0</v>
      </c>
      <c r="AR577" s="23" t="s">
        <v>151</v>
      </c>
      <c r="AT577" s="23" t="s">
        <v>146</v>
      </c>
      <c r="AU577" s="23" t="s">
        <v>84</v>
      </c>
      <c r="AY577" s="23" t="s">
        <v>144</v>
      </c>
      <c r="BE577" s="202">
        <f>IF(N577="základní",J577,0)</f>
        <v>0</v>
      </c>
      <c r="BF577" s="202">
        <f>IF(N577="snížená",J577,0)</f>
        <v>0</v>
      </c>
      <c r="BG577" s="202">
        <f>IF(N577="zákl. přenesená",J577,0)</f>
        <v>0</v>
      </c>
      <c r="BH577" s="202">
        <f>IF(N577="sníž. přenesená",J577,0)</f>
        <v>0</v>
      </c>
      <c r="BI577" s="202">
        <f>IF(N577="nulová",J577,0)</f>
        <v>0</v>
      </c>
      <c r="BJ577" s="23" t="s">
        <v>82</v>
      </c>
      <c r="BK577" s="202">
        <f>ROUND(I577*H577,2)</f>
        <v>0</v>
      </c>
      <c r="BL577" s="23" t="s">
        <v>151</v>
      </c>
      <c r="BM577" s="23" t="s">
        <v>838</v>
      </c>
    </row>
    <row r="578" spans="2:65" s="1" customFormat="1" ht="27">
      <c r="B578" s="40"/>
      <c r="C578" s="62"/>
      <c r="D578" s="203" t="s">
        <v>153</v>
      </c>
      <c r="E578" s="62"/>
      <c r="F578" s="204" t="s">
        <v>839</v>
      </c>
      <c r="G578" s="62"/>
      <c r="H578" s="62"/>
      <c r="I578" s="162"/>
      <c r="J578" s="62"/>
      <c r="K578" s="62"/>
      <c r="L578" s="60"/>
      <c r="M578" s="205"/>
      <c r="N578" s="41"/>
      <c r="O578" s="41"/>
      <c r="P578" s="41"/>
      <c r="Q578" s="41"/>
      <c r="R578" s="41"/>
      <c r="S578" s="41"/>
      <c r="T578" s="77"/>
      <c r="AT578" s="23" t="s">
        <v>153</v>
      </c>
      <c r="AU578" s="23" t="s">
        <v>84</v>
      </c>
    </row>
    <row r="579" spans="2:65" s="1" customFormat="1" ht="40.5">
      <c r="B579" s="40"/>
      <c r="C579" s="62"/>
      <c r="D579" s="203" t="s">
        <v>155</v>
      </c>
      <c r="E579" s="62"/>
      <c r="F579" s="206" t="s">
        <v>833</v>
      </c>
      <c r="G579" s="62"/>
      <c r="H579" s="62"/>
      <c r="I579" s="162"/>
      <c r="J579" s="62"/>
      <c r="K579" s="62"/>
      <c r="L579" s="60"/>
      <c r="M579" s="205"/>
      <c r="N579" s="41"/>
      <c r="O579" s="41"/>
      <c r="P579" s="41"/>
      <c r="Q579" s="41"/>
      <c r="R579" s="41"/>
      <c r="S579" s="41"/>
      <c r="T579" s="77"/>
      <c r="AT579" s="23" t="s">
        <v>155</v>
      </c>
      <c r="AU579" s="23" t="s">
        <v>84</v>
      </c>
    </row>
    <row r="580" spans="2:65" s="11" customFormat="1" ht="13.5">
      <c r="B580" s="207"/>
      <c r="C580" s="208"/>
      <c r="D580" s="203" t="s">
        <v>157</v>
      </c>
      <c r="E580" s="209" t="s">
        <v>30</v>
      </c>
      <c r="F580" s="210" t="s">
        <v>840</v>
      </c>
      <c r="G580" s="208"/>
      <c r="H580" s="211">
        <v>99.75</v>
      </c>
      <c r="I580" s="212"/>
      <c r="J580" s="208"/>
      <c r="K580" s="208"/>
      <c r="L580" s="213"/>
      <c r="M580" s="214"/>
      <c r="N580" s="215"/>
      <c r="O580" s="215"/>
      <c r="P580" s="215"/>
      <c r="Q580" s="215"/>
      <c r="R580" s="215"/>
      <c r="S580" s="215"/>
      <c r="T580" s="216"/>
      <c r="AT580" s="217" t="s">
        <v>157</v>
      </c>
      <c r="AU580" s="217" t="s">
        <v>84</v>
      </c>
      <c r="AV580" s="11" t="s">
        <v>84</v>
      </c>
      <c r="AW580" s="11" t="s">
        <v>37</v>
      </c>
      <c r="AX580" s="11" t="s">
        <v>82</v>
      </c>
      <c r="AY580" s="217" t="s">
        <v>144</v>
      </c>
    </row>
    <row r="581" spans="2:65" s="1" customFormat="1" ht="25.5" customHeight="1">
      <c r="B581" s="40"/>
      <c r="C581" s="191" t="s">
        <v>841</v>
      </c>
      <c r="D581" s="191" t="s">
        <v>146</v>
      </c>
      <c r="E581" s="192" t="s">
        <v>842</v>
      </c>
      <c r="F581" s="193" t="s">
        <v>843</v>
      </c>
      <c r="G581" s="194" t="s">
        <v>364</v>
      </c>
      <c r="H581" s="195">
        <v>1502</v>
      </c>
      <c r="I581" s="196"/>
      <c r="J581" s="197">
        <f>ROUND(I581*H581,2)</f>
        <v>0</v>
      </c>
      <c r="K581" s="193" t="s">
        <v>150</v>
      </c>
      <c r="L581" s="60"/>
      <c r="M581" s="198" t="s">
        <v>30</v>
      </c>
      <c r="N581" s="199" t="s">
        <v>45</v>
      </c>
      <c r="O581" s="41"/>
      <c r="P581" s="200">
        <f>O581*H581</f>
        <v>0</v>
      </c>
      <c r="Q581" s="200">
        <v>7.1900000000000006E-2</v>
      </c>
      <c r="R581" s="200">
        <f>Q581*H581</f>
        <v>107.99380000000001</v>
      </c>
      <c r="S581" s="200">
        <v>0</v>
      </c>
      <c r="T581" s="201">
        <f>S581*H581</f>
        <v>0</v>
      </c>
      <c r="AR581" s="23" t="s">
        <v>151</v>
      </c>
      <c r="AT581" s="23" t="s">
        <v>146</v>
      </c>
      <c r="AU581" s="23" t="s">
        <v>84</v>
      </c>
      <c r="AY581" s="23" t="s">
        <v>144</v>
      </c>
      <c r="BE581" s="202">
        <f>IF(N581="základní",J581,0)</f>
        <v>0</v>
      </c>
      <c r="BF581" s="202">
        <f>IF(N581="snížená",J581,0)</f>
        <v>0</v>
      </c>
      <c r="BG581" s="202">
        <f>IF(N581="zákl. přenesená",J581,0)</f>
        <v>0</v>
      </c>
      <c r="BH581" s="202">
        <f>IF(N581="sníž. přenesená",J581,0)</f>
        <v>0</v>
      </c>
      <c r="BI581" s="202">
        <f>IF(N581="nulová",J581,0)</f>
        <v>0</v>
      </c>
      <c r="BJ581" s="23" t="s">
        <v>82</v>
      </c>
      <c r="BK581" s="202">
        <f>ROUND(I581*H581,2)</f>
        <v>0</v>
      </c>
      <c r="BL581" s="23" t="s">
        <v>151</v>
      </c>
      <c r="BM581" s="23" t="s">
        <v>844</v>
      </c>
    </row>
    <row r="582" spans="2:65" s="1" customFormat="1" ht="40.5">
      <c r="B582" s="40"/>
      <c r="C582" s="62"/>
      <c r="D582" s="203" t="s">
        <v>153</v>
      </c>
      <c r="E582" s="62"/>
      <c r="F582" s="204" t="s">
        <v>845</v>
      </c>
      <c r="G582" s="62"/>
      <c r="H582" s="62"/>
      <c r="I582" s="162"/>
      <c r="J582" s="62"/>
      <c r="K582" s="62"/>
      <c r="L582" s="60"/>
      <c r="M582" s="205"/>
      <c r="N582" s="41"/>
      <c r="O582" s="41"/>
      <c r="P582" s="41"/>
      <c r="Q582" s="41"/>
      <c r="R582" s="41"/>
      <c r="S582" s="41"/>
      <c r="T582" s="77"/>
      <c r="AT582" s="23" t="s">
        <v>153</v>
      </c>
      <c r="AU582" s="23" t="s">
        <v>84</v>
      </c>
    </row>
    <row r="583" spans="2:65" s="1" customFormat="1" ht="135">
      <c r="B583" s="40"/>
      <c r="C583" s="62"/>
      <c r="D583" s="203" t="s">
        <v>155</v>
      </c>
      <c r="E583" s="62"/>
      <c r="F583" s="206" t="s">
        <v>846</v>
      </c>
      <c r="G583" s="62"/>
      <c r="H583" s="62"/>
      <c r="I583" s="162"/>
      <c r="J583" s="62"/>
      <c r="K583" s="62"/>
      <c r="L583" s="60"/>
      <c r="M583" s="205"/>
      <c r="N583" s="41"/>
      <c r="O583" s="41"/>
      <c r="P583" s="41"/>
      <c r="Q583" s="41"/>
      <c r="R583" s="41"/>
      <c r="S583" s="41"/>
      <c r="T583" s="77"/>
      <c r="AT583" s="23" t="s">
        <v>155</v>
      </c>
      <c r="AU583" s="23" t="s">
        <v>84</v>
      </c>
    </row>
    <row r="584" spans="2:65" s="11" customFormat="1" ht="13.5">
      <c r="B584" s="207"/>
      <c r="C584" s="208"/>
      <c r="D584" s="203" t="s">
        <v>157</v>
      </c>
      <c r="E584" s="209" t="s">
        <v>30</v>
      </c>
      <c r="F584" s="210" t="s">
        <v>847</v>
      </c>
      <c r="G584" s="208"/>
      <c r="H584" s="211">
        <v>1502</v>
      </c>
      <c r="I584" s="212"/>
      <c r="J584" s="208"/>
      <c r="K584" s="208"/>
      <c r="L584" s="213"/>
      <c r="M584" s="214"/>
      <c r="N584" s="215"/>
      <c r="O584" s="215"/>
      <c r="P584" s="215"/>
      <c r="Q584" s="215"/>
      <c r="R584" s="215"/>
      <c r="S584" s="215"/>
      <c r="T584" s="216"/>
      <c r="AT584" s="217" t="s">
        <v>157</v>
      </c>
      <c r="AU584" s="217" t="s">
        <v>84</v>
      </c>
      <c r="AV584" s="11" t="s">
        <v>84</v>
      </c>
      <c r="AW584" s="11" t="s">
        <v>37</v>
      </c>
      <c r="AX584" s="11" t="s">
        <v>82</v>
      </c>
      <c r="AY584" s="217" t="s">
        <v>144</v>
      </c>
    </row>
    <row r="585" spans="2:65" s="1" customFormat="1" ht="16.5" customHeight="1">
      <c r="B585" s="40"/>
      <c r="C585" s="229" t="s">
        <v>848</v>
      </c>
      <c r="D585" s="229" t="s">
        <v>301</v>
      </c>
      <c r="E585" s="230" t="s">
        <v>455</v>
      </c>
      <c r="F585" s="231" t="s">
        <v>456</v>
      </c>
      <c r="G585" s="232" t="s">
        <v>278</v>
      </c>
      <c r="H585" s="233">
        <v>40.454000000000001</v>
      </c>
      <c r="I585" s="234"/>
      <c r="J585" s="235">
        <f>ROUND(I585*H585,2)</f>
        <v>0</v>
      </c>
      <c r="K585" s="231" t="s">
        <v>150</v>
      </c>
      <c r="L585" s="236"/>
      <c r="M585" s="237" t="s">
        <v>30</v>
      </c>
      <c r="N585" s="238" t="s">
        <v>45</v>
      </c>
      <c r="O585" s="41"/>
      <c r="P585" s="200">
        <f>O585*H585</f>
        <v>0</v>
      </c>
      <c r="Q585" s="200">
        <v>1</v>
      </c>
      <c r="R585" s="200">
        <f>Q585*H585</f>
        <v>40.454000000000001</v>
      </c>
      <c r="S585" s="200">
        <v>0</v>
      </c>
      <c r="T585" s="201">
        <f>S585*H585</f>
        <v>0</v>
      </c>
      <c r="AR585" s="23" t="s">
        <v>198</v>
      </c>
      <c r="AT585" s="23" t="s">
        <v>301</v>
      </c>
      <c r="AU585" s="23" t="s">
        <v>84</v>
      </c>
      <c r="AY585" s="23" t="s">
        <v>144</v>
      </c>
      <c r="BE585" s="202">
        <f>IF(N585="základní",J585,0)</f>
        <v>0</v>
      </c>
      <c r="BF585" s="202">
        <f>IF(N585="snížená",J585,0)</f>
        <v>0</v>
      </c>
      <c r="BG585" s="202">
        <f>IF(N585="zákl. přenesená",J585,0)</f>
        <v>0</v>
      </c>
      <c r="BH585" s="202">
        <f>IF(N585="sníž. přenesená",J585,0)</f>
        <v>0</v>
      </c>
      <c r="BI585" s="202">
        <f>IF(N585="nulová",J585,0)</f>
        <v>0</v>
      </c>
      <c r="BJ585" s="23" t="s">
        <v>82</v>
      </c>
      <c r="BK585" s="202">
        <f>ROUND(I585*H585,2)</f>
        <v>0</v>
      </c>
      <c r="BL585" s="23" t="s">
        <v>151</v>
      </c>
      <c r="BM585" s="23" t="s">
        <v>849</v>
      </c>
    </row>
    <row r="586" spans="2:65" s="1" customFormat="1" ht="13.5">
      <c r="B586" s="40"/>
      <c r="C586" s="62"/>
      <c r="D586" s="203" t="s">
        <v>153</v>
      </c>
      <c r="E586" s="62"/>
      <c r="F586" s="204" t="s">
        <v>456</v>
      </c>
      <c r="G586" s="62"/>
      <c r="H586" s="62"/>
      <c r="I586" s="162"/>
      <c r="J586" s="62"/>
      <c r="K586" s="62"/>
      <c r="L586" s="60"/>
      <c r="M586" s="205"/>
      <c r="N586" s="41"/>
      <c r="O586" s="41"/>
      <c r="P586" s="41"/>
      <c r="Q586" s="41"/>
      <c r="R586" s="41"/>
      <c r="S586" s="41"/>
      <c r="T586" s="77"/>
      <c r="AT586" s="23" t="s">
        <v>153</v>
      </c>
      <c r="AU586" s="23" t="s">
        <v>84</v>
      </c>
    </row>
    <row r="587" spans="2:65" s="11" customFormat="1" ht="13.5">
      <c r="B587" s="207"/>
      <c r="C587" s="208"/>
      <c r="D587" s="203" t="s">
        <v>157</v>
      </c>
      <c r="E587" s="209" t="s">
        <v>30</v>
      </c>
      <c r="F587" s="210" t="s">
        <v>850</v>
      </c>
      <c r="G587" s="208"/>
      <c r="H587" s="211">
        <v>40.052999999999997</v>
      </c>
      <c r="I587" s="212"/>
      <c r="J587" s="208"/>
      <c r="K587" s="208"/>
      <c r="L587" s="213"/>
      <c r="M587" s="214"/>
      <c r="N587" s="215"/>
      <c r="O587" s="215"/>
      <c r="P587" s="215"/>
      <c r="Q587" s="215"/>
      <c r="R587" s="215"/>
      <c r="S587" s="215"/>
      <c r="T587" s="216"/>
      <c r="AT587" s="217" t="s">
        <v>157</v>
      </c>
      <c r="AU587" s="217" t="s">
        <v>84</v>
      </c>
      <c r="AV587" s="11" t="s">
        <v>84</v>
      </c>
      <c r="AW587" s="11" t="s">
        <v>37</v>
      </c>
      <c r="AX587" s="11" t="s">
        <v>82</v>
      </c>
      <c r="AY587" s="217" t="s">
        <v>144</v>
      </c>
    </row>
    <row r="588" spans="2:65" s="11" customFormat="1" ht="13.5">
      <c r="B588" s="207"/>
      <c r="C588" s="208"/>
      <c r="D588" s="203" t="s">
        <v>157</v>
      </c>
      <c r="E588" s="208"/>
      <c r="F588" s="210" t="s">
        <v>851</v>
      </c>
      <c r="G588" s="208"/>
      <c r="H588" s="211">
        <v>40.454000000000001</v>
      </c>
      <c r="I588" s="212"/>
      <c r="J588" s="208"/>
      <c r="K588" s="208"/>
      <c r="L588" s="213"/>
      <c r="M588" s="214"/>
      <c r="N588" s="215"/>
      <c r="O588" s="215"/>
      <c r="P588" s="215"/>
      <c r="Q588" s="215"/>
      <c r="R588" s="215"/>
      <c r="S588" s="215"/>
      <c r="T588" s="216"/>
      <c r="AT588" s="217" t="s">
        <v>157</v>
      </c>
      <c r="AU588" s="217" t="s">
        <v>84</v>
      </c>
      <c r="AV588" s="11" t="s">
        <v>84</v>
      </c>
      <c r="AW588" s="11" t="s">
        <v>6</v>
      </c>
      <c r="AX588" s="11" t="s">
        <v>82</v>
      </c>
      <c r="AY588" s="217" t="s">
        <v>144</v>
      </c>
    </row>
    <row r="589" spans="2:65" s="1" customFormat="1" ht="25.5" customHeight="1">
      <c r="B589" s="40"/>
      <c r="C589" s="191" t="s">
        <v>852</v>
      </c>
      <c r="D589" s="191" t="s">
        <v>146</v>
      </c>
      <c r="E589" s="192" t="s">
        <v>853</v>
      </c>
      <c r="F589" s="193" t="s">
        <v>854</v>
      </c>
      <c r="G589" s="194" t="s">
        <v>364</v>
      </c>
      <c r="H589" s="195">
        <v>435.5</v>
      </c>
      <c r="I589" s="196"/>
      <c r="J589" s="197">
        <f>ROUND(I589*H589,2)</f>
        <v>0</v>
      </c>
      <c r="K589" s="193" t="s">
        <v>150</v>
      </c>
      <c r="L589" s="60"/>
      <c r="M589" s="198" t="s">
        <v>30</v>
      </c>
      <c r="N589" s="199" t="s">
        <v>45</v>
      </c>
      <c r="O589" s="41"/>
      <c r="P589" s="200">
        <f>O589*H589</f>
        <v>0</v>
      </c>
      <c r="Q589" s="200">
        <v>0.1295</v>
      </c>
      <c r="R589" s="200">
        <f>Q589*H589</f>
        <v>56.39725</v>
      </c>
      <c r="S589" s="200">
        <v>0</v>
      </c>
      <c r="T589" s="201">
        <f>S589*H589</f>
        <v>0</v>
      </c>
      <c r="AR589" s="23" t="s">
        <v>151</v>
      </c>
      <c r="AT589" s="23" t="s">
        <v>146</v>
      </c>
      <c r="AU589" s="23" t="s">
        <v>84</v>
      </c>
      <c r="AY589" s="23" t="s">
        <v>144</v>
      </c>
      <c r="BE589" s="202">
        <f>IF(N589="základní",J589,0)</f>
        <v>0</v>
      </c>
      <c r="BF589" s="202">
        <f>IF(N589="snížená",J589,0)</f>
        <v>0</v>
      </c>
      <c r="BG589" s="202">
        <f>IF(N589="zákl. přenesená",J589,0)</f>
        <v>0</v>
      </c>
      <c r="BH589" s="202">
        <f>IF(N589="sníž. přenesená",J589,0)</f>
        <v>0</v>
      </c>
      <c r="BI589" s="202">
        <f>IF(N589="nulová",J589,0)</f>
        <v>0</v>
      </c>
      <c r="BJ589" s="23" t="s">
        <v>82</v>
      </c>
      <c r="BK589" s="202">
        <f>ROUND(I589*H589,2)</f>
        <v>0</v>
      </c>
      <c r="BL589" s="23" t="s">
        <v>151</v>
      </c>
      <c r="BM589" s="23" t="s">
        <v>855</v>
      </c>
    </row>
    <row r="590" spans="2:65" s="1" customFormat="1" ht="27">
      <c r="B590" s="40"/>
      <c r="C590" s="62"/>
      <c r="D590" s="203" t="s">
        <v>153</v>
      </c>
      <c r="E590" s="62"/>
      <c r="F590" s="204" t="s">
        <v>856</v>
      </c>
      <c r="G590" s="62"/>
      <c r="H590" s="62"/>
      <c r="I590" s="162"/>
      <c r="J590" s="62"/>
      <c r="K590" s="62"/>
      <c r="L590" s="60"/>
      <c r="M590" s="205"/>
      <c r="N590" s="41"/>
      <c r="O590" s="41"/>
      <c r="P590" s="41"/>
      <c r="Q590" s="41"/>
      <c r="R590" s="41"/>
      <c r="S590" s="41"/>
      <c r="T590" s="77"/>
      <c r="AT590" s="23" t="s">
        <v>153</v>
      </c>
      <c r="AU590" s="23" t="s">
        <v>84</v>
      </c>
    </row>
    <row r="591" spans="2:65" s="1" customFormat="1" ht="94.5">
      <c r="B591" s="40"/>
      <c r="C591" s="62"/>
      <c r="D591" s="203" t="s">
        <v>155</v>
      </c>
      <c r="E591" s="62"/>
      <c r="F591" s="206" t="s">
        <v>857</v>
      </c>
      <c r="G591" s="62"/>
      <c r="H591" s="62"/>
      <c r="I591" s="162"/>
      <c r="J591" s="62"/>
      <c r="K591" s="62"/>
      <c r="L591" s="60"/>
      <c r="M591" s="205"/>
      <c r="N591" s="41"/>
      <c r="O591" s="41"/>
      <c r="P591" s="41"/>
      <c r="Q591" s="41"/>
      <c r="R591" s="41"/>
      <c r="S591" s="41"/>
      <c r="T591" s="77"/>
      <c r="AT591" s="23" t="s">
        <v>155</v>
      </c>
      <c r="AU591" s="23" t="s">
        <v>84</v>
      </c>
    </row>
    <row r="592" spans="2:65" s="11" customFormat="1" ht="13.5">
      <c r="B592" s="207"/>
      <c r="C592" s="208"/>
      <c r="D592" s="203" t="s">
        <v>157</v>
      </c>
      <c r="E592" s="209" t="s">
        <v>30</v>
      </c>
      <c r="F592" s="210" t="s">
        <v>858</v>
      </c>
      <c r="G592" s="208"/>
      <c r="H592" s="211">
        <v>427</v>
      </c>
      <c r="I592" s="212"/>
      <c r="J592" s="208"/>
      <c r="K592" s="208"/>
      <c r="L592" s="213"/>
      <c r="M592" s="214"/>
      <c r="N592" s="215"/>
      <c r="O592" s="215"/>
      <c r="P592" s="215"/>
      <c r="Q592" s="215"/>
      <c r="R592" s="215"/>
      <c r="S592" s="215"/>
      <c r="T592" s="216"/>
      <c r="AT592" s="217" t="s">
        <v>157</v>
      </c>
      <c r="AU592" s="217" t="s">
        <v>84</v>
      </c>
      <c r="AV592" s="11" t="s">
        <v>84</v>
      </c>
      <c r="AW592" s="11" t="s">
        <v>37</v>
      </c>
      <c r="AX592" s="11" t="s">
        <v>74</v>
      </c>
      <c r="AY592" s="217" t="s">
        <v>144</v>
      </c>
    </row>
    <row r="593" spans="2:65" s="11" customFormat="1" ht="13.5">
      <c r="B593" s="207"/>
      <c r="C593" s="208"/>
      <c r="D593" s="203" t="s">
        <v>157</v>
      </c>
      <c r="E593" s="209" t="s">
        <v>30</v>
      </c>
      <c r="F593" s="210" t="s">
        <v>859</v>
      </c>
      <c r="G593" s="208"/>
      <c r="H593" s="211">
        <v>2.5</v>
      </c>
      <c r="I593" s="212"/>
      <c r="J593" s="208"/>
      <c r="K593" s="208"/>
      <c r="L593" s="213"/>
      <c r="M593" s="214"/>
      <c r="N593" s="215"/>
      <c r="O593" s="215"/>
      <c r="P593" s="215"/>
      <c r="Q593" s="215"/>
      <c r="R593" s="215"/>
      <c r="S593" s="215"/>
      <c r="T593" s="216"/>
      <c r="AT593" s="217" t="s">
        <v>157</v>
      </c>
      <c r="AU593" s="217" t="s">
        <v>84</v>
      </c>
      <c r="AV593" s="11" t="s">
        <v>84</v>
      </c>
      <c r="AW593" s="11" t="s">
        <v>37</v>
      </c>
      <c r="AX593" s="11" t="s">
        <v>74</v>
      </c>
      <c r="AY593" s="217" t="s">
        <v>144</v>
      </c>
    </row>
    <row r="594" spans="2:65" s="11" customFormat="1" ht="13.5">
      <c r="B594" s="207"/>
      <c r="C594" s="208"/>
      <c r="D594" s="203" t="s">
        <v>157</v>
      </c>
      <c r="E594" s="209" t="s">
        <v>30</v>
      </c>
      <c r="F594" s="210" t="s">
        <v>860</v>
      </c>
      <c r="G594" s="208"/>
      <c r="H594" s="211">
        <v>6</v>
      </c>
      <c r="I594" s="212"/>
      <c r="J594" s="208"/>
      <c r="K594" s="208"/>
      <c r="L594" s="213"/>
      <c r="M594" s="214"/>
      <c r="N594" s="215"/>
      <c r="O594" s="215"/>
      <c r="P594" s="215"/>
      <c r="Q594" s="215"/>
      <c r="R594" s="215"/>
      <c r="S594" s="215"/>
      <c r="T594" s="216"/>
      <c r="AT594" s="217" t="s">
        <v>157</v>
      </c>
      <c r="AU594" s="217" t="s">
        <v>84</v>
      </c>
      <c r="AV594" s="11" t="s">
        <v>84</v>
      </c>
      <c r="AW594" s="11" t="s">
        <v>37</v>
      </c>
      <c r="AX594" s="11" t="s">
        <v>74</v>
      </c>
      <c r="AY594" s="217" t="s">
        <v>144</v>
      </c>
    </row>
    <row r="595" spans="2:65" s="12" customFormat="1" ht="13.5">
      <c r="B595" s="218"/>
      <c r="C595" s="219"/>
      <c r="D595" s="203" t="s">
        <v>157</v>
      </c>
      <c r="E595" s="220" t="s">
        <v>30</v>
      </c>
      <c r="F595" s="221" t="s">
        <v>191</v>
      </c>
      <c r="G595" s="219"/>
      <c r="H595" s="222">
        <v>435.5</v>
      </c>
      <c r="I595" s="223"/>
      <c r="J595" s="219"/>
      <c r="K595" s="219"/>
      <c r="L595" s="224"/>
      <c r="M595" s="225"/>
      <c r="N595" s="226"/>
      <c r="O595" s="226"/>
      <c r="P595" s="226"/>
      <c r="Q595" s="226"/>
      <c r="R595" s="226"/>
      <c r="S595" s="226"/>
      <c r="T595" s="227"/>
      <c r="AT595" s="228" t="s">
        <v>157</v>
      </c>
      <c r="AU595" s="228" t="s">
        <v>84</v>
      </c>
      <c r="AV595" s="12" t="s">
        <v>151</v>
      </c>
      <c r="AW595" s="12" t="s">
        <v>37</v>
      </c>
      <c r="AX595" s="12" t="s">
        <v>82</v>
      </c>
      <c r="AY595" s="228" t="s">
        <v>144</v>
      </c>
    </row>
    <row r="596" spans="2:65" s="1" customFormat="1" ht="16.5" customHeight="1">
      <c r="B596" s="40"/>
      <c r="C596" s="229" t="s">
        <v>861</v>
      </c>
      <c r="D596" s="229" t="s">
        <v>301</v>
      </c>
      <c r="E596" s="230" t="s">
        <v>862</v>
      </c>
      <c r="F596" s="231" t="s">
        <v>863</v>
      </c>
      <c r="G596" s="232" t="s">
        <v>364</v>
      </c>
      <c r="H596" s="233">
        <v>431.27</v>
      </c>
      <c r="I596" s="234"/>
      <c r="J596" s="235">
        <f>ROUND(I596*H596,2)</f>
        <v>0</v>
      </c>
      <c r="K596" s="231" t="s">
        <v>150</v>
      </c>
      <c r="L596" s="236"/>
      <c r="M596" s="237" t="s">
        <v>30</v>
      </c>
      <c r="N596" s="238" t="s">
        <v>45</v>
      </c>
      <c r="O596" s="41"/>
      <c r="P596" s="200">
        <f>O596*H596</f>
        <v>0</v>
      </c>
      <c r="Q596" s="200">
        <v>5.8000000000000003E-2</v>
      </c>
      <c r="R596" s="200">
        <f>Q596*H596</f>
        <v>25.013660000000002</v>
      </c>
      <c r="S596" s="200">
        <v>0</v>
      </c>
      <c r="T596" s="201">
        <f>S596*H596</f>
        <v>0</v>
      </c>
      <c r="AR596" s="23" t="s">
        <v>198</v>
      </c>
      <c r="AT596" s="23" t="s">
        <v>301</v>
      </c>
      <c r="AU596" s="23" t="s">
        <v>84</v>
      </c>
      <c r="AY596" s="23" t="s">
        <v>144</v>
      </c>
      <c r="BE596" s="202">
        <f>IF(N596="základní",J596,0)</f>
        <v>0</v>
      </c>
      <c r="BF596" s="202">
        <f>IF(N596="snížená",J596,0)</f>
        <v>0</v>
      </c>
      <c r="BG596" s="202">
        <f>IF(N596="zákl. přenesená",J596,0)</f>
        <v>0</v>
      </c>
      <c r="BH596" s="202">
        <f>IF(N596="sníž. přenesená",J596,0)</f>
        <v>0</v>
      </c>
      <c r="BI596" s="202">
        <f>IF(N596="nulová",J596,0)</f>
        <v>0</v>
      </c>
      <c r="BJ596" s="23" t="s">
        <v>82</v>
      </c>
      <c r="BK596" s="202">
        <f>ROUND(I596*H596,2)</f>
        <v>0</v>
      </c>
      <c r="BL596" s="23" t="s">
        <v>151</v>
      </c>
      <c r="BM596" s="23" t="s">
        <v>864</v>
      </c>
    </row>
    <row r="597" spans="2:65" s="1" customFormat="1" ht="13.5">
      <c r="B597" s="40"/>
      <c r="C597" s="62"/>
      <c r="D597" s="203" t="s">
        <v>153</v>
      </c>
      <c r="E597" s="62"/>
      <c r="F597" s="204" t="s">
        <v>863</v>
      </c>
      <c r="G597" s="62"/>
      <c r="H597" s="62"/>
      <c r="I597" s="162"/>
      <c r="J597" s="62"/>
      <c r="K597" s="62"/>
      <c r="L597" s="60"/>
      <c r="M597" s="205"/>
      <c r="N597" s="41"/>
      <c r="O597" s="41"/>
      <c r="P597" s="41"/>
      <c r="Q597" s="41"/>
      <c r="R597" s="41"/>
      <c r="S597" s="41"/>
      <c r="T597" s="77"/>
      <c r="AT597" s="23" t="s">
        <v>153</v>
      </c>
      <c r="AU597" s="23" t="s">
        <v>84</v>
      </c>
    </row>
    <row r="598" spans="2:65" s="11" customFormat="1" ht="13.5">
      <c r="B598" s="207"/>
      <c r="C598" s="208"/>
      <c r="D598" s="203" t="s">
        <v>157</v>
      </c>
      <c r="E598" s="209" t="s">
        <v>30</v>
      </c>
      <c r="F598" s="210" t="s">
        <v>865</v>
      </c>
      <c r="G598" s="208"/>
      <c r="H598" s="211">
        <v>427</v>
      </c>
      <c r="I598" s="212"/>
      <c r="J598" s="208"/>
      <c r="K598" s="208"/>
      <c r="L598" s="213"/>
      <c r="M598" s="214"/>
      <c r="N598" s="215"/>
      <c r="O598" s="215"/>
      <c r="P598" s="215"/>
      <c r="Q598" s="215"/>
      <c r="R598" s="215"/>
      <c r="S598" s="215"/>
      <c r="T598" s="216"/>
      <c r="AT598" s="217" t="s">
        <v>157</v>
      </c>
      <c r="AU598" s="217" t="s">
        <v>84</v>
      </c>
      <c r="AV598" s="11" t="s">
        <v>84</v>
      </c>
      <c r="AW598" s="11" t="s">
        <v>37</v>
      </c>
      <c r="AX598" s="11" t="s">
        <v>82</v>
      </c>
      <c r="AY598" s="217" t="s">
        <v>144</v>
      </c>
    </row>
    <row r="599" spans="2:65" s="11" customFormat="1" ht="13.5">
      <c r="B599" s="207"/>
      <c r="C599" s="208"/>
      <c r="D599" s="203" t="s">
        <v>157</v>
      </c>
      <c r="E599" s="208"/>
      <c r="F599" s="210" t="s">
        <v>866</v>
      </c>
      <c r="G599" s="208"/>
      <c r="H599" s="211">
        <v>431.27</v>
      </c>
      <c r="I599" s="212"/>
      <c r="J599" s="208"/>
      <c r="K599" s="208"/>
      <c r="L599" s="213"/>
      <c r="M599" s="214"/>
      <c r="N599" s="215"/>
      <c r="O599" s="215"/>
      <c r="P599" s="215"/>
      <c r="Q599" s="215"/>
      <c r="R599" s="215"/>
      <c r="S599" s="215"/>
      <c r="T599" s="216"/>
      <c r="AT599" s="217" t="s">
        <v>157</v>
      </c>
      <c r="AU599" s="217" t="s">
        <v>84</v>
      </c>
      <c r="AV599" s="11" t="s">
        <v>84</v>
      </c>
      <c r="AW599" s="11" t="s">
        <v>6</v>
      </c>
      <c r="AX599" s="11" t="s">
        <v>82</v>
      </c>
      <c r="AY599" s="217" t="s">
        <v>144</v>
      </c>
    </row>
    <row r="600" spans="2:65" s="1" customFormat="1" ht="16.5" customHeight="1">
      <c r="B600" s="40"/>
      <c r="C600" s="229" t="s">
        <v>867</v>
      </c>
      <c r="D600" s="229" t="s">
        <v>301</v>
      </c>
      <c r="E600" s="230" t="s">
        <v>868</v>
      </c>
      <c r="F600" s="231" t="s">
        <v>869</v>
      </c>
      <c r="G600" s="232" t="s">
        <v>364</v>
      </c>
      <c r="H600" s="233">
        <v>8.5850000000000009</v>
      </c>
      <c r="I600" s="234"/>
      <c r="J600" s="235">
        <f>ROUND(I600*H600,2)</f>
        <v>0</v>
      </c>
      <c r="K600" s="231" t="s">
        <v>30</v>
      </c>
      <c r="L600" s="236"/>
      <c r="M600" s="237" t="s">
        <v>30</v>
      </c>
      <c r="N600" s="238" t="s">
        <v>45</v>
      </c>
      <c r="O600" s="41"/>
      <c r="P600" s="200">
        <f>O600*H600</f>
        <v>0</v>
      </c>
      <c r="Q600" s="200">
        <v>4.1000000000000002E-2</v>
      </c>
      <c r="R600" s="200">
        <f>Q600*H600</f>
        <v>0.35198500000000005</v>
      </c>
      <c r="S600" s="200">
        <v>0</v>
      </c>
      <c r="T600" s="201">
        <f>S600*H600</f>
        <v>0</v>
      </c>
      <c r="AR600" s="23" t="s">
        <v>198</v>
      </c>
      <c r="AT600" s="23" t="s">
        <v>301</v>
      </c>
      <c r="AU600" s="23" t="s">
        <v>84</v>
      </c>
      <c r="AY600" s="23" t="s">
        <v>144</v>
      </c>
      <c r="BE600" s="202">
        <f>IF(N600="základní",J600,0)</f>
        <v>0</v>
      </c>
      <c r="BF600" s="202">
        <f>IF(N600="snížená",J600,0)</f>
        <v>0</v>
      </c>
      <c r="BG600" s="202">
        <f>IF(N600="zákl. přenesená",J600,0)</f>
        <v>0</v>
      </c>
      <c r="BH600" s="202">
        <f>IF(N600="sníž. přenesená",J600,0)</f>
        <v>0</v>
      </c>
      <c r="BI600" s="202">
        <f>IF(N600="nulová",J600,0)</f>
        <v>0</v>
      </c>
      <c r="BJ600" s="23" t="s">
        <v>82</v>
      </c>
      <c r="BK600" s="202">
        <f>ROUND(I600*H600,2)</f>
        <v>0</v>
      </c>
      <c r="BL600" s="23" t="s">
        <v>151</v>
      </c>
      <c r="BM600" s="23" t="s">
        <v>870</v>
      </c>
    </row>
    <row r="601" spans="2:65" s="1" customFormat="1" ht="13.5">
      <c r="B601" s="40"/>
      <c r="C601" s="62"/>
      <c r="D601" s="203" t="s">
        <v>153</v>
      </c>
      <c r="E601" s="62"/>
      <c r="F601" s="204" t="s">
        <v>869</v>
      </c>
      <c r="G601" s="62"/>
      <c r="H601" s="62"/>
      <c r="I601" s="162"/>
      <c r="J601" s="62"/>
      <c r="K601" s="62"/>
      <c r="L601" s="60"/>
      <c r="M601" s="205"/>
      <c r="N601" s="41"/>
      <c r="O601" s="41"/>
      <c r="P601" s="41"/>
      <c r="Q601" s="41"/>
      <c r="R601" s="41"/>
      <c r="S601" s="41"/>
      <c r="T601" s="77"/>
      <c r="AT601" s="23" t="s">
        <v>153</v>
      </c>
      <c r="AU601" s="23" t="s">
        <v>84</v>
      </c>
    </row>
    <row r="602" spans="2:65" s="11" customFormat="1" ht="13.5">
      <c r="B602" s="207"/>
      <c r="C602" s="208"/>
      <c r="D602" s="203" t="s">
        <v>157</v>
      </c>
      <c r="E602" s="209" t="s">
        <v>30</v>
      </c>
      <c r="F602" s="210" t="s">
        <v>871</v>
      </c>
      <c r="G602" s="208"/>
      <c r="H602" s="211">
        <v>6</v>
      </c>
      <c r="I602" s="212"/>
      <c r="J602" s="208"/>
      <c r="K602" s="208"/>
      <c r="L602" s="213"/>
      <c r="M602" s="214"/>
      <c r="N602" s="215"/>
      <c r="O602" s="215"/>
      <c r="P602" s="215"/>
      <c r="Q602" s="215"/>
      <c r="R602" s="215"/>
      <c r="S602" s="215"/>
      <c r="T602" s="216"/>
      <c r="AT602" s="217" t="s">
        <v>157</v>
      </c>
      <c r="AU602" s="217" t="s">
        <v>84</v>
      </c>
      <c r="AV602" s="11" t="s">
        <v>84</v>
      </c>
      <c r="AW602" s="11" t="s">
        <v>37</v>
      </c>
      <c r="AX602" s="11" t="s">
        <v>74</v>
      </c>
      <c r="AY602" s="217" t="s">
        <v>144</v>
      </c>
    </row>
    <row r="603" spans="2:65" s="11" customFormat="1" ht="13.5">
      <c r="B603" s="207"/>
      <c r="C603" s="208"/>
      <c r="D603" s="203" t="s">
        <v>157</v>
      </c>
      <c r="E603" s="209" t="s">
        <v>30</v>
      </c>
      <c r="F603" s="210" t="s">
        <v>872</v>
      </c>
      <c r="G603" s="208"/>
      <c r="H603" s="211">
        <v>2.5</v>
      </c>
      <c r="I603" s="212"/>
      <c r="J603" s="208"/>
      <c r="K603" s="208"/>
      <c r="L603" s="213"/>
      <c r="M603" s="214"/>
      <c r="N603" s="215"/>
      <c r="O603" s="215"/>
      <c r="P603" s="215"/>
      <c r="Q603" s="215"/>
      <c r="R603" s="215"/>
      <c r="S603" s="215"/>
      <c r="T603" s="216"/>
      <c r="AT603" s="217" t="s">
        <v>157</v>
      </c>
      <c r="AU603" s="217" t="s">
        <v>84</v>
      </c>
      <c r="AV603" s="11" t="s">
        <v>84</v>
      </c>
      <c r="AW603" s="11" t="s">
        <v>37</v>
      </c>
      <c r="AX603" s="11" t="s">
        <v>74</v>
      </c>
      <c r="AY603" s="217" t="s">
        <v>144</v>
      </c>
    </row>
    <row r="604" spans="2:65" s="12" customFormat="1" ht="13.5">
      <c r="B604" s="218"/>
      <c r="C604" s="219"/>
      <c r="D604" s="203" t="s">
        <v>157</v>
      </c>
      <c r="E604" s="220" t="s">
        <v>30</v>
      </c>
      <c r="F604" s="221" t="s">
        <v>191</v>
      </c>
      <c r="G604" s="219"/>
      <c r="H604" s="222">
        <v>8.5</v>
      </c>
      <c r="I604" s="223"/>
      <c r="J604" s="219"/>
      <c r="K604" s="219"/>
      <c r="L604" s="224"/>
      <c r="M604" s="225"/>
      <c r="N604" s="226"/>
      <c r="O604" s="226"/>
      <c r="P604" s="226"/>
      <c r="Q604" s="226"/>
      <c r="R604" s="226"/>
      <c r="S604" s="226"/>
      <c r="T604" s="227"/>
      <c r="AT604" s="228" t="s">
        <v>157</v>
      </c>
      <c r="AU604" s="228" t="s">
        <v>84</v>
      </c>
      <c r="AV604" s="12" t="s">
        <v>151</v>
      </c>
      <c r="AW604" s="12" t="s">
        <v>37</v>
      </c>
      <c r="AX604" s="12" t="s">
        <v>82</v>
      </c>
      <c r="AY604" s="228" t="s">
        <v>144</v>
      </c>
    </row>
    <row r="605" spans="2:65" s="11" customFormat="1" ht="13.5">
      <c r="B605" s="207"/>
      <c r="C605" s="208"/>
      <c r="D605" s="203" t="s">
        <v>157</v>
      </c>
      <c r="E605" s="208"/>
      <c r="F605" s="210" t="s">
        <v>873</v>
      </c>
      <c r="G605" s="208"/>
      <c r="H605" s="211">
        <v>8.5850000000000009</v>
      </c>
      <c r="I605" s="212"/>
      <c r="J605" s="208"/>
      <c r="K605" s="208"/>
      <c r="L605" s="213"/>
      <c r="M605" s="214"/>
      <c r="N605" s="215"/>
      <c r="O605" s="215"/>
      <c r="P605" s="215"/>
      <c r="Q605" s="215"/>
      <c r="R605" s="215"/>
      <c r="S605" s="215"/>
      <c r="T605" s="216"/>
      <c r="AT605" s="217" t="s">
        <v>157</v>
      </c>
      <c r="AU605" s="217" t="s">
        <v>84</v>
      </c>
      <c r="AV605" s="11" t="s">
        <v>84</v>
      </c>
      <c r="AW605" s="11" t="s">
        <v>6</v>
      </c>
      <c r="AX605" s="11" t="s">
        <v>82</v>
      </c>
      <c r="AY605" s="217" t="s">
        <v>144</v>
      </c>
    </row>
    <row r="606" spans="2:65" s="1" customFormat="1" ht="25.5" customHeight="1">
      <c r="B606" s="40"/>
      <c r="C606" s="191" t="s">
        <v>874</v>
      </c>
      <c r="D606" s="191" t="s">
        <v>146</v>
      </c>
      <c r="E606" s="192" t="s">
        <v>875</v>
      </c>
      <c r="F606" s="193" t="s">
        <v>876</v>
      </c>
      <c r="G606" s="194" t="s">
        <v>364</v>
      </c>
      <c r="H606" s="195">
        <v>1056.3</v>
      </c>
      <c r="I606" s="196"/>
      <c r="J606" s="197">
        <f>ROUND(I606*H606,2)</f>
        <v>0</v>
      </c>
      <c r="K606" s="193" t="s">
        <v>150</v>
      </c>
      <c r="L606" s="60"/>
      <c r="M606" s="198" t="s">
        <v>30</v>
      </c>
      <c r="N606" s="199" t="s">
        <v>45</v>
      </c>
      <c r="O606" s="41"/>
      <c r="P606" s="200">
        <f>O606*H606</f>
        <v>0</v>
      </c>
      <c r="Q606" s="200">
        <v>0.14066999999999999</v>
      </c>
      <c r="R606" s="200">
        <f>Q606*H606</f>
        <v>148.58972099999997</v>
      </c>
      <c r="S606" s="200">
        <v>0</v>
      </c>
      <c r="T606" s="201">
        <f>S606*H606</f>
        <v>0</v>
      </c>
      <c r="AR606" s="23" t="s">
        <v>151</v>
      </c>
      <c r="AT606" s="23" t="s">
        <v>146</v>
      </c>
      <c r="AU606" s="23" t="s">
        <v>84</v>
      </c>
      <c r="AY606" s="23" t="s">
        <v>144</v>
      </c>
      <c r="BE606" s="202">
        <f>IF(N606="základní",J606,0)</f>
        <v>0</v>
      </c>
      <c r="BF606" s="202">
        <f>IF(N606="snížená",J606,0)</f>
        <v>0</v>
      </c>
      <c r="BG606" s="202">
        <f>IF(N606="zákl. přenesená",J606,0)</f>
        <v>0</v>
      </c>
      <c r="BH606" s="202">
        <f>IF(N606="sníž. přenesená",J606,0)</f>
        <v>0</v>
      </c>
      <c r="BI606" s="202">
        <f>IF(N606="nulová",J606,0)</f>
        <v>0</v>
      </c>
      <c r="BJ606" s="23" t="s">
        <v>82</v>
      </c>
      <c r="BK606" s="202">
        <f>ROUND(I606*H606,2)</f>
        <v>0</v>
      </c>
      <c r="BL606" s="23" t="s">
        <v>151</v>
      </c>
      <c r="BM606" s="23" t="s">
        <v>877</v>
      </c>
    </row>
    <row r="607" spans="2:65" s="1" customFormat="1" ht="27">
      <c r="B607" s="40"/>
      <c r="C607" s="62"/>
      <c r="D607" s="203" t="s">
        <v>153</v>
      </c>
      <c r="E607" s="62"/>
      <c r="F607" s="204" t="s">
        <v>878</v>
      </c>
      <c r="G607" s="62"/>
      <c r="H607" s="62"/>
      <c r="I607" s="162"/>
      <c r="J607" s="62"/>
      <c r="K607" s="62"/>
      <c r="L607" s="60"/>
      <c r="M607" s="205"/>
      <c r="N607" s="41"/>
      <c r="O607" s="41"/>
      <c r="P607" s="41"/>
      <c r="Q607" s="41"/>
      <c r="R607" s="41"/>
      <c r="S607" s="41"/>
      <c r="T607" s="77"/>
      <c r="AT607" s="23" t="s">
        <v>153</v>
      </c>
      <c r="AU607" s="23" t="s">
        <v>84</v>
      </c>
    </row>
    <row r="608" spans="2:65" s="1" customFormat="1" ht="108">
      <c r="B608" s="40"/>
      <c r="C608" s="62"/>
      <c r="D608" s="203" t="s">
        <v>155</v>
      </c>
      <c r="E608" s="62"/>
      <c r="F608" s="206" t="s">
        <v>879</v>
      </c>
      <c r="G608" s="62"/>
      <c r="H608" s="62"/>
      <c r="I608" s="162"/>
      <c r="J608" s="62"/>
      <c r="K608" s="62"/>
      <c r="L608" s="60"/>
      <c r="M608" s="205"/>
      <c r="N608" s="41"/>
      <c r="O608" s="41"/>
      <c r="P608" s="41"/>
      <c r="Q608" s="41"/>
      <c r="R608" s="41"/>
      <c r="S608" s="41"/>
      <c r="T608" s="77"/>
      <c r="AT608" s="23" t="s">
        <v>155</v>
      </c>
      <c r="AU608" s="23" t="s">
        <v>84</v>
      </c>
    </row>
    <row r="609" spans="2:65" s="11" customFormat="1" ht="13.5">
      <c r="B609" s="207"/>
      <c r="C609" s="208"/>
      <c r="D609" s="203" t="s">
        <v>157</v>
      </c>
      <c r="E609" s="209" t="s">
        <v>30</v>
      </c>
      <c r="F609" s="210" t="s">
        <v>880</v>
      </c>
      <c r="G609" s="208"/>
      <c r="H609" s="211">
        <v>48</v>
      </c>
      <c r="I609" s="212"/>
      <c r="J609" s="208"/>
      <c r="K609" s="208"/>
      <c r="L609" s="213"/>
      <c r="M609" s="214"/>
      <c r="N609" s="215"/>
      <c r="O609" s="215"/>
      <c r="P609" s="215"/>
      <c r="Q609" s="215"/>
      <c r="R609" s="215"/>
      <c r="S609" s="215"/>
      <c r="T609" s="216"/>
      <c r="AT609" s="217" t="s">
        <v>157</v>
      </c>
      <c r="AU609" s="217" t="s">
        <v>84</v>
      </c>
      <c r="AV609" s="11" t="s">
        <v>84</v>
      </c>
      <c r="AW609" s="11" t="s">
        <v>37</v>
      </c>
      <c r="AX609" s="11" t="s">
        <v>74</v>
      </c>
      <c r="AY609" s="217" t="s">
        <v>144</v>
      </c>
    </row>
    <row r="610" spans="2:65" s="11" customFormat="1" ht="13.5">
      <c r="B610" s="207"/>
      <c r="C610" s="208"/>
      <c r="D610" s="203" t="s">
        <v>157</v>
      </c>
      <c r="E610" s="209" t="s">
        <v>30</v>
      </c>
      <c r="F610" s="210" t="s">
        <v>881</v>
      </c>
      <c r="G610" s="208"/>
      <c r="H610" s="211">
        <v>901</v>
      </c>
      <c r="I610" s="212"/>
      <c r="J610" s="208"/>
      <c r="K610" s="208"/>
      <c r="L610" s="213"/>
      <c r="M610" s="214"/>
      <c r="N610" s="215"/>
      <c r="O610" s="215"/>
      <c r="P610" s="215"/>
      <c r="Q610" s="215"/>
      <c r="R610" s="215"/>
      <c r="S610" s="215"/>
      <c r="T610" s="216"/>
      <c r="AT610" s="217" t="s">
        <v>157</v>
      </c>
      <c r="AU610" s="217" t="s">
        <v>84</v>
      </c>
      <c r="AV610" s="11" t="s">
        <v>84</v>
      </c>
      <c r="AW610" s="11" t="s">
        <v>37</v>
      </c>
      <c r="AX610" s="11" t="s">
        <v>74</v>
      </c>
      <c r="AY610" s="217" t="s">
        <v>144</v>
      </c>
    </row>
    <row r="611" spans="2:65" s="11" customFormat="1" ht="13.5">
      <c r="B611" s="207"/>
      <c r="C611" s="208"/>
      <c r="D611" s="203" t="s">
        <v>157</v>
      </c>
      <c r="E611" s="209" t="s">
        <v>30</v>
      </c>
      <c r="F611" s="210" t="s">
        <v>882</v>
      </c>
      <c r="G611" s="208"/>
      <c r="H611" s="211">
        <v>75.3</v>
      </c>
      <c r="I611" s="212"/>
      <c r="J611" s="208"/>
      <c r="K611" s="208"/>
      <c r="L611" s="213"/>
      <c r="M611" s="214"/>
      <c r="N611" s="215"/>
      <c r="O611" s="215"/>
      <c r="P611" s="215"/>
      <c r="Q611" s="215"/>
      <c r="R611" s="215"/>
      <c r="S611" s="215"/>
      <c r="T611" s="216"/>
      <c r="AT611" s="217" t="s">
        <v>157</v>
      </c>
      <c r="AU611" s="217" t="s">
        <v>84</v>
      </c>
      <c r="AV611" s="11" t="s">
        <v>84</v>
      </c>
      <c r="AW611" s="11" t="s">
        <v>37</v>
      </c>
      <c r="AX611" s="11" t="s">
        <v>74</v>
      </c>
      <c r="AY611" s="217" t="s">
        <v>144</v>
      </c>
    </row>
    <row r="612" spans="2:65" s="11" customFormat="1" ht="27">
      <c r="B612" s="207"/>
      <c r="C612" s="208"/>
      <c r="D612" s="203" t="s">
        <v>157</v>
      </c>
      <c r="E612" s="209" t="s">
        <v>30</v>
      </c>
      <c r="F612" s="210" t="s">
        <v>883</v>
      </c>
      <c r="G612" s="208"/>
      <c r="H612" s="211">
        <v>32</v>
      </c>
      <c r="I612" s="212"/>
      <c r="J612" s="208"/>
      <c r="K612" s="208"/>
      <c r="L612" s="213"/>
      <c r="M612" s="214"/>
      <c r="N612" s="215"/>
      <c r="O612" s="215"/>
      <c r="P612" s="215"/>
      <c r="Q612" s="215"/>
      <c r="R612" s="215"/>
      <c r="S612" s="215"/>
      <c r="T612" s="216"/>
      <c r="AT612" s="217" t="s">
        <v>157</v>
      </c>
      <c r="AU612" s="217" t="s">
        <v>84</v>
      </c>
      <c r="AV612" s="11" t="s">
        <v>84</v>
      </c>
      <c r="AW612" s="11" t="s">
        <v>37</v>
      </c>
      <c r="AX612" s="11" t="s">
        <v>74</v>
      </c>
      <c r="AY612" s="217" t="s">
        <v>144</v>
      </c>
    </row>
    <row r="613" spans="2:65" s="12" customFormat="1" ht="13.5">
      <c r="B613" s="218"/>
      <c r="C613" s="219"/>
      <c r="D613" s="203" t="s">
        <v>157</v>
      </c>
      <c r="E613" s="220" t="s">
        <v>30</v>
      </c>
      <c r="F613" s="221" t="s">
        <v>191</v>
      </c>
      <c r="G613" s="219"/>
      <c r="H613" s="222">
        <v>1056.3</v>
      </c>
      <c r="I613" s="223"/>
      <c r="J613" s="219"/>
      <c r="K613" s="219"/>
      <c r="L613" s="224"/>
      <c r="M613" s="225"/>
      <c r="N613" s="226"/>
      <c r="O613" s="226"/>
      <c r="P613" s="226"/>
      <c r="Q613" s="226"/>
      <c r="R613" s="226"/>
      <c r="S613" s="226"/>
      <c r="T613" s="227"/>
      <c r="AT613" s="228" t="s">
        <v>157</v>
      </c>
      <c r="AU613" s="228" t="s">
        <v>84</v>
      </c>
      <c r="AV613" s="12" t="s">
        <v>151</v>
      </c>
      <c r="AW613" s="12" t="s">
        <v>37</v>
      </c>
      <c r="AX613" s="12" t="s">
        <v>82</v>
      </c>
      <c r="AY613" s="228" t="s">
        <v>144</v>
      </c>
    </row>
    <row r="614" spans="2:65" s="1" customFormat="1" ht="25.5" customHeight="1">
      <c r="B614" s="40"/>
      <c r="C614" s="191" t="s">
        <v>884</v>
      </c>
      <c r="D614" s="191" t="s">
        <v>146</v>
      </c>
      <c r="E614" s="192" t="s">
        <v>885</v>
      </c>
      <c r="F614" s="193" t="s">
        <v>886</v>
      </c>
      <c r="G614" s="194" t="s">
        <v>149</v>
      </c>
      <c r="H614" s="195">
        <v>6</v>
      </c>
      <c r="I614" s="196"/>
      <c r="J614" s="197">
        <f>ROUND(I614*H614,2)</f>
        <v>0</v>
      </c>
      <c r="K614" s="193" t="s">
        <v>30</v>
      </c>
      <c r="L614" s="60"/>
      <c r="M614" s="198" t="s">
        <v>30</v>
      </c>
      <c r="N614" s="199" t="s">
        <v>45</v>
      </c>
      <c r="O614" s="41"/>
      <c r="P614" s="200">
        <f>O614*H614</f>
        <v>0</v>
      </c>
      <c r="Q614" s="200">
        <v>0</v>
      </c>
      <c r="R614" s="200">
        <f>Q614*H614</f>
        <v>0</v>
      </c>
      <c r="S614" s="200">
        <v>0</v>
      </c>
      <c r="T614" s="201">
        <f>S614*H614</f>
        <v>0</v>
      </c>
      <c r="AR614" s="23" t="s">
        <v>151</v>
      </c>
      <c r="AT614" s="23" t="s">
        <v>146</v>
      </c>
      <c r="AU614" s="23" t="s">
        <v>84</v>
      </c>
      <c r="AY614" s="23" t="s">
        <v>144</v>
      </c>
      <c r="BE614" s="202">
        <f>IF(N614="základní",J614,0)</f>
        <v>0</v>
      </c>
      <c r="BF614" s="202">
        <f>IF(N614="snížená",J614,0)</f>
        <v>0</v>
      </c>
      <c r="BG614" s="202">
        <f>IF(N614="zákl. přenesená",J614,0)</f>
        <v>0</v>
      </c>
      <c r="BH614" s="202">
        <f>IF(N614="sníž. přenesená",J614,0)</f>
        <v>0</v>
      </c>
      <c r="BI614" s="202">
        <f>IF(N614="nulová",J614,0)</f>
        <v>0</v>
      </c>
      <c r="BJ614" s="23" t="s">
        <v>82</v>
      </c>
      <c r="BK614" s="202">
        <f>ROUND(I614*H614,2)</f>
        <v>0</v>
      </c>
      <c r="BL614" s="23" t="s">
        <v>151</v>
      </c>
      <c r="BM614" s="23" t="s">
        <v>887</v>
      </c>
    </row>
    <row r="615" spans="2:65" s="1" customFormat="1" ht="27">
      <c r="B615" s="40"/>
      <c r="C615" s="62"/>
      <c r="D615" s="203" t="s">
        <v>153</v>
      </c>
      <c r="E615" s="62"/>
      <c r="F615" s="204" t="s">
        <v>886</v>
      </c>
      <c r="G615" s="62"/>
      <c r="H615" s="62"/>
      <c r="I615" s="162"/>
      <c r="J615" s="62"/>
      <c r="K615" s="62"/>
      <c r="L615" s="60"/>
      <c r="M615" s="205"/>
      <c r="N615" s="41"/>
      <c r="O615" s="41"/>
      <c r="P615" s="41"/>
      <c r="Q615" s="41"/>
      <c r="R615" s="41"/>
      <c r="S615" s="41"/>
      <c r="T615" s="77"/>
      <c r="AT615" s="23" t="s">
        <v>153</v>
      </c>
      <c r="AU615" s="23" t="s">
        <v>84</v>
      </c>
    </row>
    <row r="616" spans="2:65" s="11" customFormat="1" ht="13.5">
      <c r="B616" s="207"/>
      <c r="C616" s="208"/>
      <c r="D616" s="203" t="s">
        <v>157</v>
      </c>
      <c r="E616" s="209" t="s">
        <v>30</v>
      </c>
      <c r="F616" s="210" t="s">
        <v>183</v>
      </c>
      <c r="G616" s="208"/>
      <c r="H616" s="211">
        <v>6</v>
      </c>
      <c r="I616" s="212"/>
      <c r="J616" s="208"/>
      <c r="K616" s="208"/>
      <c r="L616" s="213"/>
      <c r="M616" s="214"/>
      <c r="N616" s="215"/>
      <c r="O616" s="215"/>
      <c r="P616" s="215"/>
      <c r="Q616" s="215"/>
      <c r="R616" s="215"/>
      <c r="S616" s="215"/>
      <c r="T616" s="216"/>
      <c r="AT616" s="217" t="s">
        <v>157</v>
      </c>
      <c r="AU616" s="217" t="s">
        <v>84</v>
      </c>
      <c r="AV616" s="11" t="s">
        <v>84</v>
      </c>
      <c r="AW616" s="11" t="s">
        <v>37</v>
      </c>
      <c r="AX616" s="11" t="s">
        <v>82</v>
      </c>
      <c r="AY616" s="217" t="s">
        <v>144</v>
      </c>
    </row>
    <row r="617" spans="2:65" s="1" customFormat="1" ht="16.5" customHeight="1">
      <c r="B617" s="40"/>
      <c r="C617" s="229" t="s">
        <v>888</v>
      </c>
      <c r="D617" s="229" t="s">
        <v>301</v>
      </c>
      <c r="E617" s="230" t="s">
        <v>889</v>
      </c>
      <c r="F617" s="231" t="s">
        <v>890</v>
      </c>
      <c r="G617" s="232" t="s">
        <v>364</v>
      </c>
      <c r="H617" s="233">
        <v>48.48</v>
      </c>
      <c r="I617" s="234"/>
      <c r="J617" s="235">
        <f>ROUND(I617*H617,2)</f>
        <v>0</v>
      </c>
      <c r="K617" s="231" t="s">
        <v>150</v>
      </c>
      <c r="L617" s="236"/>
      <c r="M617" s="237" t="s">
        <v>30</v>
      </c>
      <c r="N617" s="238" t="s">
        <v>45</v>
      </c>
      <c r="O617" s="41"/>
      <c r="P617" s="200">
        <f>O617*H617</f>
        <v>0</v>
      </c>
      <c r="Q617" s="200">
        <v>6.5000000000000002E-2</v>
      </c>
      <c r="R617" s="200">
        <f>Q617*H617</f>
        <v>3.1511999999999998</v>
      </c>
      <c r="S617" s="200">
        <v>0</v>
      </c>
      <c r="T617" s="201">
        <f>S617*H617</f>
        <v>0</v>
      </c>
      <c r="AR617" s="23" t="s">
        <v>198</v>
      </c>
      <c r="AT617" s="23" t="s">
        <v>301</v>
      </c>
      <c r="AU617" s="23" t="s">
        <v>84</v>
      </c>
      <c r="AY617" s="23" t="s">
        <v>144</v>
      </c>
      <c r="BE617" s="202">
        <f>IF(N617="základní",J617,0)</f>
        <v>0</v>
      </c>
      <c r="BF617" s="202">
        <f>IF(N617="snížená",J617,0)</f>
        <v>0</v>
      </c>
      <c r="BG617" s="202">
        <f>IF(N617="zákl. přenesená",J617,0)</f>
        <v>0</v>
      </c>
      <c r="BH617" s="202">
        <f>IF(N617="sníž. přenesená",J617,0)</f>
        <v>0</v>
      </c>
      <c r="BI617" s="202">
        <f>IF(N617="nulová",J617,0)</f>
        <v>0</v>
      </c>
      <c r="BJ617" s="23" t="s">
        <v>82</v>
      </c>
      <c r="BK617" s="202">
        <f>ROUND(I617*H617,2)</f>
        <v>0</v>
      </c>
      <c r="BL617" s="23" t="s">
        <v>151</v>
      </c>
      <c r="BM617" s="23" t="s">
        <v>891</v>
      </c>
    </row>
    <row r="618" spans="2:65" s="1" customFormat="1" ht="13.5">
      <c r="B618" s="40"/>
      <c r="C618" s="62"/>
      <c r="D618" s="203" t="s">
        <v>153</v>
      </c>
      <c r="E618" s="62"/>
      <c r="F618" s="204" t="s">
        <v>890</v>
      </c>
      <c r="G618" s="62"/>
      <c r="H618" s="62"/>
      <c r="I618" s="162"/>
      <c r="J618" s="62"/>
      <c r="K618" s="62"/>
      <c r="L618" s="60"/>
      <c r="M618" s="205"/>
      <c r="N618" s="41"/>
      <c r="O618" s="41"/>
      <c r="P618" s="41"/>
      <c r="Q618" s="41"/>
      <c r="R618" s="41"/>
      <c r="S618" s="41"/>
      <c r="T618" s="77"/>
      <c r="AT618" s="23" t="s">
        <v>153</v>
      </c>
      <c r="AU618" s="23" t="s">
        <v>84</v>
      </c>
    </row>
    <row r="619" spans="2:65" s="11" customFormat="1" ht="13.5">
      <c r="B619" s="207"/>
      <c r="C619" s="208"/>
      <c r="D619" s="203" t="s">
        <v>157</v>
      </c>
      <c r="E619" s="209" t="s">
        <v>30</v>
      </c>
      <c r="F619" s="210" t="s">
        <v>469</v>
      </c>
      <c r="G619" s="208"/>
      <c r="H619" s="211">
        <v>48</v>
      </c>
      <c r="I619" s="212"/>
      <c r="J619" s="208"/>
      <c r="K619" s="208"/>
      <c r="L619" s="213"/>
      <c r="M619" s="214"/>
      <c r="N619" s="215"/>
      <c r="O619" s="215"/>
      <c r="P619" s="215"/>
      <c r="Q619" s="215"/>
      <c r="R619" s="215"/>
      <c r="S619" s="215"/>
      <c r="T619" s="216"/>
      <c r="AT619" s="217" t="s">
        <v>157</v>
      </c>
      <c r="AU619" s="217" t="s">
        <v>84</v>
      </c>
      <c r="AV619" s="11" t="s">
        <v>84</v>
      </c>
      <c r="AW619" s="11" t="s">
        <v>37</v>
      </c>
      <c r="AX619" s="11" t="s">
        <v>82</v>
      </c>
      <c r="AY619" s="217" t="s">
        <v>144</v>
      </c>
    </row>
    <row r="620" spans="2:65" s="11" customFormat="1" ht="13.5">
      <c r="B620" s="207"/>
      <c r="C620" s="208"/>
      <c r="D620" s="203" t="s">
        <v>157</v>
      </c>
      <c r="E620" s="208"/>
      <c r="F620" s="210" t="s">
        <v>892</v>
      </c>
      <c r="G620" s="208"/>
      <c r="H620" s="211">
        <v>48.48</v>
      </c>
      <c r="I620" s="212"/>
      <c r="J620" s="208"/>
      <c r="K620" s="208"/>
      <c r="L620" s="213"/>
      <c r="M620" s="214"/>
      <c r="N620" s="215"/>
      <c r="O620" s="215"/>
      <c r="P620" s="215"/>
      <c r="Q620" s="215"/>
      <c r="R620" s="215"/>
      <c r="S620" s="215"/>
      <c r="T620" s="216"/>
      <c r="AT620" s="217" t="s">
        <v>157</v>
      </c>
      <c r="AU620" s="217" t="s">
        <v>84</v>
      </c>
      <c r="AV620" s="11" t="s">
        <v>84</v>
      </c>
      <c r="AW620" s="11" t="s">
        <v>6</v>
      </c>
      <c r="AX620" s="11" t="s">
        <v>82</v>
      </c>
      <c r="AY620" s="217" t="s">
        <v>144</v>
      </c>
    </row>
    <row r="621" spans="2:65" s="1" customFormat="1" ht="16.5" customHeight="1">
      <c r="B621" s="40"/>
      <c r="C621" s="229" t="s">
        <v>893</v>
      </c>
      <c r="D621" s="229" t="s">
        <v>301</v>
      </c>
      <c r="E621" s="230" t="s">
        <v>894</v>
      </c>
      <c r="F621" s="231" t="s">
        <v>895</v>
      </c>
      <c r="G621" s="232" t="s">
        <v>364</v>
      </c>
      <c r="H621" s="233">
        <v>910.01</v>
      </c>
      <c r="I621" s="234"/>
      <c r="J621" s="235">
        <f>ROUND(I621*H621,2)</f>
        <v>0</v>
      </c>
      <c r="K621" s="231" t="s">
        <v>150</v>
      </c>
      <c r="L621" s="236"/>
      <c r="M621" s="237" t="s">
        <v>30</v>
      </c>
      <c r="N621" s="238" t="s">
        <v>45</v>
      </c>
      <c r="O621" s="41"/>
      <c r="P621" s="200">
        <f>O621*H621</f>
        <v>0</v>
      </c>
      <c r="Q621" s="200">
        <v>0.125</v>
      </c>
      <c r="R621" s="200">
        <f>Q621*H621</f>
        <v>113.75125</v>
      </c>
      <c r="S621" s="200">
        <v>0</v>
      </c>
      <c r="T621" s="201">
        <f>S621*H621</f>
        <v>0</v>
      </c>
      <c r="AR621" s="23" t="s">
        <v>198</v>
      </c>
      <c r="AT621" s="23" t="s">
        <v>301</v>
      </c>
      <c r="AU621" s="23" t="s">
        <v>84</v>
      </c>
      <c r="AY621" s="23" t="s">
        <v>144</v>
      </c>
      <c r="BE621" s="202">
        <f>IF(N621="základní",J621,0)</f>
        <v>0</v>
      </c>
      <c r="BF621" s="202">
        <f>IF(N621="snížená",J621,0)</f>
        <v>0</v>
      </c>
      <c r="BG621" s="202">
        <f>IF(N621="zákl. přenesená",J621,0)</f>
        <v>0</v>
      </c>
      <c r="BH621" s="202">
        <f>IF(N621="sníž. přenesená",J621,0)</f>
        <v>0</v>
      </c>
      <c r="BI621" s="202">
        <f>IF(N621="nulová",J621,0)</f>
        <v>0</v>
      </c>
      <c r="BJ621" s="23" t="s">
        <v>82</v>
      </c>
      <c r="BK621" s="202">
        <f>ROUND(I621*H621,2)</f>
        <v>0</v>
      </c>
      <c r="BL621" s="23" t="s">
        <v>151</v>
      </c>
      <c r="BM621" s="23" t="s">
        <v>896</v>
      </c>
    </row>
    <row r="622" spans="2:65" s="1" customFormat="1" ht="13.5">
      <c r="B622" s="40"/>
      <c r="C622" s="62"/>
      <c r="D622" s="203" t="s">
        <v>153</v>
      </c>
      <c r="E622" s="62"/>
      <c r="F622" s="204" t="s">
        <v>895</v>
      </c>
      <c r="G622" s="62"/>
      <c r="H622" s="62"/>
      <c r="I622" s="162"/>
      <c r="J622" s="62"/>
      <c r="K622" s="62"/>
      <c r="L622" s="60"/>
      <c r="M622" s="205"/>
      <c r="N622" s="41"/>
      <c r="O622" s="41"/>
      <c r="P622" s="41"/>
      <c r="Q622" s="41"/>
      <c r="R622" s="41"/>
      <c r="S622" s="41"/>
      <c r="T622" s="77"/>
      <c r="AT622" s="23" t="s">
        <v>153</v>
      </c>
      <c r="AU622" s="23" t="s">
        <v>84</v>
      </c>
    </row>
    <row r="623" spans="2:65" s="11" customFormat="1" ht="13.5">
      <c r="B623" s="207"/>
      <c r="C623" s="208"/>
      <c r="D623" s="203" t="s">
        <v>157</v>
      </c>
      <c r="E623" s="209" t="s">
        <v>30</v>
      </c>
      <c r="F623" s="210" t="s">
        <v>897</v>
      </c>
      <c r="G623" s="208"/>
      <c r="H623" s="211">
        <v>901</v>
      </c>
      <c r="I623" s="212"/>
      <c r="J623" s="208"/>
      <c r="K623" s="208"/>
      <c r="L623" s="213"/>
      <c r="M623" s="214"/>
      <c r="N623" s="215"/>
      <c r="O623" s="215"/>
      <c r="P623" s="215"/>
      <c r="Q623" s="215"/>
      <c r="R623" s="215"/>
      <c r="S623" s="215"/>
      <c r="T623" s="216"/>
      <c r="AT623" s="217" t="s">
        <v>157</v>
      </c>
      <c r="AU623" s="217" t="s">
        <v>84</v>
      </c>
      <c r="AV623" s="11" t="s">
        <v>84</v>
      </c>
      <c r="AW623" s="11" t="s">
        <v>37</v>
      </c>
      <c r="AX623" s="11" t="s">
        <v>82</v>
      </c>
      <c r="AY623" s="217" t="s">
        <v>144</v>
      </c>
    </row>
    <row r="624" spans="2:65" s="11" customFormat="1" ht="13.5">
      <c r="B624" s="207"/>
      <c r="C624" s="208"/>
      <c r="D624" s="203" t="s">
        <v>157</v>
      </c>
      <c r="E624" s="208"/>
      <c r="F624" s="210" t="s">
        <v>898</v>
      </c>
      <c r="G624" s="208"/>
      <c r="H624" s="211">
        <v>910.01</v>
      </c>
      <c r="I624" s="212"/>
      <c r="J624" s="208"/>
      <c r="K624" s="208"/>
      <c r="L624" s="213"/>
      <c r="M624" s="214"/>
      <c r="N624" s="215"/>
      <c r="O624" s="215"/>
      <c r="P624" s="215"/>
      <c r="Q624" s="215"/>
      <c r="R624" s="215"/>
      <c r="S624" s="215"/>
      <c r="T624" s="216"/>
      <c r="AT624" s="217" t="s">
        <v>157</v>
      </c>
      <c r="AU624" s="217" t="s">
        <v>84</v>
      </c>
      <c r="AV624" s="11" t="s">
        <v>84</v>
      </c>
      <c r="AW624" s="11" t="s">
        <v>6</v>
      </c>
      <c r="AX624" s="11" t="s">
        <v>82</v>
      </c>
      <c r="AY624" s="217" t="s">
        <v>144</v>
      </c>
    </row>
    <row r="625" spans="2:65" s="1" customFormat="1" ht="16.5" customHeight="1">
      <c r="B625" s="40"/>
      <c r="C625" s="229" t="s">
        <v>899</v>
      </c>
      <c r="D625" s="229" t="s">
        <v>301</v>
      </c>
      <c r="E625" s="230" t="s">
        <v>900</v>
      </c>
      <c r="F625" s="231" t="s">
        <v>901</v>
      </c>
      <c r="G625" s="232" t="s">
        <v>364</v>
      </c>
      <c r="H625" s="233">
        <v>32</v>
      </c>
      <c r="I625" s="234"/>
      <c r="J625" s="235">
        <f>ROUND(I625*H625,2)</f>
        <v>0</v>
      </c>
      <c r="K625" s="231" t="s">
        <v>30</v>
      </c>
      <c r="L625" s="236"/>
      <c r="M625" s="237" t="s">
        <v>30</v>
      </c>
      <c r="N625" s="238" t="s">
        <v>45</v>
      </c>
      <c r="O625" s="41"/>
      <c r="P625" s="200">
        <f>O625*H625</f>
        <v>0</v>
      </c>
      <c r="Q625" s="200">
        <v>0.125</v>
      </c>
      <c r="R625" s="200">
        <f>Q625*H625</f>
        <v>4</v>
      </c>
      <c r="S625" s="200">
        <v>0</v>
      </c>
      <c r="T625" s="201">
        <f>S625*H625</f>
        <v>0</v>
      </c>
      <c r="AR625" s="23" t="s">
        <v>198</v>
      </c>
      <c r="AT625" s="23" t="s">
        <v>301</v>
      </c>
      <c r="AU625" s="23" t="s">
        <v>84</v>
      </c>
      <c r="AY625" s="23" t="s">
        <v>144</v>
      </c>
      <c r="BE625" s="202">
        <f>IF(N625="základní",J625,0)</f>
        <v>0</v>
      </c>
      <c r="BF625" s="202">
        <f>IF(N625="snížená",J625,0)</f>
        <v>0</v>
      </c>
      <c r="BG625" s="202">
        <f>IF(N625="zákl. přenesená",J625,0)</f>
        <v>0</v>
      </c>
      <c r="BH625" s="202">
        <f>IF(N625="sníž. přenesená",J625,0)</f>
        <v>0</v>
      </c>
      <c r="BI625" s="202">
        <f>IF(N625="nulová",J625,0)</f>
        <v>0</v>
      </c>
      <c r="BJ625" s="23" t="s">
        <v>82</v>
      </c>
      <c r="BK625" s="202">
        <f>ROUND(I625*H625,2)</f>
        <v>0</v>
      </c>
      <c r="BL625" s="23" t="s">
        <v>151</v>
      </c>
      <c r="BM625" s="23" t="s">
        <v>902</v>
      </c>
    </row>
    <row r="626" spans="2:65" s="1" customFormat="1" ht="13.5">
      <c r="B626" s="40"/>
      <c r="C626" s="62"/>
      <c r="D626" s="203" t="s">
        <v>153</v>
      </c>
      <c r="E626" s="62"/>
      <c r="F626" s="204" t="s">
        <v>901</v>
      </c>
      <c r="G626" s="62"/>
      <c r="H626" s="62"/>
      <c r="I626" s="162"/>
      <c r="J626" s="62"/>
      <c r="K626" s="62"/>
      <c r="L626" s="60"/>
      <c r="M626" s="205"/>
      <c r="N626" s="41"/>
      <c r="O626" s="41"/>
      <c r="P626" s="41"/>
      <c r="Q626" s="41"/>
      <c r="R626" s="41"/>
      <c r="S626" s="41"/>
      <c r="T626" s="77"/>
      <c r="AT626" s="23" t="s">
        <v>153</v>
      </c>
      <c r="AU626" s="23" t="s">
        <v>84</v>
      </c>
    </row>
    <row r="627" spans="2:65" s="1" customFormat="1" ht="27">
      <c r="B627" s="40"/>
      <c r="C627" s="62"/>
      <c r="D627" s="203" t="s">
        <v>237</v>
      </c>
      <c r="E627" s="62"/>
      <c r="F627" s="206" t="s">
        <v>903</v>
      </c>
      <c r="G627" s="62"/>
      <c r="H627" s="62"/>
      <c r="I627" s="162"/>
      <c r="J627" s="62"/>
      <c r="K627" s="62"/>
      <c r="L627" s="60"/>
      <c r="M627" s="205"/>
      <c r="N627" s="41"/>
      <c r="O627" s="41"/>
      <c r="P627" s="41"/>
      <c r="Q627" s="41"/>
      <c r="R627" s="41"/>
      <c r="S627" s="41"/>
      <c r="T627" s="77"/>
      <c r="AT627" s="23" t="s">
        <v>237</v>
      </c>
      <c r="AU627" s="23" t="s">
        <v>84</v>
      </c>
    </row>
    <row r="628" spans="2:65" s="11" customFormat="1" ht="13.5">
      <c r="B628" s="207"/>
      <c r="C628" s="208"/>
      <c r="D628" s="203" t="s">
        <v>157</v>
      </c>
      <c r="E628" s="209" t="s">
        <v>30</v>
      </c>
      <c r="F628" s="210" t="s">
        <v>904</v>
      </c>
      <c r="G628" s="208"/>
      <c r="H628" s="211">
        <v>21</v>
      </c>
      <c r="I628" s="212"/>
      <c r="J628" s="208"/>
      <c r="K628" s="208"/>
      <c r="L628" s="213"/>
      <c r="M628" s="214"/>
      <c r="N628" s="215"/>
      <c r="O628" s="215"/>
      <c r="P628" s="215"/>
      <c r="Q628" s="215"/>
      <c r="R628" s="215"/>
      <c r="S628" s="215"/>
      <c r="T628" s="216"/>
      <c r="AT628" s="217" t="s">
        <v>157</v>
      </c>
      <c r="AU628" s="217" t="s">
        <v>84</v>
      </c>
      <c r="AV628" s="11" t="s">
        <v>84</v>
      </c>
      <c r="AW628" s="11" t="s">
        <v>37</v>
      </c>
      <c r="AX628" s="11" t="s">
        <v>74</v>
      </c>
      <c r="AY628" s="217" t="s">
        <v>144</v>
      </c>
    </row>
    <row r="629" spans="2:65" s="11" customFormat="1" ht="13.5">
      <c r="B629" s="207"/>
      <c r="C629" s="208"/>
      <c r="D629" s="203" t="s">
        <v>157</v>
      </c>
      <c r="E629" s="209" t="s">
        <v>30</v>
      </c>
      <c r="F629" s="210" t="s">
        <v>905</v>
      </c>
      <c r="G629" s="208"/>
      <c r="H629" s="211">
        <v>7</v>
      </c>
      <c r="I629" s="212"/>
      <c r="J629" s="208"/>
      <c r="K629" s="208"/>
      <c r="L629" s="213"/>
      <c r="M629" s="214"/>
      <c r="N629" s="215"/>
      <c r="O629" s="215"/>
      <c r="P629" s="215"/>
      <c r="Q629" s="215"/>
      <c r="R629" s="215"/>
      <c r="S629" s="215"/>
      <c r="T629" s="216"/>
      <c r="AT629" s="217" t="s">
        <v>157</v>
      </c>
      <c r="AU629" s="217" t="s">
        <v>84</v>
      </c>
      <c r="AV629" s="11" t="s">
        <v>84</v>
      </c>
      <c r="AW629" s="11" t="s">
        <v>37</v>
      </c>
      <c r="AX629" s="11" t="s">
        <v>74</v>
      </c>
      <c r="AY629" s="217" t="s">
        <v>144</v>
      </c>
    </row>
    <row r="630" spans="2:65" s="11" customFormat="1" ht="13.5">
      <c r="B630" s="207"/>
      <c r="C630" s="208"/>
      <c r="D630" s="203" t="s">
        <v>157</v>
      </c>
      <c r="E630" s="209" t="s">
        <v>30</v>
      </c>
      <c r="F630" s="210" t="s">
        <v>906</v>
      </c>
      <c r="G630" s="208"/>
      <c r="H630" s="211">
        <v>2</v>
      </c>
      <c r="I630" s="212"/>
      <c r="J630" s="208"/>
      <c r="K630" s="208"/>
      <c r="L630" s="213"/>
      <c r="M630" s="214"/>
      <c r="N630" s="215"/>
      <c r="O630" s="215"/>
      <c r="P630" s="215"/>
      <c r="Q630" s="215"/>
      <c r="R630" s="215"/>
      <c r="S630" s="215"/>
      <c r="T630" s="216"/>
      <c r="AT630" s="217" t="s">
        <v>157</v>
      </c>
      <c r="AU630" s="217" t="s">
        <v>84</v>
      </c>
      <c r="AV630" s="11" t="s">
        <v>84</v>
      </c>
      <c r="AW630" s="11" t="s">
        <v>37</v>
      </c>
      <c r="AX630" s="11" t="s">
        <v>74</v>
      </c>
      <c r="AY630" s="217" t="s">
        <v>144</v>
      </c>
    </row>
    <row r="631" spans="2:65" s="11" customFormat="1" ht="13.5">
      <c r="B631" s="207"/>
      <c r="C631" s="208"/>
      <c r="D631" s="203" t="s">
        <v>157</v>
      </c>
      <c r="E631" s="209" t="s">
        <v>30</v>
      </c>
      <c r="F631" s="210" t="s">
        <v>907</v>
      </c>
      <c r="G631" s="208"/>
      <c r="H631" s="211">
        <v>2</v>
      </c>
      <c r="I631" s="212"/>
      <c r="J631" s="208"/>
      <c r="K631" s="208"/>
      <c r="L631" s="213"/>
      <c r="M631" s="214"/>
      <c r="N631" s="215"/>
      <c r="O631" s="215"/>
      <c r="P631" s="215"/>
      <c r="Q631" s="215"/>
      <c r="R631" s="215"/>
      <c r="S631" s="215"/>
      <c r="T631" s="216"/>
      <c r="AT631" s="217" t="s">
        <v>157</v>
      </c>
      <c r="AU631" s="217" t="s">
        <v>84</v>
      </c>
      <c r="AV631" s="11" t="s">
        <v>84</v>
      </c>
      <c r="AW631" s="11" t="s">
        <v>37</v>
      </c>
      <c r="AX631" s="11" t="s">
        <v>74</v>
      </c>
      <c r="AY631" s="217" t="s">
        <v>144</v>
      </c>
    </row>
    <row r="632" spans="2:65" s="12" customFormat="1" ht="13.5">
      <c r="B632" s="218"/>
      <c r="C632" s="219"/>
      <c r="D632" s="203" t="s">
        <v>157</v>
      </c>
      <c r="E632" s="220" t="s">
        <v>30</v>
      </c>
      <c r="F632" s="221" t="s">
        <v>191</v>
      </c>
      <c r="G632" s="219"/>
      <c r="H632" s="222">
        <v>32</v>
      </c>
      <c r="I632" s="223"/>
      <c r="J632" s="219"/>
      <c r="K632" s="219"/>
      <c r="L632" s="224"/>
      <c r="M632" s="225"/>
      <c r="N632" s="226"/>
      <c r="O632" s="226"/>
      <c r="P632" s="226"/>
      <c r="Q632" s="226"/>
      <c r="R632" s="226"/>
      <c r="S632" s="226"/>
      <c r="T632" s="227"/>
      <c r="AT632" s="228" t="s">
        <v>157</v>
      </c>
      <c r="AU632" s="228" t="s">
        <v>84</v>
      </c>
      <c r="AV632" s="12" t="s">
        <v>151</v>
      </c>
      <c r="AW632" s="12" t="s">
        <v>37</v>
      </c>
      <c r="AX632" s="12" t="s">
        <v>82</v>
      </c>
      <c r="AY632" s="228" t="s">
        <v>144</v>
      </c>
    </row>
    <row r="633" spans="2:65" s="1" customFormat="1" ht="16.5" customHeight="1">
      <c r="B633" s="40"/>
      <c r="C633" s="229" t="s">
        <v>908</v>
      </c>
      <c r="D633" s="229" t="s">
        <v>301</v>
      </c>
      <c r="E633" s="230" t="s">
        <v>909</v>
      </c>
      <c r="F633" s="231" t="s">
        <v>910</v>
      </c>
      <c r="G633" s="232" t="s">
        <v>364</v>
      </c>
      <c r="H633" s="233">
        <v>21.21</v>
      </c>
      <c r="I633" s="234"/>
      <c r="J633" s="235">
        <f>ROUND(I633*H633,2)</f>
        <v>0</v>
      </c>
      <c r="K633" s="231" t="s">
        <v>150</v>
      </c>
      <c r="L633" s="236"/>
      <c r="M633" s="237" t="s">
        <v>30</v>
      </c>
      <c r="N633" s="238" t="s">
        <v>45</v>
      </c>
      <c r="O633" s="41"/>
      <c r="P633" s="200">
        <f>O633*H633</f>
        <v>0</v>
      </c>
      <c r="Q633" s="200">
        <v>0.125</v>
      </c>
      <c r="R633" s="200">
        <f>Q633*H633</f>
        <v>2.6512500000000001</v>
      </c>
      <c r="S633" s="200">
        <v>0</v>
      </c>
      <c r="T633" s="201">
        <f>S633*H633</f>
        <v>0</v>
      </c>
      <c r="AR633" s="23" t="s">
        <v>198</v>
      </c>
      <c r="AT633" s="23" t="s">
        <v>301</v>
      </c>
      <c r="AU633" s="23" t="s">
        <v>84</v>
      </c>
      <c r="AY633" s="23" t="s">
        <v>144</v>
      </c>
      <c r="BE633" s="202">
        <f>IF(N633="základní",J633,0)</f>
        <v>0</v>
      </c>
      <c r="BF633" s="202">
        <f>IF(N633="snížená",J633,0)</f>
        <v>0</v>
      </c>
      <c r="BG633" s="202">
        <f>IF(N633="zákl. přenesená",J633,0)</f>
        <v>0</v>
      </c>
      <c r="BH633" s="202">
        <f>IF(N633="sníž. přenesená",J633,0)</f>
        <v>0</v>
      </c>
      <c r="BI633" s="202">
        <f>IF(N633="nulová",J633,0)</f>
        <v>0</v>
      </c>
      <c r="BJ633" s="23" t="s">
        <v>82</v>
      </c>
      <c r="BK633" s="202">
        <f>ROUND(I633*H633,2)</f>
        <v>0</v>
      </c>
      <c r="BL633" s="23" t="s">
        <v>151</v>
      </c>
      <c r="BM633" s="23" t="s">
        <v>911</v>
      </c>
    </row>
    <row r="634" spans="2:65" s="1" customFormat="1" ht="13.5">
      <c r="B634" s="40"/>
      <c r="C634" s="62"/>
      <c r="D634" s="203" t="s">
        <v>153</v>
      </c>
      <c r="E634" s="62"/>
      <c r="F634" s="204" t="s">
        <v>910</v>
      </c>
      <c r="G634" s="62"/>
      <c r="H634" s="62"/>
      <c r="I634" s="162"/>
      <c r="J634" s="62"/>
      <c r="K634" s="62"/>
      <c r="L634" s="60"/>
      <c r="M634" s="205"/>
      <c r="N634" s="41"/>
      <c r="O634" s="41"/>
      <c r="P634" s="41"/>
      <c r="Q634" s="41"/>
      <c r="R634" s="41"/>
      <c r="S634" s="41"/>
      <c r="T634" s="77"/>
      <c r="AT634" s="23" t="s">
        <v>153</v>
      </c>
      <c r="AU634" s="23" t="s">
        <v>84</v>
      </c>
    </row>
    <row r="635" spans="2:65" s="11" customFormat="1" ht="13.5">
      <c r="B635" s="207"/>
      <c r="C635" s="208"/>
      <c r="D635" s="203" t="s">
        <v>157</v>
      </c>
      <c r="E635" s="209" t="s">
        <v>30</v>
      </c>
      <c r="F635" s="210" t="s">
        <v>912</v>
      </c>
      <c r="G635" s="208"/>
      <c r="H635" s="211">
        <v>4.5</v>
      </c>
      <c r="I635" s="212"/>
      <c r="J635" s="208"/>
      <c r="K635" s="208"/>
      <c r="L635" s="213"/>
      <c r="M635" s="214"/>
      <c r="N635" s="215"/>
      <c r="O635" s="215"/>
      <c r="P635" s="215"/>
      <c r="Q635" s="215"/>
      <c r="R635" s="215"/>
      <c r="S635" s="215"/>
      <c r="T635" s="216"/>
      <c r="AT635" s="217" t="s">
        <v>157</v>
      </c>
      <c r="AU635" s="217" t="s">
        <v>84</v>
      </c>
      <c r="AV635" s="11" t="s">
        <v>84</v>
      </c>
      <c r="AW635" s="11" t="s">
        <v>37</v>
      </c>
      <c r="AX635" s="11" t="s">
        <v>74</v>
      </c>
      <c r="AY635" s="217" t="s">
        <v>144</v>
      </c>
    </row>
    <row r="636" spans="2:65" s="11" customFormat="1" ht="13.5">
      <c r="B636" s="207"/>
      <c r="C636" s="208"/>
      <c r="D636" s="203" t="s">
        <v>157</v>
      </c>
      <c r="E636" s="209" t="s">
        <v>30</v>
      </c>
      <c r="F636" s="210" t="s">
        <v>913</v>
      </c>
      <c r="G636" s="208"/>
      <c r="H636" s="211">
        <v>16.5</v>
      </c>
      <c r="I636" s="212"/>
      <c r="J636" s="208"/>
      <c r="K636" s="208"/>
      <c r="L636" s="213"/>
      <c r="M636" s="214"/>
      <c r="N636" s="215"/>
      <c r="O636" s="215"/>
      <c r="P636" s="215"/>
      <c r="Q636" s="215"/>
      <c r="R636" s="215"/>
      <c r="S636" s="215"/>
      <c r="T636" s="216"/>
      <c r="AT636" s="217" t="s">
        <v>157</v>
      </c>
      <c r="AU636" s="217" t="s">
        <v>84</v>
      </c>
      <c r="AV636" s="11" t="s">
        <v>84</v>
      </c>
      <c r="AW636" s="11" t="s">
        <v>37</v>
      </c>
      <c r="AX636" s="11" t="s">
        <v>74</v>
      </c>
      <c r="AY636" s="217" t="s">
        <v>144</v>
      </c>
    </row>
    <row r="637" spans="2:65" s="12" customFormat="1" ht="13.5">
      <c r="B637" s="218"/>
      <c r="C637" s="219"/>
      <c r="D637" s="203" t="s">
        <v>157</v>
      </c>
      <c r="E637" s="220" t="s">
        <v>30</v>
      </c>
      <c r="F637" s="221" t="s">
        <v>191</v>
      </c>
      <c r="G637" s="219"/>
      <c r="H637" s="222">
        <v>21</v>
      </c>
      <c r="I637" s="223"/>
      <c r="J637" s="219"/>
      <c r="K637" s="219"/>
      <c r="L637" s="224"/>
      <c r="M637" s="225"/>
      <c r="N637" s="226"/>
      <c r="O637" s="226"/>
      <c r="P637" s="226"/>
      <c r="Q637" s="226"/>
      <c r="R637" s="226"/>
      <c r="S637" s="226"/>
      <c r="T637" s="227"/>
      <c r="AT637" s="228" t="s">
        <v>157</v>
      </c>
      <c r="AU637" s="228" t="s">
        <v>84</v>
      </c>
      <c r="AV637" s="12" t="s">
        <v>151</v>
      </c>
      <c r="AW637" s="12" t="s">
        <v>37</v>
      </c>
      <c r="AX637" s="12" t="s">
        <v>82</v>
      </c>
      <c r="AY637" s="228" t="s">
        <v>144</v>
      </c>
    </row>
    <row r="638" spans="2:65" s="11" customFormat="1" ht="13.5">
      <c r="B638" s="207"/>
      <c r="C638" s="208"/>
      <c r="D638" s="203" t="s">
        <v>157</v>
      </c>
      <c r="E638" s="208"/>
      <c r="F638" s="210" t="s">
        <v>914</v>
      </c>
      <c r="G638" s="208"/>
      <c r="H638" s="211">
        <v>21.21</v>
      </c>
      <c r="I638" s="212"/>
      <c r="J638" s="208"/>
      <c r="K638" s="208"/>
      <c r="L638" s="213"/>
      <c r="M638" s="214"/>
      <c r="N638" s="215"/>
      <c r="O638" s="215"/>
      <c r="P638" s="215"/>
      <c r="Q638" s="215"/>
      <c r="R638" s="215"/>
      <c r="S638" s="215"/>
      <c r="T638" s="216"/>
      <c r="AT638" s="217" t="s">
        <v>157</v>
      </c>
      <c r="AU638" s="217" t="s">
        <v>84</v>
      </c>
      <c r="AV638" s="11" t="s">
        <v>84</v>
      </c>
      <c r="AW638" s="11" t="s">
        <v>6</v>
      </c>
      <c r="AX638" s="11" t="s">
        <v>82</v>
      </c>
      <c r="AY638" s="217" t="s">
        <v>144</v>
      </c>
    </row>
    <row r="639" spans="2:65" s="1" customFormat="1" ht="16.5" customHeight="1">
      <c r="B639" s="40"/>
      <c r="C639" s="229" t="s">
        <v>915</v>
      </c>
      <c r="D639" s="229" t="s">
        <v>301</v>
      </c>
      <c r="E639" s="230" t="s">
        <v>916</v>
      </c>
      <c r="F639" s="231" t="s">
        <v>917</v>
      </c>
      <c r="G639" s="232" t="s">
        <v>364</v>
      </c>
      <c r="H639" s="233">
        <v>6.8680000000000003</v>
      </c>
      <c r="I639" s="234"/>
      <c r="J639" s="235">
        <f>ROUND(I639*H639,2)</f>
        <v>0</v>
      </c>
      <c r="K639" s="231" t="s">
        <v>150</v>
      </c>
      <c r="L639" s="236"/>
      <c r="M639" s="237" t="s">
        <v>30</v>
      </c>
      <c r="N639" s="238" t="s">
        <v>45</v>
      </c>
      <c r="O639" s="41"/>
      <c r="P639" s="200">
        <f>O639*H639</f>
        <v>0</v>
      </c>
      <c r="Q639" s="200">
        <v>0.125</v>
      </c>
      <c r="R639" s="200">
        <f>Q639*H639</f>
        <v>0.85850000000000004</v>
      </c>
      <c r="S639" s="200">
        <v>0</v>
      </c>
      <c r="T639" s="201">
        <f>S639*H639</f>
        <v>0</v>
      </c>
      <c r="AR639" s="23" t="s">
        <v>198</v>
      </c>
      <c r="AT639" s="23" t="s">
        <v>301</v>
      </c>
      <c r="AU639" s="23" t="s">
        <v>84</v>
      </c>
      <c r="AY639" s="23" t="s">
        <v>144</v>
      </c>
      <c r="BE639" s="202">
        <f>IF(N639="základní",J639,0)</f>
        <v>0</v>
      </c>
      <c r="BF639" s="202">
        <f>IF(N639="snížená",J639,0)</f>
        <v>0</v>
      </c>
      <c r="BG639" s="202">
        <f>IF(N639="zákl. přenesená",J639,0)</f>
        <v>0</v>
      </c>
      <c r="BH639" s="202">
        <f>IF(N639="sníž. přenesená",J639,0)</f>
        <v>0</v>
      </c>
      <c r="BI639" s="202">
        <f>IF(N639="nulová",J639,0)</f>
        <v>0</v>
      </c>
      <c r="BJ639" s="23" t="s">
        <v>82</v>
      </c>
      <c r="BK639" s="202">
        <f>ROUND(I639*H639,2)</f>
        <v>0</v>
      </c>
      <c r="BL639" s="23" t="s">
        <v>151</v>
      </c>
      <c r="BM639" s="23" t="s">
        <v>918</v>
      </c>
    </row>
    <row r="640" spans="2:65" s="1" customFormat="1" ht="13.5">
      <c r="B640" s="40"/>
      <c r="C640" s="62"/>
      <c r="D640" s="203" t="s">
        <v>153</v>
      </c>
      <c r="E640" s="62"/>
      <c r="F640" s="204" t="s">
        <v>917</v>
      </c>
      <c r="G640" s="62"/>
      <c r="H640" s="62"/>
      <c r="I640" s="162"/>
      <c r="J640" s="62"/>
      <c r="K640" s="62"/>
      <c r="L640" s="60"/>
      <c r="M640" s="205"/>
      <c r="N640" s="41"/>
      <c r="O640" s="41"/>
      <c r="P640" s="41"/>
      <c r="Q640" s="41"/>
      <c r="R640" s="41"/>
      <c r="S640" s="41"/>
      <c r="T640" s="77"/>
      <c r="AT640" s="23" t="s">
        <v>153</v>
      </c>
      <c r="AU640" s="23" t="s">
        <v>84</v>
      </c>
    </row>
    <row r="641" spans="2:65" s="11" customFormat="1" ht="13.5">
      <c r="B641" s="207"/>
      <c r="C641" s="208"/>
      <c r="D641" s="203" t="s">
        <v>157</v>
      </c>
      <c r="E641" s="209" t="s">
        <v>30</v>
      </c>
      <c r="F641" s="210" t="s">
        <v>919</v>
      </c>
      <c r="G641" s="208"/>
      <c r="H641" s="211">
        <v>3.8</v>
      </c>
      <c r="I641" s="212"/>
      <c r="J641" s="208"/>
      <c r="K641" s="208"/>
      <c r="L641" s="213"/>
      <c r="M641" s="214"/>
      <c r="N641" s="215"/>
      <c r="O641" s="215"/>
      <c r="P641" s="215"/>
      <c r="Q641" s="215"/>
      <c r="R641" s="215"/>
      <c r="S641" s="215"/>
      <c r="T641" s="216"/>
      <c r="AT641" s="217" t="s">
        <v>157</v>
      </c>
      <c r="AU641" s="217" t="s">
        <v>84</v>
      </c>
      <c r="AV641" s="11" t="s">
        <v>84</v>
      </c>
      <c r="AW641" s="11" t="s">
        <v>37</v>
      </c>
      <c r="AX641" s="11" t="s">
        <v>74</v>
      </c>
      <c r="AY641" s="217" t="s">
        <v>144</v>
      </c>
    </row>
    <row r="642" spans="2:65" s="11" customFormat="1" ht="13.5">
      <c r="B642" s="207"/>
      <c r="C642" s="208"/>
      <c r="D642" s="203" t="s">
        <v>157</v>
      </c>
      <c r="E642" s="209" t="s">
        <v>30</v>
      </c>
      <c r="F642" s="210" t="s">
        <v>920</v>
      </c>
      <c r="G642" s="208"/>
      <c r="H642" s="211">
        <v>3</v>
      </c>
      <c r="I642" s="212"/>
      <c r="J642" s="208"/>
      <c r="K642" s="208"/>
      <c r="L642" s="213"/>
      <c r="M642" s="214"/>
      <c r="N642" s="215"/>
      <c r="O642" s="215"/>
      <c r="P642" s="215"/>
      <c r="Q642" s="215"/>
      <c r="R642" s="215"/>
      <c r="S642" s="215"/>
      <c r="T642" s="216"/>
      <c r="AT642" s="217" t="s">
        <v>157</v>
      </c>
      <c r="AU642" s="217" t="s">
        <v>84</v>
      </c>
      <c r="AV642" s="11" t="s">
        <v>84</v>
      </c>
      <c r="AW642" s="11" t="s">
        <v>37</v>
      </c>
      <c r="AX642" s="11" t="s">
        <v>74</v>
      </c>
      <c r="AY642" s="217" t="s">
        <v>144</v>
      </c>
    </row>
    <row r="643" spans="2:65" s="12" customFormat="1" ht="13.5">
      <c r="B643" s="218"/>
      <c r="C643" s="219"/>
      <c r="D643" s="203" t="s">
        <v>157</v>
      </c>
      <c r="E643" s="220" t="s">
        <v>30</v>
      </c>
      <c r="F643" s="221" t="s">
        <v>191</v>
      </c>
      <c r="G643" s="219"/>
      <c r="H643" s="222">
        <v>6.8</v>
      </c>
      <c r="I643" s="223"/>
      <c r="J643" s="219"/>
      <c r="K643" s="219"/>
      <c r="L643" s="224"/>
      <c r="M643" s="225"/>
      <c r="N643" s="226"/>
      <c r="O643" s="226"/>
      <c r="P643" s="226"/>
      <c r="Q643" s="226"/>
      <c r="R643" s="226"/>
      <c r="S643" s="226"/>
      <c r="T643" s="227"/>
      <c r="AT643" s="228" t="s">
        <v>157</v>
      </c>
      <c r="AU643" s="228" t="s">
        <v>84</v>
      </c>
      <c r="AV643" s="12" t="s">
        <v>151</v>
      </c>
      <c r="AW643" s="12" t="s">
        <v>37</v>
      </c>
      <c r="AX643" s="12" t="s">
        <v>82</v>
      </c>
      <c r="AY643" s="228" t="s">
        <v>144</v>
      </c>
    </row>
    <row r="644" spans="2:65" s="11" customFormat="1" ht="13.5">
      <c r="B644" s="207"/>
      <c r="C644" s="208"/>
      <c r="D644" s="203" t="s">
        <v>157</v>
      </c>
      <c r="E644" s="208"/>
      <c r="F644" s="210" t="s">
        <v>921</v>
      </c>
      <c r="G644" s="208"/>
      <c r="H644" s="211">
        <v>6.8680000000000003</v>
      </c>
      <c r="I644" s="212"/>
      <c r="J644" s="208"/>
      <c r="K644" s="208"/>
      <c r="L644" s="213"/>
      <c r="M644" s="214"/>
      <c r="N644" s="215"/>
      <c r="O644" s="215"/>
      <c r="P644" s="215"/>
      <c r="Q644" s="215"/>
      <c r="R644" s="215"/>
      <c r="S644" s="215"/>
      <c r="T644" s="216"/>
      <c r="AT644" s="217" t="s">
        <v>157</v>
      </c>
      <c r="AU644" s="217" t="s">
        <v>84</v>
      </c>
      <c r="AV644" s="11" t="s">
        <v>84</v>
      </c>
      <c r="AW644" s="11" t="s">
        <v>6</v>
      </c>
      <c r="AX644" s="11" t="s">
        <v>82</v>
      </c>
      <c r="AY644" s="217" t="s">
        <v>144</v>
      </c>
    </row>
    <row r="645" spans="2:65" s="1" customFormat="1" ht="16.5" customHeight="1">
      <c r="B645" s="40"/>
      <c r="C645" s="229" t="s">
        <v>922</v>
      </c>
      <c r="D645" s="229" t="s">
        <v>301</v>
      </c>
      <c r="E645" s="230" t="s">
        <v>923</v>
      </c>
      <c r="F645" s="231" t="s">
        <v>924</v>
      </c>
      <c r="G645" s="232" t="s">
        <v>364</v>
      </c>
      <c r="H645" s="233">
        <v>47.975000000000001</v>
      </c>
      <c r="I645" s="234"/>
      <c r="J645" s="235">
        <f>ROUND(I645*H645,2)</f>
        <v>0</v>
      </c>
      <c r="K645" s="231" t="s">
        <v>150</v>
      </c>
      <c r="L645" s="236"/>
      <c r="M645" s="237" t="s">
        <v>30</v>
      </c>
      <c r="N645" s="238" t="s">
        <v>45</v>
      </c>
      <c r="O645" s="41"/>
      <c r="P645" s="200">
        <f>O645*H645</f>
        <v>0</v>
      </c>
      <c r="Q645" s="200">
        <v>0.125</v>
      </c>
      <c r="R645" s="200">
        <f>Q645*H645</f>
        <v>5.9968750000000002</v>
      </c>
      <c r="S645" s="200">
        <v>0</v>
      </c>
      <c r="T645" s="201">
        <f>S645*H645</f>
        <v>0</v>
      </c>
      <c r="AR645" s="23" t="s">
        <v>198</v>
      </c>
      <c r="AT645" s="23" t="s">
        <v>301</v>
      </c>
      <c r="AU645" s="23" t="s">
        <v>84</v>
      </c>
      <c r="AY645" s="23" t="s">
        <v>144</v>
      </c>
      <c r="BE645" s="202">
        <f>IF(N645="základní",J645,0)</f>
        <v>0</v>
      </c>
      <c r="BF645" s="202">
        <f>IF(N645="snížená",J645,0)</f>
        <v>0</v>
      </c>
      <c r="BG645" s="202">
        <f>IF(N645="zákl. přenesená",J645,0)</f>
        <v>0</v>
      </c>
      <c r="BH645" s="202">
        <f>IF(N645="sníž. přenesená",J645,0)</f>
        <v>0</v>
      </c>
      <c r="BI645" s="202">
        <f>IF(N645="nulová",J645,0)</f>
        <v>0</v>
      </c>
      <c r="BJ645" s="23" t="s">
        <v>82</v>
      </c>
      <c r="BK645" s="202">
        <f>ROUND(I645*H645,2)</f>
        <v>0</v>
      </c>
      <c r="BL645" s="23" t="s">
        <v>151</v>
      </c>
      <c r="BM645" s="23" t="s">
        <v>925</v>
      </c>
    </row>
    <row r="646" spans="2:65" s="1" customFormat="1" ht="13.5">
      <c r="B646" s="40"/>
      <c r="C646" s="62"/>
      <c r="D646" s="203" t="s">
        <v>153</v>
      </c>
      <c r="E646" s="62"/>
      <c r="F646" s="204" t="s">
        <v>924</v>
      </c>
      <c r="G646" s="62"/>
      <c r="H646" s="62"/>
      <c r="I646" s="162"/>
      <c r="J646" s="62"/>
      <c r="K646" s="62"/>
      <c r="L646" s="60"/>
      <c r="M646" s="205"/>
      <c r="N646" s="41"/>
      <c r="O646" s="41"/>
      <c r="P646" s="41"/>
      <c r="Q646" s="41"/>
      <c r="R646" s="41"/>
      <c r="S646" s="41"/>
      <c r="T646" s="77"/>
      <c r="AT646" s="23" t="s">
        <v>153</v>
      </c>
      <c r="AU646" s="23" t="s">
        <v>84</v>
      </c>
    </row>
    <row r="647" spans="2:65" s="11" customFormat="1" ht="13.5">
      <c r="B647" s="207"/>
      <c r="C647" s="208"/>
      <c r="D647" s="203" t="s">
        <v>157</v>
      </c>
      <c r="E647" s="209" t="s">
        <v>30</v>
      </c>
      <c r="F647" s="210" t="s">
        <v>926</v>
      </c>
      <c r="G647" s="208"/>
      <c r="H647" s="211">
        <v>39</v>
      </c>
      <c r="I647" s="212"/>
      <c r="J647" s="208"/>
      <c r="K647" s="208"/>
      <c r="L647" s="213"/>
      <c r="M647" s="214"/>
      <c r="N647" s="215"/>
      <c r="O647" s="215"/>
      <c r="P647" s="215"/>
      <c r="Q647" s="215"/>
      <c r="R647" s="215"/>
      <c r="S647" s="215"/>
      <c r="T647" s="216"/>
      <c r="AT647" s="217" t="s">
        <v>157</v>
      </c>
      <c r="AU647" s="217" t="s">
        <v>84</v>
      </c>
      <c r="AV647" s="11" t="s">
        <v>84</v>
      </c>
      <c r="AW647" s="11" t="s">
        <v>37</v>
      </c>
      <c r="AX647" s="11" t="s">
        <v>74</v>
      </c>
      <c r="AY647" s="217" t="s">
        <v>144</v>
      </c>
    </row>
    <row r="648" spans="2:65" s="11" customFormat="1" ht="13.5">
      <c r="B648" s="207"/>
      <c r="C648" s="208"/>
      <c r="D648" s="203" t="s">
        <v>157</v>
      </c>
      <c r="E648" s="209" t="s">
        <v>30</v>
      </c>
      <c r="F648" s="210" t="s">
        <v>927</v>
      </c>
      <c r="G648" s="208"/>
      <c r="H648" s="211">
        <v>8.5</v>
      </c>
      <c r="I648" s="212"/>
      <c r="J648" s="208"/>
      <c r="K648" s="208"/>
      <c r="L648" s="213"/>
      <c r="M648" s="214"/>
      <c r="N648" s="215"/>
      <c r="O648" s="215"/>
      <c r="P648" s="215"/>
      <c r="Q648" s="215"/>
      <c r="R648" s="215"/>
      <c r="S648" s="215"/>
      <c r="T648" s="216"/>
      <c r="AT648" s="217" t="s">
        <v>157</v>
      </c>
      <c r="AU648" s="217" t="s">
        <v>84</v>
      </c>
      <c r="AV648" s="11" t="s">
        <v>84</v>
      </c>
      <c r="AW648" s="11" t="s">
        <v>37</v>
      </c>
      <c r="AX648" s="11" t="s">
        <v>74</v>
      </c>
      <c r="AY648" s="217" t="s">
        <v>144</v>
      </c>
    </row>
    <row r="649" spans="2:65" s="12" customFormat="1" ht="13.5">
      <c r="B649" s="218"/>
      <c r="C649" s="219"/>
      <c r="D649" s="203" t="s">
        <v>157</v>
      </c>
      <c r="E649" s="220" t="s">
        <v>30</v>
      </c>
      <c r="F649" s="221" t="s">
        <v>191</v>
      </c>
      <c r="G649" s="219"/>
      <c r="H649" s="222">
        <v>47.5</v>
      </c>
      <c r="I649" s="223"/>
      <c r="J649" s="219"/>
      <c r="K649" s="219"/>
      <c r="L649" s="224"/>
      <c r="M649" s="225"/>
      <c r="N649" s="226"/>
      <c r="O649" s="226"/>
      <c r="P649" s="226"/>
      <c r="Q649" s="226"/>
      <c r="R649" s="226"/>
      <c r="S649" s="226"/>
      <c r="T649" s="227"/>
      <c r="AT649" s="228" t="s">
        <v>157</v>
      </c>
      <c r="AU649" s="228" t="s">
        <v>84</v>
      </c>
      <c r="AV649" s="12" t="s">
        <v>151</v>
      </c>
      <c r="AW649" s="12" t="s">
        <v>37</v>
      </c>
      <c r="AX649" s="12" t="s">
        <v>82</v>
      </c>
      <c r="AY649" s="228" t="s">
        <v>144</v>
      </c>
    </row>
    <row r="650" spans="2:65" s="11" customFormat="1" ht="13.5">
      <c r="B650" s="207"/>
      <c r="C650" s="208"/>
      <c r="D650" s="203" t="s">
        <v>157</v>
      </c>
      <c r="E650" s="208"/>
      <c r="F650" s="210" t="s">
        <v>928</v>
      </c>
      <c r="G650" s="208"/>
      <c r="H650" s="211">
        <v>47.975000000000001</v>
      </c>
      <c r="I650" s="212"/>
      <c r="J650" s="208"/>
      <c r="K650" s="208"/>
      <c r="L650" s="213"/>
      <c r="M650" s="214"/>
      <c r="N650" s="215"/>
      <c r="O650" s="215"/>
      <c r="P650" s="215"/>
      <c r="Q650" s="215"/>
      <c r="R650" s="215"/>
      <c r="S650" s="215"/>
      <c r="T650" s="216"/>
      <c r="AT650" s="217" t="s">
        <v>157</v>
      </c>
      <c r="AU650" s="217" t="s">
        <v>84</v>
      </c>
      <c r="AV650" s="11" t="s">
        <v>84</v>
      </c>
      <c r="AW650" s="11" t="s">
        <v>6</v>
      </c>
      <c r="AX650" s="11" t="s">
        <v>82</v>
      </c>
      <c r="AY650" s="217" t="s">
        <v>144</v>
      </c>
    </row>
    <row r="651" spans="2:65" s="1" customFormat="1" ht="16.5" customHeight="1">
      <c r="B651" s="40"/>
      <c r="C651" s="191" t="s">
        <v>929</v>
      </c>
      <c r="D651" s="191" t="s">
        <v>146</v>
      </c>
      <c r="E651" s="192" t="s">
        <v>930</v>
      </c>
      <c r="F651" s="193" t="s">
        <v>931</v>
      </c>
      <c r="G651" s="194" t="s">
        <v>364</v>
      </c>
      <c r="H651" s="195">
        <v>60</v>
      </c>
      <c r="I651" s="196"/>
      <c r="J651" s="197">
        <f>ROUND(I651*H651,2)</f>
        <v>0</v>
      </c>
      <c r="K651" s="193" t="s">
        <v>30</v>
      </c>
      <c r="L651" s="60"/>
      <c r="M651" s="198" t="s">
        <v>30</v>
      </c>
      <c r="N651" s="199" t="s">
        <v>45</v>
      </c>
      <c r="O651" s="41"/>
      <c r="P651" s="200">
        <f>O651*H651</f>
        <v>0</v>
      </c>
      <c r="Q651" s="200">
        <v>2.7999999999999998E-4</v>
      </c>
      <c r="R651" s="200">
        <f>Q651*H651</f>
        <v>1.6799999999999999E-2</v>
      </c>
      <c r="S651" s="200">
        <v>0</v>
      </c>
      <c r="T651" s="201">
        <f>S651*H651</f>
        <v>0</v>
      </c>
      <c r="AR651" s="23" t="s">
        <v>151</v>
      </c>
      <c r="AT651" s="23" t="s">
        <v>146</v>
      </c>
      <c r="AU651" s="23" t="s">
        <v>84</v>
      </c>
      <c r="AY651" s="23" t="s">
        <v>144</v>
      </c>
      <c r="BE651" s="202">
        <f>IF(N651="základní",J651,0)</f>
        <v>0</v>
      </c>
      <c r="BF651" s="202">
        <f>IF(N651="snížená",J651,0)</f>
        <v>0</v>
      </c>
      <c r="BG651" s="202">
        <f>IF(N651="zákl. přenesená",J651,0)</f>
        <v>0</v>
      </c>
      <c r="BH651" s="202">
        <f>IF(N651="sníž. přenesená",J651,0)</f>
        <v>0</v>
      </c>
      <c r="BI651" s="202">
        <f>IF(N651="nulová",J651,0)</f>
        <v>0</v>
      </c>
      <c r="BJ651" s="23" t="s">
        <v>82</v>
      </c>
      <c r="BK651" s="202">
        <f>ROUND(I651*H651,2)</f>
        <v>0</v>
      </c>
      <c r="BL651" s="23" t="s">
        <v>151</v>
      </c>
      <c r="BM651" s="23" t="s">
        <v>932</v>
      </c>
    </row>
    <row r="652" spans="2:65" s="1" customFormat="1" ht="13.5">
      <c r="B652" s="40"/>
      <c r="C652" s="62"/>
      <c r="D652" s="203" t="s">
        <v>153</v>
      </c>
      <c r="E652" s="62"/>
      <c r="F652" s="204" t="s">
        <v>931</v>
      </c>
      <c r="G652" s="62"/>
      <c r="H652" s="62"/>
      <c r="I652" s="162"/>
      <c r="J652" s="62"/>
      <c r="K652" s="62"/>
      <c r="L652" s="60"/>
      <c r="M652" s="205"/>
      <c r="N652" s="41"/>
      <c r="O652" s="41"/>
      <c r="P652" s="41"/>
      <c r="Q652" s="41"/>
      <c r="R652" s="41"/>
      <c r="S652" s="41"/>
      <c r="T652" s="77"/>
      <c r="AT652" s="23" t="s">
        <v>153</v>
      </c>
      <c r="AU652" s="23" t="s">
        <v>84</v>
      </c>
    </row>
    <row r="653" spans="2:65" s="11" customFormat="1" ht="13.5">
      <c r="B653" s="207"/>
      <c r="C653" s="208"/>
      <c r="D653" s="203" t="s">
        <v>157</v>
      </c>
      <c r="E653" s="209" t="s">
        <v>30</v>
      </c>
      <c r="F653" s="210" t="s">
        <v>551</v>
      </c>
      <c r="G653" s="208"/>
      <c r="H653" s="211">
        <v>60</v>
      </c>
      <c r="I653" s="212"/>
      <c r="J653" s="208"/>
      <c r="K653" s="208"/>
      <c r="L653" s="213"/>
      <c r="M653" s="214"/>
      <c r="N653" s="215"/>
      <c r="O653" s="215"/>
      <c r="P653" s="215"/>
      <c r="Q653" s="215"/>
      <c r="R653" s="215"/>
      <c r="S653" s="215"/>
      <c r="T653" s="216"/>
      <c r="AT653" s="217" t="s">
        <v>157</v>
      </c>
      <c r="AU653" s="217" t="s">
        <v>84</v>
      </c>
      <c r="AV653" s="11" t="s">
        <v>84</v>
      </c>
      <c r="AW653" s="11" t="s">
        <v>37</v>
      </c>
      <c r="AX653" s="11" t="s">
        <v>74</v>
      </c>
      <c r="AY653" s="217" t="s">
        <v>144</v>
      </c>
    </row>
    <row r="654" spans="2:65" s="1" customFormat="1" ht="25.5" customHeight="1">
      <c r="B654" s="40"/>
      <c r="C654" s="191" t="s">
        <v>933</v>
      </c>
      <c r="D654" s="191" t="s">
        <v>146</v>
      </c>
      <c r="E654" s="192" t="s">
        <v>934</v>
      </c>
      <c r="F654" s="193" t="s">
        <v>935</v>
      </c>
      <c r="G654" s="194" t="s">
        <v>310</v>
      </c>
      <c r="H654" s="195">
        <v>11</v>
      </c>
      <c r="I654" s="196"/>
      <c r="J654" s="197">
        <f>ROUND(I654*H654,2)</f>
        <v>0</v>
      </c>
      <c r="K654" s="193" t="s">
        <v>150</v>
      </c>
      <c r="L654" s="60"/>
      <c r="M654" s="198" t="s">
        <v>30</v>
      </c>
      <c r="N654" s="199" t="s">
        <v>45</v>
      </c>
      <c r="O654" s="41"/>
      <c r="P654" s="200">
        <f>O654*H654</f>
        <v>0</v>
      </c>
      <c r="Q654" s="200">
        <v>3.6000000000000002E-4</v>
      </c>
      <c r="R654" s="200">
        <f>Q654*H654</f>
        <v>3.96E-3</v>
      </c>
      <c r="S654" s="200">
        <v>0</v>
      </c>
      <c r="T654" s="201">
        <f>S654*H654</f>
        <v>0</v>
      </c>
      <c r="AR654" s="23" t="s">
        <v>151</v>
      </c>
      <c r="AT654" s="23" t="s">
        <v>146</v>
      </c>
      <c r="AU654" s="23" t="s">
        <v>84</v>
      </c>
      <c r="AY654" s="23" t="s">
        <v>144</v>
      </c>
      <c r="BE654" s="202">
        <f>IF(N654="základní",J654,0)</f>
        <v>0</v>
      </c>
      <c r="BF654" s="202">
        <f>IF(N654="snížená",J654,0)</f>
        <v>0</v>
      </c>
      <c r="BG654" s="202">
        <f>IF(N654="zákl. přenesená",J654,0)</f>
        <v>0</v>
      </c>
      <c r="BH654" s="202">
        <f>IF(N654="sníž. přenesená",J654,0)</f>
        <v>0</v>
      </c>
      <c r="BI654" s="202">
        <f>IF(N654="nulová",J654,0)</f>
        <v>0</v>
      </c>
      <c r="BJ654" s="23" t="s">
        <v>82</v>
      </c>
      <c r="BK654" s="202">
        <f>ROUND(I654*H654,2)</f>
        <v>0</v>
      </c>
      <c r="BL654" s="23" t="s">
        <v>151</v>
      </c>
      <c r="BM654" s="23" t="s">
        <v>936</v>
      </c>
    </row>
    <row r="655" spans="2:65" s="1" customFormat="1" ht="13.5">
      <c r="B655" s="40"/>
      <c r="C655" s="62"/>
      <c r="D655" s="203" t="s">
        <v>153</v>
      </c>
      <c r="E655" s="62"/>
      <c r="F655" s="204" t="s">
        <v>937</v>
      </c>
      <c r="G655" s="62"/>
      <c r="H655" s="62"/>
      <c r="I655" s="162"/>
      <c r="J655" s="62"/>
      <c r="K655" s="62"/>
      <c r="L655" s="60"/>
      <c r="M655" s="205"/>
      <c r="N655" s="41"/>
      <c r="O655" s="41"/>
      <c r="P655" s="41"/>
      <c r="Q655" s="41"/>
      <c r="R655" s="41"/>
      <c r="S655" s="41"/>
      <c r="T655" s="77"/>
      <c r="AT655" s="23" t="s">
        <v>153</v>
      </c>
      <c r="AU655" s="23" t="s">
        <v>84</v>
      </c>
    </row>
    <row r="656" spans="2:65" s="1" customFormat="1" ht="27">
      <c r="B656" s="40"/>
      <c r="C656" s="62"/>
      <c r="D656" s="203" t="s">
        <v>155</v>
      </c>
      <c r="E656" s="62"/>
      <c r="F656" s="206" t="s">
        <v>938</v>
      </c>
      <c r="G656" s="62"/>
      <c r="H656" s="62"/>
      <c r="I656" s="162"/>
      <c r="J656" s="62"/>
      <c r="K656" s="62"/>
      <c r="L656" s="60"/>
      <c r="M656" s="205"/>
      <c r="N656" s="41"/>
      <c r="O656" s="41"/>
      <c r="P656" s="41"/>
      <c r="Q656" s="41"/>
      <c r="R656" s="41"/>
      <c r="S656" s="41"/>
      <c r="T656" s="77"/>
      <c r="AT656" s="23" t="s">
        <v>155</v>
      </c>
      <c r="AU656" s="23" t="s">
        <v>84</v>
      </c>
    </row>
    <row r="657" spans="2:65" s="11" customFormat="1" ht="13.5">
      <c r="B657" s="207"/>
      <c r="C657" s="208"/>
      <c r="D657" s="203" t="s">
        <v>157</v>
      </c>
      <c r="E657" s="209" t="s">
        <v>30</v>
      </c>
      <c r="F657" s="210" t="s">
        <v>939</v>
      </c>
      <c r="G657" s="208"/>
      <c r="H657" s="211">
        <v>11</v>
      </c>
      <c r="I657" s="212"/>
      <c r="J657" s="208"/>
      <c r="K657" s="208"/>
      <c r="L657" s="213"/>
      <c r="M657" s="214"/>
      <c r="N657" s="215"/>
      <c r="O657" s="215"/>
      <c r="P657" s="215"/>
      <c r="Q657" s="215"/>
      <c r="R657" s="215"/>
      <c r="S657" s="215"/>
      <c r="T657" s="216"/>
      <c r="AT657" s="217" t="s">
        <v>157</v>
      </c>
      <c r="AU657" s="217" t="s">
        <v>84</v>
      </c>
      <c r="AV657" s="11" t="s">
        <v>84</v>
      </c>
      <c r="AW657" s="11" t="s">
        <v>37</v>
      </c>
      <c r="AX657" s="11" t="s">
        <v>82</v>
      </c>
      <c r="AY657" s="217" t="s">
        <v>144</v>
      </c>
    </row>
    <row r="658" spans="2:65" s="1" customFormat="1" ht="16.5" customHeight="1">
      <c r="B658" s="40"/>
      <c r="C658" s="191" t="s">
        <v>940</v>
      </c>
      <c r="D658" s="191" t="s">
        <v>146</v>
      </c>
      <c r="E658" s="192" t="s">
        <v>941</v>
      </c>
      <c r="F658" s="193" t="s">
        <v>942</v>
      </c>
      <c r="G658" s="194" t="s">
        <v>364</v>
      </c>
      <c r="H658" s="195">
        <v>60</v>
      </c>
      <c r="I658" s="196"/>
      <c r="J658" s="197">
        <f>ROUND(I658*H658,2)</f>
        <v>0</v>
      </c>
      <c r="K658" s="193" t="s">
        <v>150</v>
      </c>
      <c r="L658" s="60"/>
      <c r="M658" s="198" t="s">
        <v>30</v>
      </c>
      <c r="N658" s="199" t="s">
        <v>45</v>
      </c>
      <c r="O658" s="41"/>
      <c r="P658" s="200">
        <f>O658*H658</f>
        <v>0</v>
      </c>
      <c r="Q658" s="200">
        <v>0</v>
      </c>
      <c r="R658" s="200">
        <f>Q658*H658</f>
        <v>0</v>
      </c>
      <c r="S658" s="200">
        <v>0</v>
      </c>
      <c r="T658" s="201">
        <f>S658*H658</f>
        <v>0</v>
      </c>
      <c r="AR658" s="23" t="s">
        <v>151</v>
      </c>
      <c r="AT658" s="23" t="s">
        <v>146</v>
      </c>
      <c r="AU658" s="23" t="s">
        <v>84</v>
      </c>
      <c r="AY658" s="23" t="s">
        <v>144</v>
      </c>
      <c r="BE658" s="202">
        <f>IF(N658="základní",J658,0)</f>
        <v>0</v>
      </c>
      <c r="BF658" s="202">
        <f>IF(N658="snížená",J658,0)</f>
        <v>0</v>
      </c>
      <c r="BG658" s="202">
        <f>IF(N658="zákl. přenesená",J658,0)</f>
        <v>0</v>
      </c>
      <c r="BH658" s="202">
        <f>IF(N658="sníž. přenesená",J658,0)</f>
        <v>0</v>
      </c>
      <c r="BI658" s="202">
        <f>IF(N658="nulová",J658,0)</f>
        <v>0</v>
      </c>
      <c r="BJ658" s="23" t="s">
        <v>82</v>
      </c>
      <c r="BK658" s="202">
        <f>ROUND(I658*H658,2)</f>
        <v>0</v>
      </c>
      <c r="BL658" s="23" t="s">
        <v>151</v>
      </c>
      <c r="BM658" s="23" t="s">
        <v>943</v>
      </c>
    </row>
    <row r="659" spans="2:65" s="1" customFormat="1" ht="13.5">
      <c r="B659" s="40"/>
      <c r="C659" s="62"/>
      <c r="D659" s="203" t="s">
        <v>153</v>
      </c>
      <c r="E659" s="62"/>
      <c r="F659" s="204" t="s">
        <v>944</v>
      </c>
      <c r="G659" s="62"/>
      <c r="H659" s="62"/>
      <c r="I659" s="162"/>
      <c r="J659" s="62"/>
      <c r="K659" s="62"/>
      <c r="L659" s="60"/>
      <c r="M659" s="205"/>
      <c r="N659" s="41"/>
      <c r="O659" s="41"/>
      <c r="P659" s="41"/>
      <c r="Q659" s="41"/>
      <c r="R659" s="41"/>
      <c r="S659" s="41"/>
      <c r="T659" s="77"/>
      <c r="AT659" s="23" t="s">
        <v>153</v>
      </c>
      <c r="AU659" s="23" t="s">
        <v>84</v>
      </c>
    </row>
    <row r="660" spans="2:65" s="1" customFormat="1" ht="27">
      <c r="B660" s="40"/>
      <c r="C660" s="62"/>
      <c r="D660" s="203" t="s">
        <v>155</v>
      </c>
      <c r="E660" s="62"/>
      <c r="F660" s="206" t="s">
        <v>945</v>
      </c>
      <c r="G660" s="62"/>
      <c r="H660" s="62"/>
      <c r="I660" s="162"/>
      <c r="J660" s="62"/>
      <c r="K660" s="62"/>
      <c r="L660" s="60"/>
      <c r="M660" s="205"/>
      <c r="N660" s="41"/>
      <c r="O660" s="41"/>
      <c r="P660" s="41"/>
      <c r="Q660" s="41"/>
      <c r="R660" s="41"/>
      <c r="S660" s="41"/>
      <c r="T660" s="77"/>
      <c r="AT660" s="23" t="s">
        <v>155</v>
      </c>
      <c r="AU660" s="23" t="s">
        <v>84</v>
      </c>
    </row>
    <row r="661" spans="2:65" s="11" customFormat="1" ht="13.5">
      <c r="B661" s="207"/>
      <c r="C661" s="208"/>
      <c r="D661" s="203" t="s">
        <v>157</v>
      </c>
      <c r="E661" s="209" t="s">
        <v>30</v>
      </c>
      <c r="F661" s="210" t="s">
        <v>551</v>
      </c>
      <c r="G661" s="208"/>
      <c r="H661" s="211">
        <v>60</v>
      </c>
      <c r="I661" s="212"/>
      <c r="J661" s="208"/>
      <c r="K661" s="208"/>
      <c r="L661" s="213"/>
      <c r="M661" s="214"/>
      <c r="N661" s="215"/>
      <c r="O661" s="215"/>
      <c r="P661" s="215"/>
      <c r="Q661" s="215"/>
      <c r="R661" s="215"/>
      <c r="S661" s="215"/>
      <c r="T661" s="216"/>
      <c r="AT661" s="217" t="s">
        <v>157</v>
      </c>
      <c r="AU661" s="217" t="s">
        <v>84</v>
      </c>
      <c r="AV661" s="11" t="s">
        <v>84</v>
      </c>
      <c r="AW661" s="11" t="s">
        <v>37</v>
      </c>
      <c r="AX661" s="11" t="s">
        <v>82</v>
      </c>
      <c r="AY661" s="217" t="s">
        <v>144</v>
      </c>
    </row>
    <row r="662" spans="2:65" s="1" customFormat="1" ht="25.5" customHeight="1">
      <c r="B662" s="40"/>
      <c r="C662" s="191" t="s">
        <v>946</v>
      </c>
      <c r="D662" s="191" t="s">
        <v>146</v>
      </c>
      <c r="E662" s="192" t="s">
        <v>947</v>
      </c>
      <c r="F662" s="193" t="s">
        <v>948</v>
      </c>
      <c r="G662" s="194" t="s">
        <v>149</v>
      </c>
      <c r="H662" s="195">
        <v>4</v>
      </c>
      <c r="I662" s="196"/>
      <c r="J662" s="197">
        <f>ROUND(I662*H662,2)</f>
        <v>0</v>
      </c>
      <c r="K662" s="193" t="s">
        <v>150</v>
      </c>
      <c r="L662" s="60"/>
      <c r="M662" s="198" t="s">
        <v>30</v>
      </c>
      <c r="N662" s="199" t="s">
        <v>45</v>
      </c>
      <c r="O662" s="41"/>
      <c r="P662" s="200">
        <f>O662*H662</f>
        <v>0</v>
      </c>
      <c r="Q662" s="200">
        <v>9.7159999999999996E-2</v>
      </c>
      <c r="R662" s="200">
        <f>Q662*H662</f>
        <v>0.38863999999999999</v>
      </c>
      <c r="S662" s="200">
        <v>0</v>
      </c>
      <c r="T662" s="201">
        <f>S662*H662</f>
        <v>0</v>
      </c>
      <c r="AR662" s="23" t="s">
        <v>151</v>
      </c>
      <c r="AT662" s="23" t="s">
        <v>146</v>
      </c>
      <c r="AU662" s="23" t="s">
        <v>84</v>
      </c>
      <c r="AY662" s="23" t="s">
        <v>144</v>
      </c>
      <c r="BE662" s="202">
        <f>IF(N662="základní",J662,0)</f>
        <v>0</v>
      </c>
      <c r="BF662" s="202">
        <f>IF(N662="snížená",J662,0)</f>
        <v>0</v>
      </c>
      <c r="BG662" s="202">
        <f>IF(N662="zákl. přenesená",J662,0)</f>
        <v>0</v>
      </c>
      <c r="BH662" s="202">
        <f>IF(N662="sníž. přenesená",J662,0)</f>
        <v>0</v>
      </c>
      <c r="BI662" s="202">
        <f>IF(N662="nulová",J662,0)</f>
        <v>0</v>
      </c>
      <c r="BJ662" s="23" t="s">
        <v>82</v>
      </c>
      <c r="BK662" s="202">
        <f>ROUND(I662*H662,2)</f>
        <v>0</v>
      </c>
      <c r="BL662" s="23" t="s">
        <v>151</v>
      </c>
      <c r="BM662" s="23" t="s">
        <v>949</v>
      </c>
    </row>
    <row r="663" spans="2:65" s="1" customFormat="1" ht="27">
      <c r="B663" s="40"/>
      <c r="C663" s="62"/>
      <c r="D663" s="203" t="s">
        <v>153</v>
      </c>
      <c r="E663" s="62"/>
      <c r="F663" s="204" t="s">
        <v>950</v>
      </c>
      <c r="G663" s="62"/>
      <c r="H663" s="62"/>
      <c r="I663" s="162"/>
      <c r="J663" s="62"/>
      <c r="K663" s="62"/>
      <c r="L663" s="60"/>
      <c r="M663" s="205"/>
      <c r="N663" s="41"/>
      <c r="O663" s="41"/>
      <c r="P663" s="41"/>
      <c r="Q663" s="41"/>
      <c r="R663" s="41"/>
      <c r="S663" s="41"/>
      <c r="T663" s="77"/>
      <c r="AT663" s="23" t="s">
        <v>153</v>
      </c>
      <c r="AU663" s="23" t="s">
        <v>84</v>
      </c>
    </row>
    <row r="664" spans="2:65" s="1" customFormat="1" ht="81">
      <c r="B664" s="40"/>
      <c r="C664" s="62"/>
      <c r="D664" s="203" t="s">
        <v>155</v>
      </c>
      <c r="E664" s="62"/>
      <c r="F664" s="206" t="s">
        <v>951</v>
      </c>
      <c r="G664" s="62"/>
      <c r="H664" s="62"/>
      <c r="I664" s="162"/>
      <c r="J664" s="62"/>
      <c r="K664" s="62"/>
      <c r="L664" s="60"/>
      <c r="M664" s="205"/>
      <c r="N664" s="41"/>
      <c r="O664" s="41"/>
      <c r="P664" s="41"/>
      <c r="Q664" s="41"/>
      <c r="R664" s="41"/>
      <c r="S664" s="41"/>
      <c r="T664" s="77"/>
      <c r="AT664" s="23" t="s">
        <v>155</v>
      </c>
      <c r="AU664" s="23" t="s">
        <v>84</v>
      </c>
    </row>
    <row r="665" spans="2:65" s="11" customFormat="1" ht="13.5">
      <c r="B665" s="207"/>
      <c r="C665" s="208"/>
      <c r="D665" s="203" t="s">
        <v>157</v>
      </c>
      <c r="E665" s="209" t="s">
        <v>30</v>
      </c>
      <c r="F665" s="210" t="s">
        <v>151</v>
      </c>
      <c r="G665" s="208"/>
      <c r="H665" s="211">
        <v>4</v>
      </c>
      <c r="I665" s="212"/>
      <c r="J665" s="208"/>
      <c r="K665" s="208"/>
      <c r="L665" s="213"/>
      <c r="M665" s="214"/>
      <c r="N665" s="215"/>
      <c r="O665" s="215"/>
      <c r="P665" s="215"/>
      <c r="Q665" s="215"/>
      <c r="R665" s="215"/>
      <c r="S665" s="215"/>
      <c r="T665" s="216"/>
      <c r="AT665" s="217" t="s">
        <v>157</v>
      </c>
      <c r="AU665" s="217" t="s">
        <v>84</v>
      </c>
      <c r="AV665" s="11" t="s">
        <v>84</v>
      </c>
      <c r="AW665" s="11" t="s">
        <v>37</v>
      </c>
      <c r="AX665" s="11" t="s">
        <v>82</v>
      </c>
      <c r="AY665" s="217" t="s">
        <v>144</v>
      </c>
    </row>
    <row r="666" spans="2:65" s="1" customFormat="1" ht="25.5" customHeight="1">
      <c r="B666" s="40"/>
      <c r="C666" s="229" t="s">
        <v>952</v>
      </c>
      <c r="D666" s="229" t="s">
        <v>301</v>
      </c>
      <c r="E666" s="230" t="s">
        <v>953</v>
      </c>
      <c r="F666" s="231" t="s">
        <v>954</v>
      </c>
      <c r="G666" s="232" t="s">
        <v>149</v>
      </c>
      <c r="H666" s="233">
        <v>4</v>
      </c>
      <c r="I666" s="234"/>
      <c r="J666" s="235">
        <f>ROUND(I666*H666,2)</f>
        <v>0</v>
      </c>
      <c r="K666" s="231" t="s">
        <v>30</v>
      </c>
      <c r="L666" s="236"/>
      <c r="M666" s="237" t="s">
        <v>30</v>
      </c>
      <c r="N666" s="238" t="s">
        <v>45</v>
      </c>
      <c r="O666" s="41"/>
      <c r="P666" s="200">
        <f>O666*H666</f>
        <v>0</v>
      </c>
      <c r="Q666" s="200">
        <v>0.15</v>
      </c>
      <c r="R666" s="200">
        <f>Q666*H666</f>
        <v>0.6</v>
      </c>
      <c r="S666" s="200">
        <v>0</v>
      </c>
      <c r="T666" s="201">
        <f>S666*H666</f>
        <v>0</v>
      </c>
      <c r="AR666" s="23" t="s">
        <v>198</v>
      </c>
      <c r="AT666" s="23" t="s">
        <v>301</v>
      </c>
      <c r="AU666" s="23" t="s">
        <v>84</v>
      </c>
      <c r="AY666" s="23" t="s">
        <v>144</v>
      </c>
      <c r="BE666" s="202">
        <f>IF(N666="základní",J666,0)</f>
        <v>0</v>
      </c>
      <c r="BF666" s="202">
        <f>IF(N666="snížená",J666,0)</f>
        <v>0</v>
      </c>
      <c r="BG666" s="202">
        <f>IF(N666="zákl. přenesená",J666,0)</f>
        <v>0</v>
      </c>
      <c r="BH666" s="202">
        <f>IF(N666="sníž. přenesená",J666,0)</f>
        <v>0</v>
      </c>
      <c r="BI666" s="202">
        <f>IF(N666="nulová",J666,0)</f>
        <v>0</v>
      </c>
      <c r="BJ666" s="23" t="s">
        <v>82</v>
      </c>
      <c r="BK666" s="202">
        <f>ROUND(I666*H666,2)</f>
        <v>0</v>
      </c>
      <c r="BL666" s="23" t="s">
        <v>151</v>
      </c>
      <c r="BM666" s="23" t="s">
        <v>955</v>
      </c>
    </row>
    <row r="667" spans="2:65" s="1" customFormat="1" ht="13.5">
      <c r="B667" s="40"/>
      <c r="C667" s="62"/>
      <c r="D667" s="203" t="s">
        <v>153</v>
      </c>
      <c r="E667" s="62"/>
      <c r="F667" s="204" t="s">
        <v>956</v>
      </c>
      <c r="G667" s="62"/>
      <c r="H667" s="62"/>
      <c r="I667" s="162"/>
      <c r="J667" s="62"/>
      <c r="K667" s="62"/>
      <c r="L667" s="60"/>
      <c r="M667" s="205"/>
      <c r="N667" s="41"/>
      <c r="O667" s="41"/>
      <c r="P667" s="41"/>
      <c r="Q667" s="41"/>
      <c r="R667" s="41"/>
      <c r="S667" s="41"/>
      <c r="T667" s="77"/>
      <c r="AT667" s="23" t="s">
        <v>153</v>
      </c>
      <c r="AU667" s="23" t="s">
        <v>84</v>
      </c>
    </row>
    <row r="668" spans="2:65" s="11" customFormat="1" ht="13.5">
      <c r="B668" s="207"/>
      <c r="C668" s="208"/>
      <c r="D668" s="203" t="s">
        <v>157</v>
      </c>
      <c r="E668" s="209" t="s">
        <v>30</v>
      </c>
      <c r="F668" s="210" t="s">
        <v>151</v>
      </c>
      <c r="G668" s="208"/>
      <c r="H668" s="211">
        <v>4</v>
      </c>
      <c r="I668" s="212"/>
      <c r="J668" s="208"/>
      <c r="K668" s="208"/>
      <c r="L668" s="213"/>
      <c r="M668" s="214"/>
      <c r="N668" s="215"/>
      <c r="O668" s="215"/>
      <c r="P668" s="215"/>
      <c r="Q668" s="215"/>
      <c r="R668" s="215"/>
      <c r="S668" s="215"/>
      <c r="T668" s="216"/>
      <c r="AT668" s="217" t="s">
        <v>157</v>
      </c>
      <c r="AU668" s="217" t="s">
        <v>84</v>
      </c>
      <c r="AV668" s="11" t="s">
        <v>84</v>
      </c>
      <c r="AW668" s="11" t="s">
        <v>37</v>
      </c>
      <c r="AX668" s="11" t="s">
        <v>82</v>
      </c>
      <c r="AY668" s="217" t="s">
        <v>144</v>
      </c>
    </row>
    <row r="669" spans="2:65" s="1" customFormat="1" ht="16.5" customHeight="1">
      <c r="B669" s="40"/>
      <c r="C669" s="191" t="s">
        <v>957</v>
      </c>
      <c r="D669" s="191" t="s">
        <v>146</v>
      </c>
      <c r="E669" s="192" t="s">
        <v>958</v>
      </c>
      <c r="F669" s="193" t="s">
        <v>959</v>
      </c>
      <c r="G669" s="194" t="s">
        <v>149</v>
      </c>
      <c r="H669" s="195">
        <v>10</v>
      </c>
      <c r="I669" s="196"/>
      <c r="J669" s="197">
        <f>ROUND(I669*H669,2)</f>
        <v>0</v>
      </c>
      <c r="K669" s="193" t="s">
        <v>150</v>
      </c>
      <c r="L669" s="60"/>
      <c r="M669" s="198" t="s">
        <v>30</v>
      </c>
      <c r="N669" s="199" t="s">
        <v>45</v>
      </c>
      <c r="O669" s="41"/>
      <c r="P669" s="200">
        <f>O669*H669</f>
        <v>0</v>
      </c>
      <c r="Q669" s="200">
        <v>1.1199999999999999E-3</v>
      </c>
      <c r="R669" s="200">
        <f>Q669*H669</f>
        <v>1.1199999999999998E-2</v>
      </c>
      <c r="S669" s="200">
        <v>0</v>
      </c>
      <c r="T669" s="201">
        <f>S669*H669</f>
        <v>0</v>
      </c>
      <c r="AR669" s="23" t="s">
        <v>151</v>
      </c>
      <c r="AT669" s="23" t="s">
        <v>146</v>
      </c>
      <c r="AU669" s="23" t="s">
        <v>84</v>
      </c>
      <c r="AY669" s="23" t="s">
        <v>144</v>
      </c>
      <c r="BE669" s="202">
        <f>IF(N669="základní",J669,0)</f>
        <v>0</v>
      </c>
      <c r="BF669" s="202">
        <f>IF(N669="snížená",J669,0)</f>
        <v>0</v>
      </c>
      <c r="BG669" s="202">
        <f>IF(N669="zákl. přenesená",J669,0)</f>
        <v>0</v>
      </c>
      <c r="BH669" s="202">
        <f>IF(N669="sníž. přenesená",J669,0)</f>
        <v>0</v>
      </c>
      <c r="BI669" s="202">
        <f>IF(N669="nulová",J669,0)</f>
        <v>0</v>
      </c>
      <c r="BJ669" s="23" t="s">
        <v>82</v>
      </c>
      <c r="BK669" s="202">
        <f>ROUND(I669*H669,2)</f>
        <v>0</v>
      </c>
      <c r="BL669" s="23" t="s">
        <v>151</v>
      </c>
      <c r="BM669" s="23" t="s">
        <v>960</v>
      </c>
    </row>
    <row r="670" spans="2:65" s="1" customFormat="1" ht="13.5">
      <c r="B670" s="40"/>
      <c r="C670" s="62"/>
      <c r="D670" s="203" t="s">
        <v>153</v>
      </c>
      <c r="E670" s="62"/>
      <c r="F670" s="204" t="s">
        <v>961</v>
      </c>
      <c r="G670" s="62"/>
      <c r="H670" s="62"/>
      <c r="I670" s="162"/>
      <c r="J670" s="62"/>
      <c r="K670" s="62"/>
      <c r="L670" s="60"/>
      <c r="M670" s="205"/>
      <c r="N670" s="41"/>
      <c r="O670" s="41"/>
      <c r="P670" s="41"/>
      <c r="Q670" s="41"/>
      <c r="R670" s="41"/>
      <c r="S670" s="41"/>
      <c r="T670" s="77"/>
      <c r="AT670" s="23" t="s">
        <v>153</v>
      </c>
      <c r="AU670" s="23" t="s">
        <v>84</v>
      </c>
    </row>
    <row r="671" spans="2:65" s="1" customFormat="1" ht="54">
      <c r="B671" s="40"/>
      <c r="C671" s="62"/>
      <c r="D671" s="203" t="s">
        <v>155</v>
      </c>
      <c r="E671" s="62"/>
      <c r="F671" s="206" t="s">
        <v>962</v>
      </c>
      <c r="G671" s="62"/>
      <c r="H671" s="62"/>
      <c r="I671" s="162"/>
      <c r="J671" s="62"/>
      <c r="K671" s="62"/>
      <c r="L671" s="60"/>
      <c r="M671" s="205"/>
      <c r="N671" s="41"/>
      <c r="O671" s="41"/>
      <c r="P671" s="41"/>
      <c r="Q671" s="41"/>
      <c r="R671" s="41"/>
      <c r="S671" s="41"/>
      <c r="T671" s="77"/>
      <c r="AT671" s="23" t="s">
        <v>155</v>
      </c>
      <c r="AU671" s="23" t="s">
        <v>84</v>
      </c>
    </row>
    <row r="672" spans="2:65" s="11" customFormat="1" ht="13.5">
      <c r="B672" s="207"/>
      <c r="C672" s="208"/>
      <c r="D672" s="203" t="s">
        <v>157</v>
      </c>
      <c r="E672" s="209" t="s">
        <v>30</v>
      </c>
      <c r="F672" s="210" t="s">
        <v>963</v>
      </c>
      <c r="G672" s="208"/>
      <c r="H672" s="211">
        <v>10</v>
      </c>
      <c r="I672" s="212"/>
      <c r="J672" s="208"/>
      <c r="K672" s="208"/>
      <c r="L672" s="213"/>
      <c r="M672" s="214"/>
      <c r="N672" s="215"/>
      <c r="O672" s="215"/>
      <c r="P672" s="215"/>
      <c r="Q672" s="215"/>
      <c r="R672" s="215"/>
      <c r="S672" s="215"/>
      <c r="T672" s="216"/>
      <c r="AT672" s="217" t="s">
        <v>157</v>
      </c>
      <c r="AU672" s="217" t="s">
        <v>84</v>
      </c>
      <c r="AV672" s="11" t="s">
        <v>84</v>
      </c>
      <c r="AW672" s="11" t="s">
        <v>37</v>
      </c>
      <c r="AX672" s="11" t="s">
        <v>82</v>
      </c>
      <c r="AY672" s="217" t="s">
        <v>144</v>
      </c>
    </row>
    <row r="673" spans="2:65" s="1" customFormat="1" ht="25.5" customHeight="1">
      <c r="B673" s="40"/>
      <c r="C673" s="229" t="s">
        <v>964</v>
      </c>
      <c r="D673" s="229" t="s">
        <v>301</v>
      </c>
      <c r="E673" s="230" t="s">
        <v>965</v>
      </c>
      <c r="F673" s="231" t="s">
        <v>966</v>
      </c>
      <c r="G673" s="232" t="s">
        <v>149</v>
      </c>
      <c r="H673" s="233">
        <v>5</v>
      </c>
      <c r="I673" s="234"/>
      <c r="J673" s="235">
        <f>ROUND(I673*H673,2)</f>
        <v>0</v>
      </c>
      <c r="K673" s="231" t="s">
        <v>30</v>
      </c>
      <c r="L673" s="236"/>
      <c r="M673" s="237" t="s">
        <v>30</v>
      </c>
      <c r="N673" s="238" t="s">
        <v>45</v>
      </c>
      <c r="O673" s="41"/>
      <c r="P673" s="200">
        <f>O673*H673</f>
        <v>0</v>
      </c>
      <c r="Q673" s="200">
        <v>0.01</v>
      </c>
      <c r="R673" s="200">
        <f>Q673*H673</f>
        <v>0.05</v>
      </c>
      <c r="S673" s="200">
        <v>0</v>
      </c>
      <c r="T673" s="201">
        <f>S673*H673</f>
        <v>0</v>
      </c>
      <c r="AR673" s="23" t="s">
        <v>198</v>
      </c>
      <c r="AT673" s="23" t="s">
        <v>301</v>
      </c>
      <c r="AU673" s="23" t="s">
        <v>84</v>
      </c>
      <c r="AY673" s="23" t="s">
        <v>144</v>
      </c>
      <c r="BE673" s="202">
        <f>IF(N673="základní",J673,0)</f>
        <v>0</v>
      </c>
      <c r="BF673" s="202">
        <f>IF(N673="snížená",J673,0)</f>
        <v>0</v>
      </c>
      <c r="BG673" s="202">
        <f>IF(N673="zákl. přenesená",J673,0)</f>
        <v>0</v>
      </c>
      <c r="BH673" s="202">
        <f>IF(N673="sníž. přenesená",J673,0)</f>
        <v>0</v>
      </c>
      <c r="BI673" s="202">
        <f>IF(N673="nulová",J673,0)</f>
        <v>0</v>
      </c>
      <c r="BJ673" s="23" t="s">
        <v>82</v>
      </c>
      <c r="BK673" s="202">
        <f>ROUND(I673*H673,2)</f>
        <v>0</v>
      </c>
      <c r="BL673" s="23" t="s">
        <v>151</v>
      </c>
      <c r="BM673" s="23" t="s">
        <v>967</v>
      </c>
    </row>
    <row r="674" spans="2:65" s="1" customFormat="1" ht="13.5">
      <c r="B674" s="40"/>
      <c r="C674" s="62"/>
      <c r="D674" s="203" t="s">
        <v>153</v>
      </c>
      <c r="E674" s="62"/>
      <c r="F674" s="204" t="s">
        <v>968</v>
      </c>
      <c r="G674" s="62"/>
      <c r="H674" s="62"/>
      <c r="I674" s="162"/>
      <c r="J674" s="62"/>
      <c r="K674" s="62"/>
      <c r="L674" s="60"/>
      <c r="M674" s="205"/>
      <c r="N674" s="41"/>
      <c r="O674" s="41"/>
      <c r="P674" s="41"/>
      <c r="Q674" s="41"/>
      <c r="R674" s="41"/>
      <c r="S674" s="41"/>
      <c r="T674" s="77"/>
      <c r="AT674" s="23" t="s">
        <v>153</v>
      </c>
      <c r="AU674" s="23" t="s">
        <v>84</v>
      </c>
    </row>
    <row r="675" spans="2:65" s="1" customFormat="1" ht="40.5">
      <c r="B675" s="40"/>
      <c r="C675" s="62"/>
      <c r="D675" s="203" t="s">
        <v>237</v>
      </c>
      <c r="E675" s="62"/>
      <c r="F675" s="206" t="s">
        <v>969</v>
      </c>
      <c r="G675" s="62"/>
      <c r="H675" s="62"/>
      <c r="I675" s="162"/>
      <c r="J675" s="62"/>
      <c r="K675" s="62"/>
      <c r="L675" s="60"/>
      <c r="M675" s="205"/>
      <c r="N675" s="41"/>
      <c r="O675" s="41"/>
      <c r="P675" s="41"/>
      <c r="Q675" s="41"/>
      <c r="R675" s="41"/>
      <c r="S675" s="41"/>
      <c r="T675" s="77"/>
      <c r="AT675" s="23" t="s">
        <v>237</v>
      </c>
      <c r="AU675" s="23" t="s">
        <v>84</v>
      </c>
    </row>
    <row r="676" spans="2:65" s="11" customFormat="1" ht="13.5">
      <c r="B676" s="207"/>
      <c r="C676" s="208"/>
      <c r="D676" s="203" t="s">
        <v>157</v>
      </c>
      <c r="E676" s="209" t="s">
        <v>30</v>
      </c>
      <c r="F676" s="210" t="s">
        <v>178</v>
      </c>
      <c r="G676" s="208"/>
      <c r="H676" s="211">
        <v>5</v>
      </c>
      <c r="I676" s="212"/>
      <c r="J676" s="208"/>
      <c r="K676" s="208"/>
      <c r="L676" s="213"/>
      <c r="M676" s="214"/>
      <c r="N676" s="215"/>
      <c r="O676" s="215"/>
      <c r="P676" s="215"/>
      <c r="Q676" s="215"/>
      <c r="R676" s="215"/>
      <c r="S676" s="215"/>
      <c r="T676" s="216"/>
      <c r="AT676" s="217" t="s">
        <v>157</v>
      </c>
      <c r="AU676" s="217" t="s">
        <v>84</v>
      </c>
      <c r="AV676" s="11" t="s">
        <v>84</v>
      </c>
      <c r="AW676" s="11" t="s">
        <v>37</v>
      </c>
      <c r="AX676" s="11" t="s">
        <v>82</v>
      </c>
      <c r="AY676" s="217" t="s">
        <v>144</v>
      </c>
    </row>
    <row r="677" spans="2:65" s="1" customFormat="1" ht="25.5" customHeight="1">
      <c r="B677" s="40"/>
      <c r="C677" s="229" t="s">
        <v>970</v>
      </c>
      <c r="D677" s="229" t="s">
        <v>301</v>
      </c>
      <c r="E677" s="230" t="s">
        <v>971</v>
      </c>
      <c r="F677" s="231" t="s">
        <v>972</v>
      </c>
      <c r="G677" s="232" t="s">
        <v>149</v>
      </c>
      <c r="H677" s="233">
        <v>5</v>
      </c>
      <c r="I677" s="234"/>
      <c r="J677" s="235">
        <f>ROUND(I677*H677,2)</f>
        <v>0</v>
      </c>
      <c r="K677" s="231" t="s">
        <v>30</v>
      </c>
      <c r="L677" s="236"/>
      <c r="M677" s="237" t="s">
        <v>30</v>
      </c>
      <c r="N677" s="238" t="s">
        <v>45</v>
      </c>
      <c r="O677" s="41"/>
      <c r="P677" s="200">
        <f>O677*H677</f>
        <v>0</v>
      </c>
      <c r="Q677" s="200">
        <v>0.01</v>
      </c>
      <c r="R677" s="200">
        <f>Q677*H677</f>
        <v>0.05</v>
      </c>
      <c r="S677" s="200">
        <v>0</v>
      </c>
      <c r="T677" s="201">
        <f>S677*H677</f>
        <v>0</v>
      </c>
      <c r="AR677" s="23" t="s">
        <v>198</v>
      </c>
      <c r="AT677" s="23" t="s">
        <v>301</v>
      </c>
      <c r="AU677" s="23" t="s">
        <v>84</v>
      </c>
      <c r="AY677" s="23" t="s">
        <v>144</v>
      </c>
      <c r="BE677" s="202">
        <f>IF(N677="základní",J677,0)</f>
        <v>0</v>
      </c>
      <c r="BF677" s="202">
        <f>IF(N677="snížená",J677,0)</f>
        <v>0</v>
      </c>
      <c r="BG677" s="202">
        <f>IF(N677="zákl. přenesená",J677,0)</f>
        <v>0</v>
      </c>
      <c r="BH677" s="202">
        <f>IF(N677="sníž. přenesená",J677,0)</f>
        <v>0</v>
      </c>
      <c r="BI677" s="202">
        <f>IF(N677="nulová",J677,0)</f>
        <v>0</v>
      </c>
      <c r="BJ677" s="23" t="s">
        <v>82</v>
      </c>
      <c r="BK677" s="202">
        <f>ROUND(I677*H677,2)</f>
        <v>0</v>
      </c>
      <c r="BL677" s="23" t="s">
        <v>151</v>
      </c>
      <c r="BM677" s="23" t="s">
        <v>973</v>
      </c>
    </row>
    <row r="678" spans="2:65" s="1" customFormat="1" ht="13.5">
      <c r="B678" s="40"/>
      <c r="C678" s="62"/>
      <c r="D678" s="203" t="s">
        <v>153</v>
      </c>
      <c r="E678" s="62"/>
      <c r="F678" s="204" t="s">
        <v>974</v>
      </c>
      <c r="G678" s="62"/>
      <c r="H678" s="62"/>
      <c r="I678" s="162"/>
      <c r="J678" s="62"/>
      <c r="K678" s="62"/>
      <c r="L678" s="60"/>
      <c r="M678" s="205"/>
      <c r="N678" s="41"/>
      <c r="O678" s="41"/>
      <c r="P678" s="41"/>
      <c r="Q678" s="41"/>
      <c r="R678" s="41"/>
      <c r="S678" s="41"/>
      <c r="T678" s="77"/>
      <c r="AT678" s="23" t="s">
        <v>153</v>
      </c>
      <c r="AU678" s="23" t="s">
        <v>84</v>
      </c>
    </row>
    <row r="679" spans="2:65" s="1" customFormat="1" ht="40.5">
      <c r="B679" s="40"/>
      <c r="C679" s="62"/>
      <c r="D679" s="203" t="s">
        <v>237</v>
      </c>
      <c r="E679" s="62"/>
      <c r="F679" s="206" t="s">
        <v>975</v>
      </c>
      <c r="G679" s="62"/>
      <c r="H679" s="62"/>
      <c r="I679" s="162"/>
      <c r="J679" s="62"/>
      <c r="K679" s="62"/>
      <c r="L679" s="60"/>
      <c r="M679" s="205"/>
      <c r="N679" s="41"/>
      <c r="O679" s="41"/>
      <c r="P679" s="41"/>
      <c r="Q679" s="41"/>
      <c r="R679" s="41"/>
      <c r="S679" s="41"/>
      <c r="T679" s="77"/>
      <c r="AT679" s="23" t="s">
        <v>237</v>
      </c>
      <c r="AU679" s="23" t="s">
        <v>84</v>
      </c>
    </row>
    <row r="680" spans="2:65" s="11" customFormat="1" ht="13.5">
      <c r="B680" s="207"/>
      <c r="C680" s="208"/>
      <c r="D680" s="203" t="s">
        <v>157</v>
      </c>
      <c r="E680" s="209" t="s">
        <v>30</v>
      </c>
      <c r="F680" s="210" t="s">
        <v>178</v>
      </c>
      <c r="G680" s="208"/>
      <c r="H680" s="211">
        <v>5</v>
      </c>
      <c r="I680" s="212"/>
      <c r="J680" s="208"/>
      <c r="K680" s="208"/>
      <c r="L680" s="213"/>
      <c r="M680" s="214"/>
      <c r="N680" s="215"/>
      <c r="O680" s="215"/>
      <c r="P680" s="215"/>
      <c r="Q680" s="215"/>
      <c r="R680" s="215"/>
      <c r="S680" s="215"/>
      <c r="T680" s="216"/>
      <c r="AT680" s="217" t="s">
        <v>157</v>
      </c>
      <c r="AU680" s="217" t="s">
        <v>84</v>
      </c>
      <c r="AV680" s="11" t="s">
        <v>84</v>
      </c>
      <c r="AW680" s="11" t="s">
        <v>37</v>
      </c>
      <c r="AX680" s="11" t="s">
        <v>82</v>
      </c>
      <c r="AY680" s="217" t="s">
        <v>144</v>
      </c>
    </row>
    <row r="681" spans="2:65" s="1" customFormat="1" ht="16.5" customHeight="1">
      <c r="B681" s="40"/>
      <c r="C681" s="191" t="s">
        <v>976</v>
      </c>
      <c r="D681" s="191" t="s">
        <v>146</v>
      </c>
      <c r="E681" s="192" t="s">
        <v>977</v>
      </c>
      <c r="F681" s="193" t="s">
        <v>978</v>
      </c>
      <c r="G681" s="194" t="s">
        <v>149</v>
      </c>
      <c r="H681" s="195">
        <v>5</v>
      </c>
      <c r="I681" s="196"/>
      <c r="J681" s="197">
        <f>ROUND(I681*H681,2)</f>
        <v>0</v>
      </c>
      <c r="K681" s="193" t="s">
        <v>150</v>
      </c>
      <c r="L681" s="60"/>
      <c r="M681" s="198" t="s">
        <v>30</v>
      </c>
      <c r="N681" s="199" t="s">
        <v>45</v>
      </c>
      <c r="O681" s="41"/>
      <c r="P681" s="200">
        <f>O681*H681</f>
        <v>0</v>
      </c>
      <c r="Q681" s="200">
        <v>1.16E-3</v>
      </c>
      <c r="R681" s="200">
        <f>Q681*H681</f>
        <v>5.7999999999999996E-3</v>
      </c>
      <c r="S681" s="200">
        <v>0</v>
      </c>
      <c r="T681" s="201">
        <f>S681*H681</f>
        <v>0</v>
      </c>
      <c r="AR681" s="23" t="s">
        <v>151</v>
      </c>
      <c r="AT681" s="23" t="s">
        <v>146</v>
      </c>
      <c r="AU681" s="23" t="s">
        <v>84</v>
      </c>
      <c r="AY681" s="23" t="s">
        <v>144</v>
      </c>
      <c r="BE681" s="202">
        <f>IF(N681="základní",J681,0)</f>
        <v>0</v>
      </c>
      <c r="BF681" s="202">
        <f>IF(N681="snížená",J681,0)</f>
        <v>0</v>
      </c>
      <c r="BG681" s="202">
        <f>IF(N681="zákl. přenesená",J681,0)</f>
        <v>0</v>
      </c>
      <c r="BH681" s="202">
        <f>IF(N681="sníž. přenesená",J681,0)</f>
        <v>0</v>
      </c>
      <c r="BI681" s="202">
        <f>IF(N681="nulová",J681,0)</f>
        <v>0</v>
      </c>
      <c r="BJ681" s="23" t="s">
        <v>82</v>
      </c>
      <c r="BK681" s="202">
        <f>ROUND(I681*H681,2)</f>
        <v>0</v>
      </c>
      <c r="BL681" s="23" t="s">
        <v>151</v>
      </c>
      <c r="BM681" s="23" t="s">
        <v>979</v>
      </c>
    </row>
    <row r="682" spans="2:65" s="1" customFormat="1" ht="13.5">
      <c r="B682" s="40"/>
      <c r="C682" s="62"/>
      <c r="D682" s="203" t="s">
        <v>153</v>
      </c>
      <c r="E682" s="62"/>
      <c r="F682" s="204" t="s">
        <v>980</v>
      </c>
      <c r="G682" s="62"/>
      <c r="H682" s="62"/>
      <c r="I682" s="162"/>
      <c r="J682" s="62"/>
      <c r="K682" s="62"/>
      <c r="L682" s="60"/>
      <c r="M682" s="205"/>
      <c r="N682" s="41"/>
      <c r="O682" s="41"/>
      <c r="P682" s="41"/>
      <c r="Q682" s="41"/>
      <c r="R682" s="41"/>
      <c r="S682" s="41"/>
      <c r="T682" s="77"/>
      <c r="AT682" s="23" t="s">
        <v>153</v>
      </c>
      <c r="AU682" s="23" t="s">
        <v>84</v>
      </c>
    </row>
    <row r="683" spans="2:65" s="1" customFormat="1" ht="81">
      <c r="B683" s="40"/>
      <c r="C683" s="62"/>
      <c r="D683" s="203" t="s">
        <v>155</v>
      </c>
      <c r="E683" s="62"/>
      <c r="F683" s="206" t="s">
        <v>981</v>
      </c>
      <c r="G683" s="62"/>
      <c r="H683" s="62"/>
      <c r="I683" s="162"/>
      <c r="J683" s="62"/>
      <c r="K683" s="62"/>
      <c r="L683" s="60"/>
      <c r="M683" s="205"/>
      <c r="N683" s="41"/>
      <c r="O683" s="41"/>
      <c r="P683" s="41"/>
      <c r="Q683" s="41"/>
      <c r="R683" s="41"/>
      <c r="S683" s="41"/>
      <c r="T683" s="77"/>
      <c r="AT683" s="23" t="s">
        <v>155</v>
      </c>
      <c r="AU683" s="23" t="s">
        <v>84</v>
      </c>
    </row>
    <row r="684" spans="2:65" s="11" customFormat="1" ht="13.5">
      <c r="B684" s="207"/>
      <c r="C684" s="208"/>
      <c r="D684" s="203" t="s">
        <v>157</v>
      </c>
      <c r="E684" s="209" t="s">
        <v>30</v>
      </c>
      <c r="F684" s="210" t="s">
        <v>178</v>
      </c>
      <c r="G684" s="208"/>
      <c r="H684" s="211">
        <v>5</v>
      </c>
      <c r="I684" s="212"/>
      <c r="J684" s="208"/>
      <c r="K684" s="208"/>
      <c r="L684" s="213"/>
      <c r="M684" s="214"/>
      <c r="N684" s="215"/>
      <c r="O684" s="215"/>
      <c r="P684" s="215"/>
      <c r="Q684" s="215"/>
      <c r="R684" s="215"/>
      <c r="S684" s="215"/>
      <c r="T684" s="216"/>
      <c r="AT684" s="217" t="s">
        <v>157</v>
      </c>
      <c r="AU684" s="217" t="s">
        <v>84</v>
      </c>
      <c r="AV684" s="11" t="s">
        <v>84</v>
      </c>
      <c r="AW684" s="11" t="s">
        <v>37</v>
      </c>
      <c r="AX684" s="11" t="s">
        <v>82</v>
      </c>
      <c r="AY684" s="217" t="s">
        <v>144</v>
      </c>
    </row>
    <row r="685" spans="2:65" s="1" customFormat="1" ht="25.5" customHeight="1">
      <c r="B685" s="40"/>
      <c r="C685" s="229" t="s">
        <v>982</v>
      </c>
      <c r="D685" s="229" t="s">
        <v>301</v>
      </c>
      <c r="E685" s="230" t="s">
        <v>983</v>
      </c>
      <c r="F685" s="231" t="s">
        <v>984</v>
      </c>
      <c r="G685" s="232" t="s">
        <v>149</v>
      </c>
      <c r="H685" s="233">
        <v>5</v>
      </c>
      <c r="I685" s="234"/>
      <c r="J685" s="235">
        <f>ROUND(I685*H685,2)</f>
        <v>0</v>
      </c>
      <c r="K685" s="231" t="s">
        <v>638</v>
      </c>
      <c r="L685" s="236"/>
      <c r="M685" s="237" t="s">
        <v>30</v>
      </c>
      <c r="N685" s="238" t="s">
        <v>45</v>
      </c>
      <c r="O685" s="41"/>
      <c r="P685" s="200">
        <f>O685*H685</f>
        <v>0</v>
      </c>
      <c r="Q685" s="200">
        <v>5.6599999999999998E-2</v>
      </c>
      <c r="R685" s="200">
        <f>Q685*H685</f>
        <v>0.28299999999999997</v>
      </c>
      <c r="S685" s="200">
        <v>0</v>
      </c>
      <c r="T685" s="201">
        <f>S685*H685</f>
        <v>0</v>
      </c>
      <c r="AR685" s="23" t="s">
        <v>198</v>
      </c>
      <c r="AT685" s="23" t="s">
        <v>301</v>
      </c>
      <c r="AU685" s="23" t="s">
        <v>84</v>
      </c>
      <c r="AY685" s="23" t="s">
        <v>144</v>
      </c>
      <c r="BE685" s="202">
        <f>IF(N685="základní",J685,0)</f>
        <v>0</v>
      </c>
      <c r="BF685" s="202">
        <f>IF(N685="snížená",J685,0)</f>
        <v>0</v>
      </c>
      <c r="BG685" s="202">
        <f>IF(N685="zákl. přenesená",J685,0)</f>
        <v>0</v>
      </c>
      <c r="BH685" s="202">
        <f>IF(N685="sníž. přenesená",J685,0)</f>
        <v>0</v>
      </c>
      <c r="BI685" s="202">
        <f>IF(N685="nulová",J685,0)</f>
        <v>0</v>
      </c>
      <c r="BJ685" s="23" t="s">
        <v>82</v>
      </c>
      <c r="BK685" s="202">
        <f>ROUND(I685*H685,2)</f>
        <v>0</v>
      </c>
      <c r="BL685" s="23" t="s">
        <v>151</v>
      </c>
      <c r="BM685" s="23" t="s">
        <v>985</v>
      </c>
    </row>
    <row r="686" spans="2:65" s="1" customFormat="1" ht="27">
      <c r="B686" s="40"/>
      <c r="C686" s="62"/>
      <c r="D686" s="203" t="s">
        <v>153</v>
      </c>
      <c r="E686" s="62"/>
      <c r="F686" s="204" t="s">
        <v>986</v>
      </c>
      <c r="G686" s="62"/>
      <c r="H686" s="62"/>
      <c r="I686" s="162"/>
      <c r="J686" s="62"/>
      <c r="K686" s="62"/>
      <c r="L686" s="60"/>
      <c r="M686" s="205"/>
      <c r="N686" s="41"/>
      <c r="O686" s="41"/>
      <c r="P686" s="41"/>
      <c r="Q686" s="41"/>
      <c r="R686" s="41"/>
      <c r="S686" s="41"/>
      <c r="T686" s="77"/>
      <c r="AT686" s="23" t="s">
        <v>153</v>
      </c>
      <c r="AU686" s="23" t="s">
        <v>84</v>
      </c>
    </row>
    <row r="687" spans="2:65" s="1" customFormat="1" ht="27">
      <c r="B687" s="40"/>
      <c r="C687" s="62"/>
      <c r="D687" s="203" t="s">
        <v>237</v>
      </c>
      <c r="E687" s="62"/>
      <c r="F687" s="206" t="s">
        <v>987</v>
      </c>
      <c r="G687" s="62"/>
      <c r="H687" s="62"/>
      <c r="I687" s="162"/>
      <c r="J687" s="62"/>
      <c r="K687" s="62"/>
      <c r="L687" s="60"/>
      <c r="M687" s="205"/>
      <c r="N687" s="41"/>
      <c r="O687" s="41"/>
      <c r="P687" s="41"/>
      <c r="Q687" s="41"/>
      <c r="R687" s="41"/>
      <c r="S687" s="41"/>
      <c r="T687" s="77"/>
      <c r="AT687" s="23" t="s">
        <v>237</v>
      </c>
      <c r="AU687" s="23" t="s">
        <v>84</v>
      </c>
    </row>
    <row r="688" spans="2:65" s="11" customFormat="1" ht="13.5">
      <c r="B688" s="207"/>
      <c r="C688" s="208"/>
      <c r="D688" s="203" t="s">
        <v>157</v>
      </c>
      <c r="E688" s="209" t="s">
        <v>30</v>
      </c>
      <c r="F688" s="210" t="s">
        <v>178</v>
      </c>
      <c r="G688" s="208"/>
      <c r="H688" s="211">
        <v>5</v>
      </c>
      <c r="I688" s="212"/>
      <c r="J688" s="208"/>
      <c r="K688" s="208"/>
      <c r="L688" s="213"/>
      <c r="M688" s="214"/>
      <c r="N688" s="215"/>
      <c r="O688" s="215"/>
      <c r="P688" s="215"/>
      <c r="Q688" s="215"/>
      <c r="R688" s="215"/>
      <c r="S688" s="215"/>
      <c r="T688" s="216"/>
      <c r="AT688" s="217" t="s">
        <v>157</v>
      </c>
      <c r="AU688" s="217" t="s">
        <v>84</v>
      </c>
      <c r="AV688" s="11" t="s">
        <v>84</v>
      </c>
      <c r="AW688" s="11" t="s">
        <v>37</v>
      </c>
      <c r="AX688" s="11" t="s">
        <v>82</v>
      </c>
      <c r="AY688" s="217" t="s">
        <v>144</v>
      </c>
    </row>
    <row r="689" spans="2:65" s="1" customFormat="1" ht="16.5" customHeight="1">
      <c r="B689" s="40"/>
      <c r="C689" s="191" t="s">
        <v>988</v>
      </c>
      <c r="D689" s="191" t="s">
        <v>146</v>
      </c>
      <c r="E689" s="192" t="s">
        <v>989</v>
      </c>
      <c r="F689" s="193" t="s">
        <v>990</v>
      </c>
      <c r="G689" s="194" t="s">
        <v>364</v>
      </c>
      <c r="H689" s="195">
        <v>1647</v>
      </c>
      <c r="I689" s="196"/>
      <c r="J689" s="197">
        <f>ROUND(I689*H689,2)</f>
        <v>0</v>
      </c>
      <c r="K689" s="193" t="s">
        <v>150</v>
      </c>
      <c r="L689" s="60"/>
      <c r="M689" s="198" t="s">
        <v>30</v>
      </c>
      <c r="N689" s="199" t="s">
        <v>45</v>
      </c>
      <c r="O689" s="41"/>
      <c r="P689" s="200">
        <f>O689*H689</f>
        <v>0</v>
      </c>
      <c r="Q689" s="200">
        <v>0</v>
      </c>
      <c r="R689" s="200">
        <f>Q689*H689</f>
        <v>0</v>
      </c>
      <c r="S689" s="200">
        <v>0</v>
      </c>
      <c r="T689" s="201">
        <f>S689*H689</f>
        <v>0</v>
      </c>
      <c r="AR689" s="23" t="s">
        <v>151</v>
      </c>
      <c r="AT689" s="23" t="s">
        <v>146</v>
      </c>
      <c r="AU689" s="23" t="s">
        <v>84</v>
      </c>
      <c r="AY689" s="23" t="s">
        <v>144</v>
      </c>
      <c r="BE689" s="202">
        <f>IF(N689="základní",J689,0)</f>
        <v>0</v>
      </c>
      <c r="BF689" s="202">
        <f>IF(N689="snížená",J689,0)</f>
        <v>0</v>
      </c>
      <c r="BG689" s="202">
        <f>IF(N689="zákl. přenesená",J689,0)</f>
        <v>0</v>
      </c>
      <c r="BH689" s="202">
        <f>IF(N689="sníž. přenesená",J689,0)</f>
        <v>0</v>
      </c>
      <c r="BI689" s="202">
        <f>IF(N689="nulová",J689,0)</f>
        <v>0</v>
      </c>
      <c r="BJ689" s="23" t="s">
        <v>82</v>
      </c>
      <c r="BK689" s="202">
        <f>ROUND(I689*H689,2)</f>
        <v>0</v>
      </c>
      <c r="BL689" s="23" t="s">
        <v>151</v>
      </c>
      <c r="BM689" s="23" t="s">
        <v>991</v>
      </c>
    </row>
    <row r="690" spans="2:65" s="1" customFormat="1" ht="40.5">
      <c r="B690" s="40"/>
      <c r="C690" s="62"/>
      <c r="D690" s="203" t="s">
        <v>153</v>
      </c>
      <c r="E690" s="62"/>
      <c r="F690" s="204" t="s">
        <v>992</v>
      </c>
      <c r="G690" s="62"/>
      <c r="H690" s="62"/>
      <c r="I690" s="162"/>
      <c r="J690" s="62"/>
      <c r="K690" s="62"/>
      <c r="L690" s="60"/>
      <c r="M690" s="205"/>
      <c r="N690" s="41"/>
      <c r="O690" s="41"/>
      <c r="P690" s="41"/>
      <c r="Q690" s="41"/>
      <c r="R690" s="41"/>
      <c r="S690" s="41"/>
      <c r="T690" s="77"/>
      <c r="AT690" s="23" t="s">
        <v>153</v>
      </c>
      <c r="AU690" s="23" t="s">
        <v>84</v>
      </c>
    </row>
    <row r="691" spans="2:65" s="1" customFormat="1" ht="67.5">
      <c r="B691" s="40"/>
      <c r="C691" s="62"/>
      <c r="D691" s="203" t="s">
        <v>155</v>
      </c>
      <c r="E691" s="62"/>
      <c r="F691" s="206" t="s">
        <v>993</v>
      </c>
      <c r="G691" s="62"/>
      <c r="H691" s="62"/>
      <c r="I691" s="162"/>
      <c r="J691" s="62"/>
      <c r="K691" s="62"/>
      <c r="L691" s="60"/>
      <c r="M691" s="205"/>
      <c r="N691" s="41"/>
      <c r="O691" s="41"/>
      <c r="P691" s="41"/>
      <c r="Q691" s="41"/>
      <c r="R691" s="41"/>
      <c r="S691" s="41"/>
      <c r="T691" s="77"/>
      <c r="AT691" s="23" t="s">
        <v>155</v>
      </c>
      <c r="AU691" s="23" t="s">
        <v>84</v>
      </c>
    </row>
    <row r="692" spans="2:65" s="11" customFormat="1" ht="13.5">
      <c r="B692" s="207"/>
      <c r="C692" s="208"/>
      <c r="D692" s="203" t="s">
        <v>157</v>
      </c>
      <c r="E692" s="209" t="s">
        <v>30</v>
      </c>
      <c r="F692" s="210" t="s">
        <v>994</v>
      </c>
      <c r="G692" s="208"/>
      <c r="H692" s="211">
        <v>1184</v>
      </c>
      <c r="I692" s="212"/>
      <c r="J692" s="208"/>
      <c r="K692" s="208"/>
      <c r="L692" s="213"/>
      <c r="M692" s="214"/>
      <c r="N692" s="215"/>
      <c r="O692" s="215"/>
      <c r="P692" s="215"/>
      <c r="Q692" s="215"/>
      <c r="R692" s="215"/>
      <c r="S692" s="215"/>
      <c r="T692" s="216"/>
      <c r="AT692" s="217" t="s">
        <v>157</v>
      </c>
      <c r="AU692" s="217" t="s">
        <v>84</v>
      </c>
      <c r="AV692" s="11" t="s">
        <v>84</v>
      </c>
      <c r="AW692" s="11" t="s">
        <v>37</v>
      </c>
      <c r="AX692" s="11" t="s">
        <v>74</v>
      </c>
      <c r="AY692" s="217" t="s">
        <v>144</v>
      </c>
    </row>
    <row r="693" spans="2:65" s="11" customFormat="1" ht="13.5">
      <c r="B693" s="207"/>
      <c r="C693" s="208"/>
      <c r="D693" s="203" t="s">
        <v>157</v>
      </c>
      <c r="E693" s="209" t="s">
        <v>30</v>
      </c>
      <c r="F693" s="210" t="s">
        <v>995</v>
      </c>
      <c r="G693" s="208"/>
      <c r="H693" s="211">
        <v>463</v>
      </c>
      <c r="I693" s="212"/>
      <c r="J693" s="208"/>
      <c r="K693" s="208"/>
      <c r="L693" s="213"/>
      <c r="M693" s="214"/>
      <c r="N693" s="215"/>
      <c r="O693" s="215"/>
      <c r="P693" s="215"/>
      <c r="Q693" s="215"/>
      <c r="R693" s="215"/>
      <c r="S693" s="215"/>
      <c r="T693" s="216"/>
      <c r="AT693" s="217" t="s">
        <v>157</v>
      </c>
      <c r="AU693" s="217" t="s">
        <v>84</v>
      </c>
      <c r="AV693" s="11" t="s">
        <v>84</v>
      </c>
      <c r="AW693" s="11" t="s">
        <v>37</v>
      </c>
      <c r="AX693" s="11" t="s">
        <v>74</v>
      </c>
      <c r="AY693" s="217" t="s">
        <v>144</v>
      </c>
    </row>
    <row r="694" spans="2:65" s="12" customFormat="1" ht="13.5">
      <c r="B694" s="218"/>
      <c r="C694" s="219"/>
      <c r="D694" s="203" t="s">
        <v>157</v>
      </c>
      <c r="E694" s="220" t="s">
        <v>30</v>
      </c>
      <c r="F694" s="221" t="s">
        <v>191</v>
      </c>
      <c r="G694" s="219"/>
      <c r="H694" s="222">
        <v>1647</v>
      </c>
      <c r="I694" s="223"/>
      <c r="J694" s="219"/>
      <c r="K694" s="219"/>
      <c r="L694" s="224"/>
      <c r="M694" s="225"/>
      <c r="N694" s="226"/>
      <c r="O694" s="226"/>
      <c r="P694" s="226"/>
      <c r="Q694" s="226"/>
      <c r="R694" s="226"/>
      <c r="S694" s="226"/>
      <c r="T694" s="227"/>
      <c r="AT694" s="228" t="s">
        <v>157</v>
      </c>
      <c r="AU694" s="228" t="s">
        <v>84</v>
      </c>
      <c r="AV694" s="12" t="s">
        <v>151</v>
      </c>
      <c r="AW694" s="12" t="s">
        <v>37</v>
      </c>
      <c r="AX694" s="12" t="s">
        <v>82</v>
      </c>
      <c r="AY694" s="228" t="s">
        <v>144</v>
      </c>
    </row>
    <row r="695" spans="2:65" s="1" customFormat="1" ht="25.5" customHeight="1">
      <c r="B695" s="40"/>
      <c r="C695" s="191" t="s">
        <v>996</v>
      </c>
      <c r="D695" s="191" t="s">
        <v>146</v>
      </c>
      <c r="E695" s="192" t="s">
        <v>997</v>
      </c>
      <c r="F695" s="193" t="s">
        <v>998</v>
      </c>
      <c r="G695" s="194" t="s">
        <v>310</v>
      </c>
      <c r="H695" s="195">
        <v>46</v>
      </c>
      <c r="I695" s="196"/>
      <c r="J695" s="197">
        <f>ROUND(I695*H695,2)</f>
        <v>0</v>
      </c>
      <c r="K695" s="193" t="s">
        <v>150</v>
      </c>
      <c r="L695" s="60"/>
      <c r="M695" s="198" t="s">
        <v>30</v>
      </c>
      <c r="N695" s="199" t="s">
        <v>45</v>
      </c>
      <c r="O695" s="41"/>
      <c r="P695" s="200">
        <f>O695*H695</f>
        <v>0</v>
      </c>
      <c r="Q695" s="200">
        <v>0</v>
      </c>
      <c r="R695" s="200">
        <f>Q695*H695</f>
        <v>0</v>
      </c>
      <c r="S695" s="200">
        <v>0</v>
      </c>
      <c r="T695" s="201">
        <f>S695*H695</f>
        <v>0</v>
      </c>
      <c r="AR695" s="23" t="s">
        <v>151</v>
      </c>
      <c r="AT695" s="23" t="s">
        <v>146</v>
      </c>
      <c r="AU695" s="23" t="s">
        <v>84</v>
      </c>
      <c r="AY695" s="23" t="s">
        <v>144</v>
      </c>
      <c r="BE695" s="202">
        <f>IF(N695="základní",J695,0)</f>
        <v>0</v>
      </c>
      <c r="BF695" s="202">
        <f>IF(N695="snížená",J695,0)</f>
        <v>0</v>
      </c>
      <c r="BG695" s="202">
        <f>IF(N695="zákl. přenesená",J695,0)</f>
        <v>0</v>
      </c>
      <c r="BH695" s="202">
        <f>IF(N695="sníž. přenesená",J695,0)</f>
        <v>0</v>
      </c>
      <c r="BI695" s="202">
        <f>IF(N695="nulová",J695,0)</f>
        <v>0</v>
      </c>
      <c r="BJ695" s="23" t="s">
        <v>82</v>
      </c>
      <c r="BK695" s="202">
        <f>ROUND(I695*H695,2)</f>
        <v>0</v>
      </c>
      <c r="BL695" s="23" t="s">
        <v>151</v>
      </c>
      <c r="BM695" s="23" t="s">
        <v>999</v>
      </c>
    </row>
    <row r="696" spans="2:65" s="1" customFormat="1" ht="40.5">
      <c r="B696" s="40"/>
      <c r="C696" s="62"/>
      <c r="D696" s="203" t="s">
        <v>153</v>
      </c>
      <c r="E696" s="62"/>
      <c r="F696" s="204" t="s">
        <v>1000</v>
      </c>
      <c r="G696" s="62"/>
      <c r="H696" s="62"/>
      <c r="I696" s="162"/>
      <c r="J696" s="62"/>
      <c r="K696" s="62"/>
      <c r="L696" s="60"/>
      <c r="M696" s="205"/>
      <c r="N696" s="41"/>
      <c r="O696" s="41"/>
      <c r="P696" s="41"/>
      <c r="Q696" s="41"/>
      <c r="R696" s="41"/>
      <c r="S696" s="41"/>
      <c r="T696" s="77"/>
      <c r="AT696" s="23" t="s">
        <v>153</v>
      </c>
      <c r="AU696" s="23" t="s">
        <v>84</v>
      </c>
    </row>
    <row r="697" spans="2:65" s="1" customFormat="1" ht="67.5">
      <c r="B697" s="40"/>
      <c r="C697" s="62"/>
      <c r="D697" s="203" t="s">
        <v>155</v>
      </c>
      <c r="E697" s="62"/>
      <c r="F697" s="206" t="s">
        <v>993</v>
      </c>
      <c r="G697" s="62"/>
      <c r="H697" s="62"/>
      <c r="I697" s="162"/>
      <c r="J697" s="62"/>
      <c r="K697" s="62"/>
      <c r="L697" s="60"/>
      <c r="M697" s="205"/>
      <c r="N697" s="41"/>
      <c r="O697" s="41"/>
      <c r="P697" s="41"/>
      <c r="Q697" s="41"/>
      <c r="R697" s="41"/>
      <c r="S697" s="41"/>
      <c r="T697" s="77"/>
      <c r="AT697" s="23" t="s">
        <v>155</v>
      </c>
      <c r="AU697" s="23" t="s">
        <v>84</v>
      </c>
    </row>
    <row r="698" spans="2:65" s="11" customFormat="1" ht="13.5">
      <c r="B698" s="207"/>
      <c r="C698" s="208"/>
      <c r="D698" s="203" t="s">
        <v>157</v>
      </c>
      <c r="E698" s="209" t="s">
        <v>30</v>
      </c>
      <c r="F698" s="210" t="s">
        <v>1001</v>
      </c>
      <c r="G698" s="208"/>
      <c r="H698" s="211">
        <v>46</v>
      </c>
      <c r="I698" s="212"/>
      <c r="J698" s="208"/>
      <c r="K698" s="208"/>
      <c r="L698" s="213"/>
      <c r="M698" s="214"/>
      <c r="N698" s="215"/>
      <c r="O698" s="215"/>
      <c r="P698" s="215"/>
      <c r="Q698" s="215"/>
      <c r="R698" s="215"/>
      <c r="S698" s="215"/>
      <c r="T698" s="216"/>
      <c r="AT698" s="217" t="s">
        <v>157</v>
      </c>
      <c r="AU698" s="217" t="s">
        <v>84</v>
      </c>
      <c r="AV698" s="11" t="s">
        <v>84</v>
      </c>
      <c r="AW698" s="11" t="s">
        <v>37</v>
      </c>
      <c r="AX698" s="11" t="s">
        <v>82</v>
      </c>
      <c r="AY698" s="217" t="s">
        <v>144</v>
      </c>
    </row>
    <row r="699" spans="2:65" s="1" customFormat="1" ht="16.5" customHeight="1">
      <c r="B699" s="40"/>
      <c r="C699" s="191" t="s">
        <v>1002</v>
      </c>
      <c r="D699" s="191" t="s">
        <v>146</v>
      </c>
      <c r="E699" s="192" t="s">
        <v>1003</v>
      </c>
      <c r="F699" s="193" t="s">
        <v>1004</v>
      </c>
      <c r="G699" s="194" t="s">
        <v>310</v>
      </c>
      <c r="H699" s="195">
        <v>315</v>
      </c>
      <c r="I699" s="196"/>
      <c r="J699" s="197">
        <f>ROUND(I699*H699,2)</f>
        <v>0</v>
      </c>
      <c r="K699" s="193" t="s">
        <v>150</v>
      </c>
      <c r="L699" s="60"/>
      <c r="M699" s="198" t="s">
        <v>30</v>
      </c>
      <c r="N699" s="199" t="s">
        <v>45</v>
      </c>
      <c r="O699" s="41"/>
      <c r="P699" s="200">
        <f>O699*H699</f>
        <v>0</v>
      </c>
      <c r="Q699" s="200">
        <v>0</v>
      </c>
      <c r="R699" s="200">
        <f>Q699*H699</f>
        <v>0</v>
      </c>
      <c r="S699" s="200">
        <v>0</v>
      </c>
      <c r="T699" s="201">
        <f>S699*H699</f>
        <v>0</v>
      </c>
      <c r="AR699" s="23" t="s">
        <v>151</v>
      </c>
      <c r="AT699" s="23" t="s">
        <v>146</v>
      </c>
      <c r="AU699" s="23" t="s">
        <v>84</v>
      </c>
      <c r="AY699" s="23" t="s">
        <v>144</v>
      </c>
      <c r="BE699" s="202">
        <f>IF(N699="základní",J699,0)</f>
        <v>0</v>
      </c>
      <c r="BF699" s="202">
        <f>IF(N699="snížená",J699,0)</f>
        <v>0</v>
      </c>
      <c r="BG699" s="202">
        <f>IF(N699="zákl. přenesená",J699,0)</f>
        <v>0</v>
      </c>
      <c r="BH699" s="202">
        <f>IF(N699="sníž. přenesená",J699,0)</f>
        <v>0</v>
      </c>
      <c r="BI699" s="202">
        <f>IF(N699="nulová",J699,0)</f>
        <v>0</v>
      </c>
      <c r="BJ699" s="23" t="s">
        <v>82</v>
      </c>
      <c r="BK699" s="202">
        <f>ROUND(I699*H699,2)</f>
        <v>0</v>
      </c>
      <c r="BL699" s="23" t="s">
        <v>151</v>
      </c>
      <c r="BM699" s="23" t="s">
        <v>1005</v>
      </c>
    </row>
    <row r="700" spans="2:65" s="1" customFormat="1" ht="54">
      <c r="B700" s="40"/>
      <c r="C700" s="62"/>
      <c r="D700" s="203" t="s">
        <v>153</v>
      </c>
      <c r="E700" s="62"/>
      <c r="F700" s="204" t="s">
        <v>1006</v>
      </c>
      <c r="G700" s="62"/>
      <c r="H700" s="62"/>
      <c r="I700" s="162"/>
      <c r="J700" s="62"/>
      <c r="K700" s="62"/>
      <c r="L700" s="60"/>
      <c r="M700" s="205"/>
      <c r="N700" s="41"/>
      <c r="O700" s="41"/>
      <c r="P700" s="41"/>
      <c r="Q700" s="41"/>
      <c r="R700" s="41"/>
      <c r="S700" s="41"/>
      <c r="T700" s="77"/>
      <c r="AT700" s="23" t="s">
        <v>153</v>
      </c>
      <c r="AU700" s="23" t="s">
        <v>84</v>
      </c>
    </row>
    <row r="701" spans="2:65" s="1" customFormat="1" ht="54">
      <c r="B701" s="40"/>
      <c r="C701" s="62"/>
      <c r="D701" s="203" t="s">
        <v>155</v>
      </c>
      <c r="E701" s="62"/>
      <c r="F701" s="206" t="s">
        <v>1007</v>
      </c>
      <c r="G701" s="62"/>
      <c r="H701" s="62"/>
      <c r="I701" s="162"/>
      <c r="J701" s="62"/>
      <c r="K701" s="62"/>
      <c r="L701" s="60"/>
      <c r="M701" s="205"/>
      <c r="N701" s="41"/>
      <c r="O701" s="41"/>
      <c r="P701" s="41"/>
      <c r="Q701" s="41"/>
      <c r="R701" s="41"/>
      <c r="S701" s="41"/>
      <c r="T701" s="77"/>
      <c r="AT701" s="23" t="s">
        <v>155</v>
      </c>
      <c r="AU701" s="23" t="s">
        <v>84</v>
      </c>
    </row>
    <row r="702" spans="2:65" s="11" customFormat="1" ht="13.5">
      <c r="B702" s="207"/>
      <c r="C702" s="208"/>
      <c r="D702" s="203" t="s">
        <v>157</v>
      </c>
      <c r="E702" s="209" t="s">
        <v>30</v>
      </c>
      <c r="F702" s="210" t="s">
        <v>1008</v>
      </c>
      <c r="G702" s="208"/>
      <c r="H702" s="211">
        <v>315</v>
      </c>
      <c r="I702" s="212"/>
      <c r="J702" s="208"/>
      <c r="K702" s="208"/>
      <c r="L702" s="213"/>
      <c r="M702" s="214"/>
      <c r="N702" s="215"/>
      <c r="O702" s="215"/>
      <c r="P702" s="215"/>
      <c r="Q702" s="215"/>
      <c r="R702" s="215"/>
      <c r="S702" s="215"/>
      <c r="T702" s="216"/>
      <c r="AT702" s="217" t="s">
        <v>157</v>
      </c>
      <c r="AU702" s="217" t="s">
        <v>84</v>
      </c>
      <c r="AV702" s="11" t="s">
        <v>84</v>
      </c>
      <c r="AW702" s="11" t="s">
        <v>37</v>
      </c>
      <c r="AX702" s="11" t="s">
        <v>82</v>
      </c>
      <c r="AY702" s="217" t="s">
        <v>144</v>
      </c>
    </row>
    <row r="703" spans="2:65" s="10" customFormat="1" ht="22.35" customHeight="1">
      <c r="B703" s="175"/>
      <c r="C703" s="176"/>
      <c r="D703" s="177" t="s">
        <v>73</v>
      </c>
      <c r="E703" s="189" t="s">
        <v>755</v>
      </c>
      <c r="F703" s="189" t="s">
        <v>1009</v>
      </c>
      <c r="G703" s="176"/>
      <c r="H703" s="176"/>
      <c r="I703" s="179"/>
      <c r="J703" s="190">
        <f>BK703</f>
        <v>0</v>
      </c>
      <c r="K703" s="176"/>
      <c r="L703" s="181"/>
      <c r="M703" s="182"/>
      <c r="N703" s="183"/>
      <c r="O703" s="183"/>
      <c r="P703" s="184">
        <f>SUM(P704:P767)</f>
        <v>0</v>
      </c>
      <c r="Q703" s="183"/>
      <c r="R703" s="184">
        <f>SUM(R704:R767)</f>
        <v>0.74150000000000005</v>
      </c>
      <c r="S703" s="183"/>
      <c r="T703" s="185">
        <f>SUM(T704:T767)</f>
        <v>4558.54</v>
      </c>
      <c r="AR703" s="186" t="s">
        <v>82</v>
      </c>
      <c r="AT703" s="187" t="s">
        <v>73</v>
      </c>
      <c r="AU703" s="187" t="s">
        <v>84</v>
      </c>
      <c r="AY703" s="186" t="s">
        <v>144</v>
      </c>
      <c r="BK703" s="188">
        <f>SUM(BK704:BK767)</f>
        <v>0</v>
      </c>
    </row>
    <row r="704" spans="2:65" s="1" customFormat="1" ht="25.5" customHeight="1">
      <c r="B704" s="40"/>
      <c r="C704" s="191" t="s">
        <v>1010</v>
      </c>
      <c r="D704" s="191" t="s">
        <v>146</v>
      </c>
      <c r="E704" s="192" t="s">
        <v>1011</v>
      </c>
      <c r="F704" s="193" t="s">
        <v>1012</v>
      </c>
      <c r="G704" s="194" t="s">
        <v>310</v>
      </c>
      <c r="H704" s="195">
        <v>697</v>
      </c>
      <c r="I704" s="196"/>
      <c r="J704" s="197">
        <f>ROUND(I704*H704,2)</f>
        <v>0</v>
      </c>
      <c r="K704" s="193" t="s">
        <v>150</v>
      </c>
      <c r="L704" s="60"/>
      <c r="M704" s="198" t="s">
        <v>30</v>
      </c>
      <c r="N704" s="199" t="s">
        <v>45</v>
      </c>
      <c r="O704" s="41"/>
      <c r="P704" s="200">
        <f>O704*H704</f>
        <v>0</v>
      </c>
      <c r="Q704" s="200">
        <v>0</v>
      </c>
      <c r="R704" s="200">
        <f>Q704*H704</f>
        <v>0</v>
      </c>
      <c r="S704" s="200">
        <v>0.26</v>
      </c>
      <c r="T704" s="201">
        <f>S704*H704</f>
        <v>181.22</v>
      </c>
      <c r="AR704" s="23" t="s">
        <v>151</v>
      </c>
      <c r="AT704" s="23" t="s">
        <v>146</v>
      </c>
      <c r="AU704" s="23" t="s">
        <v>164</v>
      </c>
      <c r="AY704" s="23" t="s">
        <v>144</v>
      </c>
      <c r="BE704" s="202">
        <f>IF(N704="základní",J704,0)</f>
        <v>0</v>
      </c>
      <c r="BF704" s="202">
        <f>IF(N704="snížená",J704,0)</f>
        <v>0</v>
      </c>
      <c r="BG704" s="202">
        <f>IF(N704="zákl. přenesená",J704,0)</f>
        <v>0</v>
      </c>
      <c r="BH704" s="202">
        <f>IF(N704="sníž. přenesená",J704,0)</f>
        <v>0</v>
      </c>
      <c r="BI704" s="202">
        <f>IF(N704="nulová",J704,0)</f>
        <v>0</v>
      </c>
      <c r="BJ704" s="23" t="s">
        <v>82</v>
      </c>
      <c r="BK704" s="202">
        <f>ROUND(I704*H704,2)</f>
        <v>0</v>
      </c>
      <c r="BL704" s="23" t="s">
        <v>151</v>
      </c>
      <c r="BM704" s="23" t="s">
        <v>1013</v>
      </c>
    </row>
    <row r="705" spans="2:65" s="1" customFormat="1" ht="40.5">
      <c r="B705" s="40"/>
      <c r="C705" s="62"/>
      <c r="D705" s="203" t="s">
        <v>153</v>
      </c>
      <c r="E705" s="62"/>
      <c r="F705" s="204" t="s">
        <v>1014</v>
      </c>
      <c r="G705" s="62"/>
      <c r="H705" s="62"/>
      <c r="I705" s="162"/>
      <c r="J705" s="62"/>
      <c r="K705" s="62"/>
      <c r="L705" s="60"/>
      <c r="M705" s="205"/>
      <c r="N705" s="41"/>
      <c r="O705" s="41"/>
      <c r="P705" s="41"/>
      <c r="Q705" s="41"/>
      <c r="R705" s="41"/>
      <c r="S705" s="41"/>
      <c r="T705" s="77"/>
      <c r="AT705" s="23" t="s">
        <v>153</v>
      </c>
      <c r="AU705" s="23" t="s">
        <v>164</v>
      </c>
    </row>
    <row r="706" spans="2:65" s="1" customFormat="1" ht="148.5">
      <c r="B706" s="40"/>
      <c r="C706" s="62"/>
      <c r="D706" s="203" t="s">
        <v>155</v>
      </c>
      <c r="E706" s="62"/>
      <c r="F706" s="206" t="s">
        <v>1015</v>
      </c>
      <c r="G706" s="62"/>
      <c r="H706" s="62"/>
      <c r="I706" s="162"/>
      <c r="J706" s="62"/>
      <c r="K706" s="62"/>
      <c r="L706" s="60"/>
      <c r="M706" s="205"/>
      <c r="N706" s="41"/>
      <c r="O706" s="41"/>
      <c r="P706" s="41"/>
      <c r="Q706" s="41"/>
      <c r="R706" s="41"/>
      <c r="S706" s="41"/>
      <c r="T706" s="77"/>
      <c r="AT706" s="23" t="s">
        <v>155</v>
      </c>
      <c r="AU706" s="23" t="s">
        <v>164</v>
      </c>
    </row>
    <row r="707" spans="2:65" s="1" customFormat="1" ht="27">
      <c r="B707" s="40"/>
      <c r="C707" s="62"/>
      <c r="D707" s="203" t="s">
        <v>237</v>
      </c>
      <c r="E707" s="62"/>
      <c r="F707" s="206" t="s">
        <v>1016</v>
      </c>
      <c r="G707" s="62"/>
      <c r="H707" s="62"/>
      <c r="I707" s="162"/>
      <c r="J707" s="62"/>
      <c r="K707" s="62"/>
      <c r="L707" s="60"/>
      <c r="M707" s="205"/>
      <c r="N707" s="41"/>
      <c r="O707" s="41"/>
      <c r="P707" s="41"/>
      <c r="Q707" s="41"/>
      <c r="R707" s="41"/>
      <c r="S707" s="41"/>
      <c r="T707" s="77"/>
      <c r="AT707" s="23" t="s">
        <v>237</v>
      </c>
      <c r="AU707" s="23" t="s">
        <v>164</v>
      </c>
    </row>
    <row r="708" spans="2:65" s="11" customFormat="1" ht="13.5">
      <c r="B708" s="207"/>
      <c r="C708" s="208"/>
      <c r="D708" s="203" t="s">
        <v>157</v>
      </c>
      <c r="E708" s="209" t="s">
        <v>30</v>
      </c>
      <c r="F708" s="210" t="s">
        <v>315</v>
      </c>
      <c r="G708" s="208"/>
      <c r="H708" s="211">
        <v>165</v>
      </c>
      <c r="I708" s="212"/>
      <c r="J708" s="208"/>
      <c r="K708" s="208"/>
      <c r="L708" s="213"/>
      <c r="M708" s="214"/>
      <c r="N708" s="215"/>
      <c r="O708" s="215"/>
      <c r="P708" s="215"/>
      <c r="Q708" s="215"/>
      <c r="R708" s="215"/>
      <c r="S708" s="215"/>
      <c r="T708" s="216"/>
      <c r="AT708" s="217" t="s">
        <v>157</v>
      </c>
      <c r="AU708" s="217" t="s">
        <v>164</v>
      </c>
      <c r="AV708" s="11" t="s">
        <v>84</v>
      </c>
      <c r="AW708" s="11" t="s">
        <v>37</v>
      </c>
      <c r="AX708" s="11" t="s">
        <v>74</v>
      </c>
      <c r="AY708" s="217" t="s">
        <v>144</v>
      </c>
    </row>
    <row r="709" spans="2:65" s="11" customFormat="1" ht="13.5">
      <c r="B709" s="207"/>
      <c r="C709" s="208"/>
      <c r="D709" s="203" t="s">
        <v>157</v>
      </c>
      <c r="E709" s="209" t="s">
        <v>30</v>
      </c>
      <c r="F709" s="210" t="s">
        <v>1017</v>
      </c>
      <c r="G709" s="208"/>
      <c r="H709" s="211">
        <v>532</v>
      </c>
      <c r="I709" s="212"/>
      <c r="J709" s="208"/>
      <c r="K709" s="208"/>
      <c r="L709" s="213"/>
      <c r="M709" s="214"/>
      <c r="N709" s="215"/>
      <c r="O709" s="215"/>
      <c r="P709" s="215"/>
      <c r="Q709" s="215"/>
      <c r="R709" s="215"/>
      <c r="S709" s="215"/>
      <c r="T709" s="216"/>
      <c r="AT709" s="217" t="s">
        <v>157</v>
      </c>
      <c r="AU709" s="217" t="s">
        <v>164</v>
      </c>
      <c r="AV709" s="11" t="s">
        <v>84</v>
      </c>
      <c r="AW709" s="11" t="s">
        <v>37</v>
      </c>
      <c r="AX709" s="11" t="s">
        <v>74</v>
      </c>
      <c r="AY709" s="217" t="s">
        <v>144</v>
      </c>
    </row>
    <row r="710" spans="2:65" s="12" customFormat="1" ht="13.5">
      <c r="B710" s="218"/>
      <c r="C710" s="219"/>
      <c r="D710" s="203" t="s">
        <v>157</v>
      </c>
      <c r="E710" s="220" t="s">
        <v>30</v>
      </c>
      <c r="F710" s="221" t="s">
        <v>191</v>
      </c>
      <c r="G710" s="219"/>
      <c r="H710" s="222">
        <v>697</v>
      </c>
      <c r="I710" s="223"/>
      <c r="J710" s="219"/>
      <c r="K710" s="219"/>
      <c r="L710" s="224"/>
      <c r="M710" s="225"/>
      <c r="N710" s="226"/>
      <c r="O710" s="226"/>
      <c r="P710" s="226"/>
      <c r="Q710" s="226"/>
      <c r="R710" s="226"/>
      <c r="S710" s="226"/>
      <c r="T710" s="227"/>
      <c r="AT710" s="228" t="s">
        <v>157</v>
      </c>
      <c r="AU710" s="228" t="s">
        <v>164</v>
      </c>
      <c r="AV710" s="12" t="s">
        <v>151</v>
      </c>
      <c r="AW710" s="12" t="s">
        <v>37</v>
      </c>
      <c r="AX710" s="12" t="s">
        <v>82</v>
      </c>
      <c r="AY710" s="228" t="s">
        <v>144</v>
      </c>
    </row>
    <row r="711" spans="2:65" s="1" customFormat="1" ht="16.5" customHeight="1">
      <c r="B711" s="40"/>
      <c r="C711" s="191" t="s">
        <v>1018</v>
      </c>
      <c r="D711" s="191" t="s">
        <v>146</v>
      </c>
      <c r="E711" s="192" t="s">
        <v>1019</v>
      </c>
      <c r="F711" s="193" t="s">
        <v>1020</v>
      </c>
      <c r="G711" s="194" t="s">
        <v>310</v>
      </c>
      <c r="H711" s="195">
        <v>315</v>
      </c>
      <c r="I711" s="196"/>
      <c r="J711" s="197">
        <f>ROUND(I711*H711,2)</f>
        <v>0</v>
      </c>
      <c r="K711" s="193" t="s">
        <v>150</v>
      </c>
      <c r="L711" s="60"/>
      <c r="M711" s="198" t="s">
        <v>30</v>
      </c>
      <c r="N711" s="199" t="s">
        <v>45</v>
      </c>
      <c r="O711" s="41"/>
      <c r="P711" s="200">
        <f>O711*H711</f>
        <v>0</v>
      </c>
      <c r="Q711" s="200">
        <v>0</v>
      </c>
      <c r="R711" s="200">
        <f>Q711*H711</f>
        <v>0</v>
      </c>
      <c r="S711" s="200">
        <v>0.28100000000000003</v>
      </c>
      <c r="T711" s="201">
        <f>S711*H711</f>
        <v>88.515000000000015</v>
      </c>
      <c r="AR711" s="23" t="s">
        <v>151</v>
      </c>
      <c r="AT711" s="23" t="s">
        <v>146</v>
      </c>
      <c r="AU711" s="23" t="s">
        <v>164</v>
      </c>
      <c r="AY711" s="23" t="s">
        <v>144</v>
      </c>
      <c r="BE711" s="202">
        <f>IF(N711="základní",J711,0)</f>
        <v>0</v>
      </c>
      <c r="BF711" s="202">
        <f>IF(N711="snížená",J711,0)</f>
        <v>0</v>
      </c>
      <c r="BG711" s="202">
        <f>IF(N711="zákl. přenesená",J711,0)</f>
        <v>0</v>
      </c>
      <c r="BH711" s="202">
        <f>IF(N711="sníž. přenesená",J711,0)</f>
        <v>0</v>
      </c>
      <c r="BI711" s="202">
        <f>IF(N711="nulová",J711,0)</f>
        <v>0</v>
      </c>
      <c r="BJ711" s="23" t="s">
        <v>82</v>
      </c>
      <c r="BK711" s="202">
        <f>ROUND(I711*H711,2)</f>
        <v>0</v>
      </c>
      <c r="BL711" s="23" t="s">
        <v>151</v>
      </c>
      <c r="BM711" s="23" t="s">
        <v>1021</v>
      </c>
    </row>
    <row r="712" spans="2:65" s="1" customFormat="1" ht="40.5">
      <c r="B712" s="40"/>
      <c r="C712" s="62"/>
      <c r="D712" s="203" t="s">
        <v>153</v>
      </c>
      <c r="E712" s="62"/>
      <c r="F712" s="204" t="s">
        <v>1022</v>
      </c>
      <c r="G712" s="62"/>
      <c r="H712" s="62"/>
      <c r="I712" s="162"/>
      <c r="J712" s="62"/>
      <c r="K712" s="62"/>
      <c r="L712" s="60"/>
      <c r="M712" s="205"/>
      <c r="N712" s="41"/>
      <c r="O712" s="41"/>
      <c r="P712" s="41"/>
      <c r="Q712" s="41"/>
      <c r="R712" s="41"/>
      <c r="S712" s="41"/>
      <c r="T712" s="77"/>
      <c r="AT712" s="23" t="s">
        <v>153</v>
      </c>
      <c r="AU712" s="23" t="s">
        <v>164</v>
      </c>
    </row>
    <row r="713" spans="2:65" s="1" customFormat="1" ht="148.5">
      <c r="B713" s="40"/>
      <c r="C713" s="62"/>
      <c r="D713" s="203" t="s">
        <v>155</v>
      </c>
      <c r="E713" s="62"/>
      <c r="F713" s="206" t="s">
        <v>1015</v>
      </c>
      <c r="G713" s="62"/>
      <c r="H713" s="62"/>
      <c r="I713" s="162"/>
      <c r="J713" s="62"/>
      <c r="K713" s="62"/>
      <c r="L713" s="60"/>
      <c r="M713" s="205"/>
      <c r="N713" s="41"/>
      <c r="O713" s="41"/>
      <c r="P713" s="41"/>
      <c r="Q713" s="41"/>
      <c r="R713" s="41"/>
      <c r="S713" s="41"/>
      <c r="T713" s="77"/>
      <c r="AT713" s="23" t="s">
        <v>155</v>
      </c>
      <c r="AU713" s="23" t="s">
        <v>164</v>
      </c>
    </row>
    <row r="714" spans="2:65" s="1" customFormat="1" ht="27">
      <c r="B714" s="40"/>
      <c r="C714" s="62"/>
      <c r="D714" s="203" t="s">
        <v>237</v>
      </c>
      <c r="E714" s="62"/>
      <c r="F714" s="206" t="s">
        <v>1023</v>
      </c>
      <c r="G714" s="62"/>
      <c r="H714" s="62"/>
      <c r="I714" s="162"/>
      <c r="J714" s="62"/>
      <c r="K714" s="62"/>
      <c r="L714" s="60"/>
      <c r="M714" s="205"/>
      <c r="N714" s="41"/>
      <c r="O714" s="41"/>
      <c r="P714" s="41"/>
      <c r="Q714" s="41"/>
      <c r="R714" s="41"/>
      <c r="S714" s="41"/>
      <c r="T714" s="77"/>
      <c r="AT714" s="23" t="s">
        <v>237</v>
      </c>
      <c r="AU714" s="23" t="s">
        <v>164</v>
      </c>
    </row>
    <row r="715" spans="2:65" s="11" customFormat="1" ht="13.5">
      <c r="B715" s="207"/>
      <c r="C715" s="208"/>
      <c r="D715" s="203" t="s">
        <v>157</v>
      </c>
      <c r="E715" s="209" t="s">
        <v>30</v>
      </c>
      <c r="F715" s="210" t="s">
        <v>1008</v>
      </c>
      <c r="G715" s="208"/>
      <c r="H715" s="211">
        <v>315</v>
      </c>
      <c r="I715" s="212"/>
      <c r="J715" s="208"/>
      <c r="K715" s="208"/>
      <c r="L715" s="213"/>
      <c r="M715" s="214"/>
      <c r="N715" s="215"/>
      <c r="O715" s="215"/>
      <c r="P715" s="215"/>
      <c r="Q715" s="215"/>
      <c r="R715" s="215"/>
      <c r="S715" s="215"/>
      <c r="T715" s="216"/>
      <c r="AT715" s="217" t="s">
        <v>157</v>
      </c>
      <c r="AU715" s="217" t="s">
        <v>164</v>
      </c>
      <c r="AV715" s="11" t="s">
        <v>84</v>
      </c>
      <c r="AW715" s="11" t="s">
        <v>37</v>
      </c>
      <c r="AX715" s="11" t="s">
        <v>82</v>
      </c>
      <c r="AY715" s="217" t="s">
        <v>144</v>
      </c>
    </row>
    <row r="716" spans="2:65" s="1" customFormat="1" ht="25.5" customHeight="1">
      <c r="B716" s="40"/>
      <c r="C716" s="191" t="s">
        <v>1024</v>
      </c>
      <c r="D716" s="191" t="s">
        <v>146</v>
      </c>
      <c r="E716" s="192" t="s">
        <v>1025</v>
      </c>
      <c r="F716" s="193" t="s">
        <v>1026</v>
      </c>
      <c r="G716" s="194" t="s">
        <v>310</v>
      </c>
      <c r="H716" s="195">
        <v>469</v>
      </c>
      <c r="I716" s="196"/>
      <c r="J716" s="197">
        <f>ROUND(I716*H716,2)</f>
        <v>0</v>
      </c>
      <c r="K716" s="193" t="s">
        <v>150</v>
      </c>
      <c r="L716" s="60"/>
      <c r="M716" s="198" t="s">
        <v>30</v>
      </c>
      <c r="N716" s="199" t="s">
        <v>45</v>
      </c>
      <c r="O716" s="41"/>
      <c r="P716" s="200">
        <f>O716*H716</f>
        <v>0</v>
      </c>
      <c r="Q716" s="200">
        <v>0</v>
      </c>
      <c r="R716" s="200">
        <f>Q716*H716</f>
        <v>0</v>
      </c>
      <c r="S716" s="200">
        <v>0.255</v>
      </c>
      <c r="T716" s="201">
        <f>S716*H716</f>
        <v>119.595</v>
      </c>
      <c r="AR716" s="23" t="s">
        <v>151</v>
      </c>
      <c r="AT716" s="23" t="s">
        <v>146</v>
      </c>
      <c r="AU716" s="23" t="s">
        <v>164</v>
      </c>
      <c r="AY716" s="23" t="s">
        <v>144</v>
      </c>
      <c r="BE716" s="202">
        <f>IF(N716="základní",J716,0)</f>
        <v>0</v>
      </c>
      <c r="BF716" s="202">
        <f>IF(N716="snížená",J716,0)</f>
        <v>0</v>
      </c>
      <c r="BG716" s="202">
        <f>IF(N716="zákl. přenesená",J716,0)</f>
        <v>0</v>
      </c>
      <c r="BH716" s="202">
        <f>IF(N716="sníž. přenesená",J716,0)</f>
        <v>0</v>
      </c>
      <c r="BI716" s="202">
        <f>IF(N716="nulová",J716,0)</f>
        <v>0</v>
      </c>
      <c r="BJ716" s="23" t="s">
        <v>82</v>
      </c>
      <c r="BK716" s="202">
        <f>ROUND(I716*H716,2)</f>
        <v>0</v>
      </c>
      <c r="BL716" s="23" t="s">
        <v>151</v>
      </c>
      <c r="BM716" s="23" t="s">
        <v>1027</v>
      </c>
    </row>
    <row r="717" spans="2:65" s="1" customFormat="1" ht="40.5">
      <c r="B717" s="40"/>
      <c r="C717" s="62"/>
      <c r="D717" s="203" t="s">
        <v>153</v>
      </c>
      <c r="E717" s="62"/>
      <c r="F717" s="204" t="s">
        <v>1028</v>
      </c>
      <c r="G717" s="62"/>
      <c r="H717" s="62"/>
      <c r="I717" s="162"/>
      <c r="J717" s="62"/>
      <c r="K717" s="62"/>
      <c r="L717" s="60"/>
      <c r="M717" s="205"/>
      <c r="N717" s="41"/>
      <c r="O717" s="41"/>
      <c r="P717" s="41"/>
      <c r="Q717" s="41"/>
      <c r="R717" s="41"/>
      <c r="S717" s="41"/>
      <c r="T717" s="77"/>
      <c r="AT717" s="23" t="s">
        <v>153</v>
      </c>
      <c r="AU717" s="23" t="s">
        <v>164</v>
      </c>
    </row>
    <row r="718" spans="2:65" s="1" customFormat="1" ht="148.5">
      <c r="B718" s="40"/>
      <c r="C718" s="62"/>
      <c r="D718" s="203" t="s">
        <v>155</v>
      </c>
      <c r="E718" s="62"/>
      <c r="F718" s="206" t="s">
        <v>1015</v>
      </c>
      <c r="G718" s="62"/>
      <c r="H718" s="62"/>
      <c r="I718" s="162"/>
      <c r="J718" s="62"/>
      <c r="K718" s="62"/>
      <c r="L718" s="60"/>
      <c r="M718" s="205"/>
      <c r="N718" s="41"/>
      <c r="O718" s="41"/>
      <c r="P718" s="41"/>
      <c r="Q718" s="41"/>
      <c r="R718" s="41"/>
      <c r="S718" s="41"/>
      <c r="T718" s="77"/>
      <c r="AT718" s="23" t="s">
        <v>155</v>
      </c>
      <c r="AU718" s="23" t="s">
        <v>164</v>
      </c>
    </row>
    <row r="719" spans="2:65" s="11" customFormat="1" ht="13.5">
      <c r="B719" s="207"/>
      <c r="C719" s="208"/>
      <c r="D719" s="203" t="s">
        <v>157</v>
      </c>
      <c r="E719" s="209" t="s">
        <v>30</v>
      </c>
      <c r="F719" s="210" t="s">
        <v>1029</v>
      </c>
      <c r="G719" s="208"/>
      <c r="H719" s="211">
        <v>469</v>
      </c>
      <c r="I719" s="212"/>
      <c r="J719" s="208"/>
      <c r="K719" s="208"/>
      <c r="L719" s="213"/>
      <c r="M719" s="214"/>
      <c r="N719" s="215"/>
      <c r="O719" s="215"/>
      <c r="P719" s="215"/>
      <c r="Q719" s="215"/>
      <c r="R719" s="215"/>
      <c r="S719" s="215"/>
      <c r="T719" s="216"/>
      <c r="AT719" s="217" t="s">
        <v>157</v>
      </c>
      <c r="AU719" s="217" t="s">
        <v>164</v>
      </c>
      <c r="AV719" s="11" t="s">
        <v>84</v>
      </c>
      <c r="AW719" s="11" t="s">
        <v>37</v>
      </c>
      <c r="AX719" s="11" t="s">
        <v>82</v>
      </c>
      <c r="AY719" s="217" t="s">
        <v>144</v>
      </c>
    </row>
    <row r="720" spans="2:65" s="1" customFormat="1" ht="25.5" customHeight="1">
      <c r="B720" s="40"/>
      <c r="C720" s="191" t="s">
        <v>1030</v>
      </c>
      <c r="D720" s="191" t="s">
        <v>146</v>
      </c>
      <c r="E720" s="192" t="s">
        <v>1031</v>
      </c>
      <c r="F720" s="193" t="s">
        <v>1032</v>
      </c>
      <c r="G720" s="194" t="s">
        <v>310</v>
      </c>
      <c r="H720" s="195">
        <v>200</v>
      </c>
      <c r="I720" s="196"/>
      <c r="J720" s="197">
        <f>ROUND(I720*H720,2)</f>
        <v>0</v>
      </c>
      <c r="K720" s="193" t="s">
        <v>150</v>
      </c>
      <c r="L720" s="60"/>
      <c r="M720" s="198" t="s">
        <v>30</v>
      </c>
      <c r="N720" s="199" t="s">
        <v>45</v>
      </c>
      <c r="O720" s="41"/>
      <c r="P720" s="200">
        <f>O720*H720</f>
        <v>0</v>
      </c>
      <c r="Q720" s="200">
        <v>0</v>
      </c>
      <c r="R720" s="200">
        <f>Q720*H720</f>
        <v>0</v>
      </c>
      <c r="S720" s="200">
        <v>0.24</v>
      </c>
      <c r="T720" s="201">
        <f>S720*H720</f>
        <v>48</v>
      </c>
      <c r="AR720" s="23" t="s">
        <v>151</v>
      </c>
      <c r="AT720" s="23" t="s">
        <v>146</v>
      </c>
      <c r="AU720" s="23" t="s">
        <v>164</v>
      </c>
      <c r="AY720" s="23" t="s">
        <v>144</v>
      </c>
      <c r="BE720" s="202">
        <f>IF(N720="základní",J720,0)</f>
        <v>0</v>
      </c>
      <c r="BF720" s="202">
        <f>IF(N720="snížená",J720,0)</f>
        <v>0</v>
      </c>
      <c r="BG720" s="202">
        <f>IF(N720="zákl. přenesená",J720,0)</f>
        <v>0</v>
      </c>
      <c r="BH720" s="202">
        <f>IF(N720="sníž. přenesená",J720,0)</f>
        <v>0</v>
      </c>
      <c r="BI720" s="202">
        <f>IF(N720="nulová",J720,0)</f>
        <v>0</v>
      </c>
      <c r="BJ720" s="23" t="s">
        <v>82</v>
      </c>
      <c r="BK720" s="202">
        <f>ROUND(I720*H720,2)</f>
        <v>0</v>
      </c>
      <c r="BL720" s="23" t="s">
        <v>151</v>
      </c>
      <c r="BM720" s="23" t="s">
        <v>1033</v>
      </c>
    </row>
    <row r="721" spans="2:65" s="1" customFormat="1" ht="40.5">
      <c r="B721" s="40"/>
      <c r="C721" s="62"/>
      <c r="D721" s="203" t="s">
        <v>153</v>
      </c>
      <c r="E721" s="62"/>
      <c r="F721" s="204" t="s">
        <v>1034</v>
      </c>
      <c r="G721" s="62"/>
      <c r="H721" s="62"/>
      <c r="I721" s="162"/>
      <c r="J721" s="62"/>
      <c r="K721" s="62"/>
      <c r="L721" s="60"/>
      <c r="M721" s="205"/>
      <c r="N721" s="41"/>
      <c r="O721" s="41"/>
      <c r="P721" s="41"/>
      <c r="Q721" s="41"/>
      <c r="R721" s="41"/>
      <c r="S721" s="41"/>
      <c r="T721" s="77"/>
      <c r="AT721" s="23" t="s">
        <v>153</v>
      </c>
      <c r="AU721" s="23" t="s">
        <v>164</v>
      </c>
    </row>
    <row r="722" spans="2:65" s="1" customFormat="1" ht="243">
      <c r="B722" s="40"/>
      <c r="C722" s="62"/>
      <c r="D722" s="203" t="s">
        <v>155</v>
      </c>
      <c r="E722" s="62"/>
      <c r="F722" s="206" t="s">
        <v>1035</v>
      </c>
      <c r="G722" s="62"/>
      <c r="H722" s="62"/>
      <c r="I722" s="162"/>
      <c r="J722" s="62"/>
      <c r="K722" s="62"/>
      <c r="L722" s="60"/>
      <c r="M722" s="205"/>
      <c r="N722" s="41"/>
      <c r="O722" s="41"/>
      <c r="P722" s="41"/>
      <c r="Q722" s="41"/>
      <c r="R722" s="41"/>
      <c r="S722" s="41"/>
      <c r="T722" s="77"/>
      <c r="AT722" s="23" t="s">
        <v>155</v>
      </c>
      <c r="AU722" s="23" t="s">
        <v>164</v>
      </c>
    </row>
    <row r="723" spans="2:65" s="11" customFormat="1" ht="13.5">
      <c r="B723" s="207"/>
      <c r="C723" s="208"/>
      <c r="D723" s="203" t="s">
        <v>157</v>
      </c>
      <c r="E723" s="209" t="s">
        <v>30</v>
      </c>
      <c r="F723" s="210" t="s">
        <v>1036</v>
      </c>
      <c r="G723" s="208"/>
      <c r="H723" s="211">
        <v>200</v>
      </c>
      <c r="I723" s="212"/>
      <c r="J723" s="208"/>
      <c r="K723" s="208"/>
      <c r="L723" s="213"/>
      <c r="M723" s="214"/>
      <c r="N723" s="215"/>
      <c r="O723" s="215"/>
      <c r="P723" s="215"/>
      <c r="Q723" s="215"/>
      <c r="R723" s="215"/>
      <c r="S723" s="215"/>
      <c r="T723" s="216"/>
      <c r="AT723" s="217" t="s">
        <v>157</v>
      </c>
      <c r="AU723" s="217" t="s">
        <v>164</v>
      </c>
      <c r="AV723" s="11" t="s">
        <v>84</v>
      </c>
      <c r="AW723" s="11" t="s">
        <v>37</v>
      </c>
      <c r="AX723" s="11" t="s">
        <v>82</v>
      </c>
      <c r="AY723" s="217" t="s">
        <v>144</v>
      </c>
    </row>
    <row r="724" spans="2:65" s="1" customFormat="1" ht="25.5" customHeight="1">
      <c r="B724" s="40"/>
      <c r="C724" s="191" t="s">
        <v>1037</v>
      </c>
      <c r="D724" s="191" t="s">
        <v>146</v>
      </c>
      <c r="E724" s="192" t="s">
        <v>1038</v>
      </c>
      <c r="F724" s="193" t="s">
        <v>1039</v>
      </c>
      <c r="G724" s="194" t="s">
        <v>310</v>
      </c>
      <c r="H724" s="195">
        <v>3100</v>
      </c>
      <c r="I724" s="196"/>
      <c r="J724" s="197">
        <f>ROUND(I724*H724,2)</f>
        <v>0</v>
      </c>
      <c r="K724" s="193" t="s">
        <v>150</v>
      </c>
      <c r="L724" s="60"/>
      <c r="M724" s="198" t="s">
        <v>30</v>
      </c>
      <c r="N724" s="199" t="s">
        <v>45</v>
      </c>
      <c r="O724" s="41"/>
      <c r="P724" s="200">
        <f>O724*H724</f>
        <v>0</v>
      </c>
      <c r="Q724" s="200">
        <v>0</v>
      </c>
      <c r="R724" s="200">
        <f>Q724*H724</f>
        <v>0</v>
      </c>
      <c r="S724" s="200">
        <v>0.28999999999999998</v>
      </c>
      <c r="T724" s="201">
        <f>S724*H724</f>
        <v>898.99999999999989</v>
      </c>
      <c r="AR724" s="23" t="s">
        <v>151</v>
      </c>
      <c r="AT724" s="23" t="s">
        <v>146</v>
      </c>
      <c r="AU724" s="23" t="s">
        <v>164</v>
      </c>
      <c r="AY724" s="23" t="s">
        <v>144</v>
      </c>
      <c r="BE724" s="202">
        <f>IF(N724="základní",J724,0)</f>
        <v>0</v>
      </c>
      <c r="BF724" s="202">
        <f>IF(N724="snížená",J724,0)</f>
        <v>0</v>
      </c>
      <c r="BG724" s="202">
        <f>IF(N724="zákl. přenesená",J724,0)</f>
        <v>0</v>
      </c>
      <c r="BH724" s="202">
        <f>IF(N724="sníž. přenesená",J724,0)</f>
        <v>0</v>
      </c>
      <c r="BI724" s="202">
        <f>IF(N724="nulová",J724,0)</f>
        <v>0</v>
      </c>
      <c r="BJ724" s="23" t="s">
        <v>82</v>
      </c>
      <c r="BK724" s="202">
        <f>ROUND(I724*H724,2)</f>
        <v>0</v>
      </c>
      <c r="BL724" s="23" t="s">
        <v>151</v>
      </c>
      <c r="BM724" s="23" t="s">
        <v>1040</v>
      </c>
    </row>
    <row r="725" spans="2:65" s="1" customFormat="1" ht="40.5">
      <c r="B725" s="40"/>
      <c r="C725" s="62"/>
      <c r="D725" s="203" t="s">
        <v>153</v>
      </c>
      <c r="E725" s="62"/>
      <c r="F725" s="204" t="s">
        <v>1041</v>
      </c>
      <c r="G725" s="62"/>
      <c r="H725" s="62"/>
      <c r="I725" s="162"/>
      <c r="J725" s="62"/>
      <c r="K725" s="62"/>
      <c r="L725" s="60"/>
      <c r="M725" s="205"/>
      <c r="N725" s="41"/>
      <c r="O725" s="41"/>
      <c r="P725" s="41"/>
      <c r="Q725" s="41"/>
      <c r="R725" s="41"/>
      <c r="S725" s="41"/>
      <c r="T725" s="77"/>
      <c r="AT725" s="23" t="s">
        <v>153</v>
      </c>
      <c r="AU725" s="23" t="s">
        <v>164</v>
      </c>
    </row>
    <row r="726" spans="2:65" s="1" customFormat="1" ht="243">
      <c r="B726" s="40"/>
      <c r="C726" s="62"/>
      <c r="D726" s="203" t="s">
        <v>155</v>
      </c>
      <c r="E726" s="62"/>
      <c r="F726" s="206" t="s">
        <v>1035</v>
      </c>
      <c r="G726" s="62"/>
      <c r="H726" s="62"/>
      <c r="I726" s="162"/>
      <c r="J726" s="62"/>
      <c r="K726" s="62"/>
      <c r="L726" s="60"/>
      <c r="M726" s="205"/>
      <c r="N726" s="41"/>
      <c r="O726" s="41"/>
      <c r="P726" s="41"/>
      <c r="Q726" s="41"/>
      <c r="R726" s="41"/>
      <c r="S726" s="41"/>
      <c r="T726" s="77"/>
      <c r="AT726" s="23" t="s">
        <v>155</v>
      </c>
      <c r="AU726" s="23" t="s">
        <v>164</v>
      </c>
    </row>
    <row r="727" spans="2:65" s="11" customFormat="1" ht="13.5">
      <c r="B727" s="207"/>
      <c r="C727" s="208"/>
      <c r="D727" s="203" t="s">
        <v>157</v>
      </c>
      <c r="E727" s="209" t="s">
        <v>30</v>
      </c>
      <c r="F727" s="210" t="s">
        <v>1042</v>
      </c>
      <c r="G727" s="208"/>
      <c r="H727" s="211">
        <v>3100</v>
      </c>
      <c r="I727" s="212"/>
      <c r="J727" s="208"/>
      <c r="K727" s="208"/>
      <c r="L727" s="213"/>
      <c r="M727" s="214"/>
      <c r="N727" s="215"/>
      <c r="O727" s="215"/>
      <c r="P727" s="215"/>
      <c r="Q727" s="215"/>
      <c r="R727" s="215"/>
      <c r="S727" s="215"/>
      <c r="T727" s="216"/>
      <c r="AT727" s="217" t="s">
        <v>157</v>
      </c>
      <c r="AU727" s="217" t="s">
        <v>164</v>
      </c>
      <c r="AV727" s="11" t="s">
        <v>84</v>
      </c>
      <c r="AW727" s="11" t="s">
        <v>37</v>
      </c>
      <c r="AX727" s="11" t="s">
        <v>82</v>
      </c>
      <c r="AY727" s="217" t="s">
        <v>144</v>
      </c>
    </row>
    <row r="728" spans="2:65" s="1" customFormat="1" ht="25.5" customHeight="1">
      <c r="B728" s="40"/>
      <c r="C728" s="191" t="s">
        <v>1043</v>
      </c>
      <c r="D728" s="191" t="s">
        <v>146</v>
      </c>
      <c r="E728" s="192" t="s">
        <v>1044</v>
      </c>
      <c r="F728" s="193" t="s">
        <v>1045</v>
      </c>
      <c r="G728" s="194" t="s">
        <v>310</v>
      </c>
      <c r="H728" s="195">
        <v>2800</v>
      </c>
      <c r="I728" s="196"/>
      <c r="J728" s="197">
        <f>ROUND(I728*H728,2)</f>
        <v>0</v>
      </c>
      <c r="K728" s="193" t="s">
        <v>150</v>
      </c>
      <c r="L728" s="60"/>
      <c r="M728" s="198" t="s">
        <v>30</v>
      </c>
      <c r="N728" s="199" t="s">
        <v>45</v>
      </c>
      <c r="O728" s="41"/>
      <c r="P728" s="200">
        <f>O728*H728</f>
        <v>0</v>
      </c>
      <c r="Q728" s="200">
        <v>0</v>
      </c>
      <c r="R728" s="200">
        <f>Q728*H728</f>
        <v>0</v>
      </c>
      <c r="S728" s="200">
        <v>0.44</v>
      </c>
      <c r="T728" s="201">
        <f>S728*H728</f>
        <v>1232</v>
      </c>
      <c r="AR728" s="23" t="s">
        <v>151</v>
      </c>
      <c r="AT728" s="23" t="s">
        <v>146</v>
      </c>
      <c r="AU728" s="23" t="s">
        <v>164</v>
      </c>
      <c r="AY728" s="23" t="s">
        <v>144</v>
      </c>
      <c r="BE728" s="202">
        <f>IF(N728="základní",J728,0)</f>
        <v>0</v>
      </c>
      <c r="BF728" s="202">
        <f>IF(N728="snížená",J728,0)</f>
        <v>0</v>
      </c>
      <c r="BG728" s="202">
        <f>IF(N728="zákl. přenesená",J728,0)</f>
        <v>0</v>
      </c>
      <c r="BH728" s="202">
        <f>IF(N728="sníž. přenesená",J728,0)</f>
        <v>0</v>
      </c>
      <c r="BI728" s="202">
        <f>IF(N728="nulová",J728,0)</f>
        <v>0</v>
      </c>
      <c r="BJ728" s="23" t="s">
        <v>82</v>
      </c>
      <c r="BK728" s="202">
        <f>ROUND(I728*H728,2)</f>
        <v>0</v>
      </c>
      <c r="BL728" s="23" t="s">
        <v>151</v>
      </c>
      <c r="BM728" s="23" t="s">
        <v>1046</v>
      </c>
    </row>
    <row r="729" spans="2:65" s="1" customFormat="1" ht="40.5">
      <c r="B729" s="40"/>
      <c r="C729" s="62"/>
      <c r="D729" s="203" t="s">
        <v>153</v>
      </c>
      <c r="E729" s="62"/>
      <c r="F729" s="204" t="s">
        <v>1047</v>
      </c>
      <c r="G729" s="62"/>
      <c r="H729" s="62"/>
      <c r="I729" s="162"/>
      <c r="J729" s="62"/>
      <c r="K729" s="62"/>
      <c r="L729" s="60"/>
      <c r="M729" s="205"/>
      <c r="N729" s="41"/>
      <c r="O729" s="41"/>
      <c r="P729" s="41"/>
      <c r="Q729" s="41"/>
      <c r="R729" s="41"/>
      <c r="S729" s="41"/>
      <c r="T729" s="77"/>
      <c r="AT729" s="23" t="s">
        <v>153</v>
      </c>
      <c r="AU729" s="23" t="s">
        <v>164</v>
      </c>
    </row>
    <row r="730" spans="2:65" s="1" customFormat="1" ht="243">
      <c r="B730" s="40"/>
      <c r="C730" s="62"/>
      <c r="D730" s="203" t="s">
        <v>155</v>
      </c>
      <c r="E730" s="62"/>
      <c r="F730" s="206" t="s">
        <v>1035</v>
      </c>
      <c r="G730" s="62"/>
      <c r="H730" s="62"/>
      <c r="I730" s="162"/>
      <c r="J730" s="62"/>
      <c r="K730" s="62"/>
      <c r="L730" s="60"/>
      <c r="M730" s="205"/>
      <c r="N730" s="41"/>
      <c r="O730" s="41"/>
      <c r="P730" s="41"/>
      <c r="Q730" s="41"/>
      <c r="R730" s="41"/>
      <c r="S730" s="41"/>
      <c r="T730" s="77"/>
      <c r="AT730" s="23" t="s">
        <v>155</v>
      </c>
      <c r="AU730" s="23" t="s">
        <v>164</v>
      </c>
    </row>
    <row r="731" spans="2:65" s="11" customFormat="1" ht="13.5">
      <c r="B731" s="207"/>
      <c r="C731" s="208"/>
      <c r="D731" s="203" t="s">
        <v>157</v>
      </c>
      <c r="E731" s="209" t="s">
        <v>30</v>
      </c>
      <c r="F731" s="210" t="s">
        <v>1048</v>
      </c>
      <c r="G731" s="208"/>
      <c r="H731" s="211">
        <v>2800</v>
      </c>
      <c r="I731" s="212"/>
      <c r="J731" s="208"/>
      <c r="K731" s="208"/>
      <c r="L731" s="213"/>
      <c r="M731" s="214"/>
      <c r="N731" s="215"/>
      <c r="O731" s="215"/>
      <c r="P731" s="215"/>
      <c r="Q731" s="215"/>
      <c r="R731" s="215"/>
      <c r="S731" s="215"/>
      <c r="T731" s="216"/>
      <c r="AT731" s="217" t="s">
        <v>157</v>
      </c>
      <c r="AU731" s="217" t="s">
        <v>164</v>
      </c>
      <c r="AV731" s="11" t="s">
        <v>84</v>
      </c>
      <c r="AW731" s="11" t="s">
        <v>37</v>
      </c>
      <c r="AX731" s="11" t="s">
        <v>82</v>
      </c>
      <c r="AY731" s="217" t="s">
        <v>144</v>
      </c>
    </row>
    <row r="732" spans="2:65" s="1" customFormat="1" ht="16.5" customHeight="1">
      <c r="B732" s="40"/>
      <c r="C732" s="191" t="s">
        <v>1049</v>
      </c>
      <c r="D732" s="191" t="s">
        <v>146</v>
      </c>
      <c r="E732" s="192" t="s">
        <v>1050</v>
      </c>
      <c r="F732" s="193" t="s">
        <v>1051</v>
      </c>
      <c r="G732" s="194" t="s">
        <v>310</v>
      </c>
      <c r="H732" s="195">
        <v>1219</v>
      </c>
      <c r="I732" s="196"/>
      <c r="J732" s="197">
        <f>ROUND(I732*H732,2)</f>
        <v>0</v>
      </c>
      <c r="K732" s="193" t="s">
        <v>150</v>
      </c>
      <c r="L732" s="60"/>
      <c r="M732" s="198" t="s">
        <v>30</v>
      </c>
      <c r="N732" s="199" t="s">
        <v>45</v>
      </c>
      <c r="O732" s="41"/>
      <c r="P732" s="200">
        <f>O732*H732</f>
        <v>0</v>
      </c>
      <c r="Q732" s="200">
        <v>0</v>
      </c>
      <c r="R732" s="200">
        <f>Q732*H732</f>
        <v>0</v>
      </c>
      <c r="S732" s="200">
        <v>0.22</v>
      </c>
      <c r="T732" s="201">
        <f>S732*H732</f>
        <v>268.18</v>
      </c>
      <c r="AR732" s="23" t="s">
        <v>151</v>
      </c>
      <c r="AT732" s="23" t="s">
        <v>146</v>
      </c>
      <c r="AU732" s="23" t="s">
        <v>164</v>
      </c>
      <c r="AY732" s="23" t="s">
        <v>144</v>
      </c>
      <c r="BE732" s="202">
        <f>IF(N732="základní",J732,0)</f>
        <v>0</v>
      </c>
      <c r="BF732" s="202">
        <f>IF(N732="snížená",J732,0)</f>
        <v>0</v>
      </c>
      <c r="BG732" s="202">
        <f>IF(N732="zákl. přenesená",J732,0)</f>
        <v>0</v>
      </c>
      <c r="BH732" s="202">
        <f>IF(N732="sníž. přenesená",J732,0)</f>
        <v>0</v>
      </c>
      <c r="BI732" s="202">
        <f>IF(N732="nulová",J732,0)</f>
        <v>0</v>
      </c>
      <c r="BJ732" s="23" t="s">
        <v>82</v>
      </c>
      <c r="BK732" s="202">
        <f>ROUND(I732*H732,2)</f>
        <v>0</v>
      </c>
      <c r="BL732" s="23" t="s">
        <v>151</v>
      </c>
      <c r="BM732" s="23" t="s">
        <v>1052</v>
      </c>
    </row>
    <row r="733" spans="2:65" s="1" customFormat="1" ht="40.5">
      <c r="B733" s="40"/>
      <c r="C733" s="62"/>
      <c r="D733" s="203" t="s">
        <v>153</v>
      </c>
      <c r="E733" s="62"/>
      <c r="F733" s="204" t="s">
        <v>1053</v>
      </c>
      <c r="G733" s="62"/>
      <c r="H733" s="62"/>
      <c r="I733" s="162"/>
      <c r="J733" s="62"/>
      <c r="K733" s="62"/>
      <c r="L733" s="60"/>
      <c r="M733" s="205"/>
      <c r="N733" s="41"/>
      <c r="O733" s="41"/>
      <c r="P733" s="41"/>
      <c r="Q733" s="41"/>
      <c r="R733" s="41"/>
      <c r="S733" s="41"/>
      <c r="T733" s="77"/>
      <c r="AT733" s="23" t="s">
        <v>153</v>
      </c>
      <c r="AU733" s="23" t="s">
        <v>164</v>
      </c>
    </row>
    <row r="734" spans="2:65" s="1" customFormat="1" ht="243">
      <c r="B734" s="40"/>
      <c r="C734" s="62"/>
      <c r="D734" s="203" t="s">
        <v>155</v>
      </c>
      <c r="E734" s="62"/>
      <c r="F734" s="206" t="s">
        <v>1035</v>
      </c>
      <c r="G734" s="62"/>
      <c r="H734" s="62"/>
      <c r="I734" s="162"/>
      <c r="J734" s="62"/>
      <c r="K734" s="62"/>
      <c r="L734" s="60"/>
      <c r="M734" s="205"/>
      <c r="N734" s="41"/>
      <c r="O734" s="41"/>
      <c r="P734" s="41"/>
      <c r="Q734" s="41"/>
      <c r="R734" s="41"/>
      <c r="S734" s="41"/>
      <c r="T734" s="77"/>
      <c r="AT734" s="23" t="s">
        <v>155</v>
      </c>
      <c r="AU734" s="23" t="s">
        <v>164</v>
      </c>
    </row>
    <row r="735" spans="2:65" s="11" customFormat="1" ht="13.5">
      <c r="B735" s="207"/>
      <c r="C735" s="208"/>
      <c r="D735" s="203" t="s">
        <v>157</v>
      </c>
      <c r="E735" s="209" t="s">
        <v>30</v>
      </c>
      <c r="F735" s="210" t="s">
        <v>1054</v>
      </c>
      <c r="G735" s="208"/>
      <c r="H735" s="211">
        <v>1219</v>
      </c>
      <c r="I735" s="212"/>
      <c r="J735" s="208"/>
      <c r="K735" s="208"/>
      <c r="L735" s="213"/>
      <c r="M735" s="214"/>
      <c r="N735" s="215"/>
      <c r="O735" s="215"/>
      <c r="P735" s="215"/>
      <c r="Q735" s="215"/>
      <c r="R735" s="215"/>
      <c r="S735" s="215"/>
      <c r="T735" s="216"/>
      <c r="AT735" s="217" t="s">
        <v>157</v>
      </c>
      <c r="AU735" s="217" t="s">
        <v>164</v>
      </c>
      <c r="AV735" s="11" t="s">
        <v>84</v>
      </c>
      <c r="AW735" s="11" t="s">
        <v>37</v>
      </c>
      <c r="AX735" s="11" t="s">
        <v>82</v>
      </c>
      <c r="AY735" s="217" t="s">
        <v>144</v>
      </c>
    </row>
    <row r="736" spans="2:65" s="1" customFormat="1" ht="25.5" customHeight="1">
      <c r="B736" s="40"/>
      <c r="C736" s="191" t="s">
        <v>1055</v>
      </c>
      <c r="D736" s="191" t="s">
        <v>146</v>
      </c>
      <c r="E736" s="192" t="s">
        <v>1056</v>
      </c>
      <c r="F736" s="193" t="s">
        <v>1057</v>
      </c>
      <c r="G736" s="194" t="s">
        <v>310</v>
      </c>
      <c r="H736" s="195">
        <v>2966</v>
      </c>
      <c r="I736" s="196"/>
      <c r="J736" s="197">
        <f>ROUND(I736*H736,2)</f>
        <v>0</v>
      </c>
      <c r="K736" s="193" t="s">
        <v>150</v>
      </c>
      <c r="L736" s="60"/>
      <c r="M736" s="198" t="s">
        <v>30</v>
      </c>
      <c r="N736" s="199" t="s">
        <v>45</v>
      </c>
      <c r="O736" s="41"/>
      <c r="P736" s="200">
        <f>O736*H736</f>
        <v>0</v>
      </c>
      <c r="Q736" s="200">
        <v>9.0000000000000006E-5</v>
      </c>
      <c r="R736" s="200">
        <f>Q736*H736</f>
        <v>0.26694000000000001</v>
      </c>
      <c r="S736" s="200">
        <v>0.128</v>
      </c>
      <c r="T736" s="201">
        <f>S736*H736</f>
        <v>379.64800000000002</v>
      </c>
      <c r="AR736" s="23" t="s">
        <v>151</v>
      </c>
      <c r="AT736" s="23" t="s">
        <v>146</v>
      </c>
      <c r="AU736" s="23" t="s">
        <v>164</v>
      </c>
      <c r="AY736" s="23" t="s">
        <v>144</v>
      </c>
      <c r="BE736" s="202">
        <f>IF(N736="základní",J736,0)</f>
        <v>0</v>
      </c>
      <c r="BF736" s="202">
        <f>IF(N736="snížená",J736,0)</f>
        <v>0</v>
      </c>
      <c r="BG736" s="202">
        <f>IF(N736="zákl. přenesená",J736,0)</f>
        <v>0</v>
      </c>
      <c r="BH736" s="202">
        <f>IF(N736="sníž. přenesená",J736,0)</f>
        <v>0</v>
      </c>
      <c r="BI736" s="202">
        <f>IF(N736="nulová",J736,0)</f>
        <v>0</v>
      </c>
      <c r="BJ736" s="23" t="s">
        <v>82</v>
      </c>
      <c r="BK736" s="202">
        <f>ROUND(I736*H736,2)</f>
        <v>0</v>
      </c>
      <c r="BL736" s="23" t="s">
        <v>151</v>
      </c>
      <c r="BM736" s="23" t="s">
        <v>1058</v>
      </c>
    </row>
    <row r="737" spans="2:65" s="1" customFormat="1" ht="27">
      <c r="B737" s="40"/>
      <c r="C737" s="62"/>
      <c r="D737" s="203" t="s">
        <v>153</v>
      </c>
      <c r="E737" s="62"/>
      <c r="F737" s="204" t="s">
        <v>1059</v>
      </c>
      <c r="G737" s="62"/>
      <c r="H737" s="62"/>
      <c r="I737" s="162"/>
      <c r="J737" s="62"/>
      <c r="K737" s="62"/>
      <c r="L737" s="60"/>
      <c r="M737" s="205"/>
      <c r="N737" s="41"/>
      <c r="O737" s="41"/>
      <c r="P737" s="41"/>
      <c r="Q737" s="41"/>
      <c r="R737" s="41"/>
      <c r="S737" s="41"/>
      <c r="T737" s="77"/>
      <c r="AT737" s="23" t="s">
        <v>153</v>
      </c>
      <c r="AU737" s="23" t="s">
        <v>164</v>
      </c>
    </row>
    <row r="738" spans="2:65" s="1" customFormat="1" ht="216">
      <c r="B738" s="40"/>
      <c r="C738" s="62"/>
      <c r="D738" s="203" t="s">
        <v>155</v>
      </c>
      <c r="E738" s="62"/>
      <c r="F738" s="206" t="s">
        <v>1060</v>
      </c>
      <c r="G738" s="62"/>
      <c r="H738" s="62"/>
      <c r="I738" s="162"/>
      <c r="J738" s="62"/>
      <c r="K738" s="62"/>
      <c r="L738" s="60"/>
      <c r="M738" s="205"/>
      <c r="N738" s="41"/>
      <c r="O738" s="41"/>
      <c r="P738" s="41"/>
      <c r="Q738" s="41"/>
      <c r="R738" s="41"/>
      <c r="S738" s="41"/>
      <c r="T738" s="77"/>
      <c r="AT738" s="23" t="s">
        <v>155</v>
      </c>
      <c r="AU738" s="23" t="s">
        <v>164</v>
      </c>
    </row>
    <row r="739" spans="2:65" s="11" customFormat="1" ht="13.5">
      <c r="B739" s="207"/>
      <c r="C739" s="208"/>
      <c r="D739" s="203" t="s">
        <v>157</v>
      </c>
      <c r="E739" s="209" t="s">
        <v>30</v>
      </c>
      <c r="F739" s="210" t="s">
        <v>1061</v>
      </c>
      <c r="G739" s="208"/>
      <c r="H739" s="211">
        <v>2966</v>
      </c>
      <c r="I739" s="212"/>
      <c r="J739" s="208"/>
      <c r="K739" s="208"/>
      <c r="L739" s="213"/>
      <c r="M739" s="214"/>
      <c r="N739" s="215"/>
      <c r="O739" s="215"/>
      <c r="P739" s="215"/>
      <c r="Q739" s="215"/>
      <c r="R739" s="215"/>
      <c r="S739" s="215"/>
      <c r="T739" s="216"/>
      <c r="AT739" s="217" t="s">
        <v>157</v>
      </c>
      <c r="AU739" s="217" t="s">
        <v>164</v>
      </c>
      <c r="AV739" s="11" t="s">
        <v>84</v>
      </c>
      <c r="AW739" s="11" t="s">
        <v>37</v>
      </c>
      <c r="AX739" s="11" t="s">
        <v>82</v>
      </c>
      <c r="AY739" s="217" t="s">
        <v>144</v>
      </c>
    </row>
    <row r="740" spans="2:65" s="1" customFormat="1" ht="25.5" customHeight="1">
      <c r="B740" s="40"/>
      <c r="C740" s="191" t="s">
        <v>1062</v>
      </c>
      <c r="D740" s="191" t="s">
        <v>146</v>
      </c>
      <c r="E740" s="192" t="s">
        <v>1063</v>
      </c>
      <c r="F740" s="193" t="s">
        <v>1064</v>
      </c>
      <c r="G740" s="194" t="s">
        <v>310</v>
      </c>
      <c r="H740" s="195">
        <v>2966</v>
      </c>
      <c r="I740" s="196"/>
      <c r="J740" s="197">
        <f>ROUND(I740*H740,2)</f>
        <v>0</v>
      </c>
      <c r="K740" s="193" t="s">
        <v>150</v>
      </c>
      <c r="L740" s="60"/>
      <c r="M740" s="198" t="s">
        <v>30</v>
      </c>
      <c r="N740" s="199" t="s">
        <v>45</v>
      </c>
      <c r="O740" s="41"/>
      <c r="P740" s="200">
        <f>O740*H740</f>
        <v>0</v>
      </c>
      <c r="Q740" s="200">
        <v>1.6000000000000001E-4</v>
      </c>
      <c r="R740" s="200">
        <f>Q740*H740</f>
        <v>0.47456000000000004</v>
      </c>
      <c r="S740" s="200">
        <v>0.25600000000000001</v>
      </c>
      <c r="T740" s="201">
        <f>S740*H740</f>
        <v>759.29600000000005</v>
      </c>
      <c r="AR740" s="23" t="s">
        <v>151</v>
      </c>
      <c r="AT740" s="23" t="s">
        <v>146</v>
      </c>
      <c r="AU740" s="23" t="s">
        <v>164</v>
      </c>
      <c r="AY740" s="23" t="s">
        <v>144</v>
      </c>
      <c r="BE740" s="202">
        <f>IF(N740="základní",J740,0)</f>
        <v>0</v>
      </c>
      <c r="BF740" s="202">
        <f>IF(N740="snížená",J740,0)</f>
        <v>0</v>
      </c>
      <c r="BG740" s="202">
        <f>IF(N740="zákl. přenesená",J740,0)</f>
        <v>0</v>
      </c>
      <c r="BH740" s="202">
        <f>IF(N740="sníž. přenesená",J740,0)</f>
        <v>0</v>
      </c>
      <c r="BI740" s="202">
        <f>IF(N740="nulová",J740,0)</f>
        <v>0</v>
      </c>
      <c r="BJ740" s="23" t="s">
        <v>82</v>
      </c>
      <c r="BK740" s="202">
        <f>ROUND(I740*H740,2)</f>
        <v>0</v>
      </c>
      <c r="BL740" s="23" t="s">
        <v>151</v>
      </c>
      <c r="BM740" s="23" t="s">
        <v>1065</v>
      </c>
    </row>
    <row r="741" spans="2:65" s="1" customFormat="1" ht="27">
      <c r="B741" s="40"/>
      <c r="C741" s="62"/>
      <c r="D741" s="203" t="s">
        <v>153</v>
      </c>
      <c r="E741" s="62"/>
      <c r="F741" s="204" t="s">
        <v>1066</v>
      </c>
      <c r="G741" s="62"/>
      <c r="H741" s="62"/>
      <c r="I741" s="162"/>
      <c r="J741" s="62"/>
      <c r="K741" s="62"/>
      <c r="L741" s="60"/>
      <c r="M741" s="205"/>
      <c r="N741" s="41"/>
      <c r="O741" s="41"/>
      <c r="P741" s="41"/>
      <c r="Q741" s="41"/>
      <c r="R741" s="41"/>
      <c r="S741" s="41"/>
      <c r="T741" s="77"/>
      <c r="AT741" s="23" t="s">
        <v>153</v>
      </c>
      <c r="AU741" s="23" t="s">
        <v>164</v>
      </c>
    </row>
    <row r="742" spans="2:65" s="1" customFormat="1" ht="216">
      <c r="B742" s="40"/>
      <c r="C742" s="62"/>
      <c r="D742" s="203" t="s">
        <v>155</v>
      </c>
      <c r="E742" s="62"/>
      <c r="F742" s="206" t="s">
        <v>1060</v>
      </c>
      <c r="G742" s="62"/>
      <c r="H742" s="62"/>
      <c r="I742" s="162"/>
      <c r="J742" s="62"/>
      <c r="K742" s="62"/>
      <c r="L742" s="60"/>
      <c r="M742" s="205"/>
      <c r="N742" s="41"/>
      <c r="O742" s="41"/>
      <c r="P742" s="41"/>
      <c r="Q742" s="41"/>
      <c r="R742" s="41"/>
      <c r="S742" s="41"/>
      <c r="T742" s="77"/>
      <c r="AT742" s="23" t="s">
        <v>155</v>
      </c>
      <c r="AU742" s="23" t="s">
        <v>164</v>
      </c>
    </row>
    <row r="743" spans="2:65" s="11" customFormat="1" ht="13.5">
      <c r="B743" s="207"/>
      <c r="C743" s="208"/>
      <c r="D743" s="203" t="s">
        <v>157</v>
      </c>
      <c r="E743" s="209" t="s">
        <v>30</v>
      </c>
      <c r="F743" s="210" t="s">
        <v>1061</v>
      </c>
      <c r="G743" s="208"/>
      <c r="H743" s="211">
        <v>2966</v>
      </c>
      <c r="I743" s="212"/>
      <c r="J743" s="208"/>
      <c r="K743" s="208"/>
      <c r="L743" s="213"/>
      <c r="M743" s="214"/>
      <c r="N743" s="215"/>
      <c r="O743" s="215"/>
      <c r="P743" s="215"/>
      <c r="Q743" s="215"/>
      <c r="R743" s="215"/>
      <c r="S743" s="215"/>
      <c r="T743" s="216"/>
      <c r="AT743" s="217" t="s">
        <v>157</v>
      </c>
      <c r="AU743" s="217" t="s">
        <v>164</v>
      </c>
      <c r="AV743" s="11" t="s">
        <v>84</v>
      </c>
      <c r="AW743" s="11" t="s">
        <v>37</v>
      </c>
      <c r="AX743" s="11" t="s">
        <v>82</v>
      </c>
      <c r="AY743" s="217" t="s">
        <v>144</v>
      </c>
    </row>
    <row r="744" spans="2:65" s="1" customFormat="1" ht="16.5" customHeight="1">
      <c r="B744" s="40"/>
      <c r="C744" s="191" t="s">
        <v>1067</v>
      </c>
      <c r="D744" s="191" t="s">
        <v>146</v>
      </c>
      <c r="E744" s="192" t="s">
        <v>1068</v>
      </c>
      <c r="F744" s="193" t="s">
        <v>1069</v>
      </c>
      <c r="G744" s="194" t="s">
        <v>364</v>
      </c>
      <c r="H744" s="195">
        <v>650</v>
      </c>
      <c r="I744" s="196"/>
      <c r="J744" s="197">
        <f>ROUND(I744*H744,2)</f>
        <v>0</v>
      </c>
      <c r="K744" s="193" t="s">
        <v>150</v>
      </c>
      <c r="L744" s="60"/>
      <c r="M744" s="198" t="s">
        <v>30</v>
      </c>
      <c r="N744" s="199" t="s">
        <v>45</v>
      </c>
      <c r="O744" s="41"/>
      <c r="P744" s="200">
        <f>O744*H744</f>
        <v>0</v>
      </c>
      <c r="Q744" s="200">
        <v>0</v>
      </c>
      <c r="R744" s="200">
        <f>Q744*H744</f>
        <v>0</v>
      </c>
      <c r="S744" s="200">
        <v>0.23</v>
      </c>
      <c r="T744" s="201">
        <f>S744*H744</f>
        <v>149.5</v>
      </c>
      <c r="AR744" s="23" t="s">
        <v>151</v>
      </c>
      <c r="AT744" s="23" t="s">
        <v>146</v>
      </c>
      <c r="AU744" s="23" t="s">
        <v>164</v>
      </c>
      <c r="AY744" s="23" t="s">
        <v>144</v>
      </c>
      <c r="BE744" s="202">
        <f>IF(N744="základní",J744,0)</f>
        <v>0</v>
      </c>
      <c r="BF744" s="202">
        <f>IF(N744="snížená",J744,0)</f>
        <v>0</v>
      </c>
      <c r="BG744" s="202">
        <f>IF(N744="zákl. přenesená",J744,0)</f>
        <v>0</v>
      </c>
      <c r="BH744" s="202">
        <f>IF(N744="sníž. přenesená",J744,0)</f>
        <v>0</v>
      </c>
      <c r="BI744" s="202">
        <f>IF(N744="nulová",J744,0)</f>
        <v>0</v>
      </c>
      <c r="BJ744" s="23" t="s">
        <v>82</v>
      </c>
      <c r="BK744" s="202">
        <f>ROUND(I744*H744,2)</f>
        <v>0</v>
      </c>
      <c r="BL744" s="23" t="s">
        <v>151</v>
      </c>
      <c r="BM744" s="23" t="s">
        <v>1070</v>
      </c>
    </row>
    <row r="745" spans="2:65" s="1" customFormat="1" ht="27">
      <c r="B745" s="40"/>
      <c r="C745" s="62"/>
      <c r="D745" s="203" t="s">
        <v>153</v>
      </c>
      <c r="E745" s="62"/>
      <c r="F745" s="204" t="s">
        <v>1071</v>
      </c>
      <c r="G745" s="62"/>
      <c r="H745" s="62"/>
      <c r="I745" s="162"/>
      <c r="J745" s="62"/>
      <c r="K745" s="62"/>
      <c r="L745" s="60"/>
      <c r="M745" s="205"/>
      <c r="N745" s="41"/>
      <c r="O745" s="41"/>
      <c r="P745" s="41"/>
      <c r="Q745" s="41"/>
      <c r="R745" s="41"/>
      <c r="S745" s="41"/>
      <c r="T745" s="77"/>
      <c r="AT745" s="23" t="s">
        <v>153</v>
      </c>
      <c r="AU745" s="23" t="s">
        <v>164</v>
      </c>
    </row>
    <row r="746" spans="2:65" s="1" customFormat="1" ht="148.5">
      <c r="B746" s="40"/>
      <c r="C746" s="62"/>
      <c r="D746" s="203" t="s">
        <v>155</v>
      </c>
      <c r="E746" s="62"/>
      <c r="F746" s="206" t="s">
        <v>1072</v>
      </c>
      <c r="G746" s="62"/>
      <c r="H746" s="62"/>
      <c r="I746" s="162"/>
      <c r="J746" s="62"/>
      <c r="K746" s="62"/>
      <c r="L746" s="60"/>
      <c r="M746" s="205"/>
      <c r="N746" s="41"/>
      <c r="O746" s="41"/>
      <c r="P746" s="41"/>
      <c r="Q746" s="41"/>
      <c r="R746" s="41"/>
      <c r="S746" s="41"/>
      <c r="T746" s="77"/>
      <c r="AT746" s="23" t="s">
        <v>155</v>
      </c>
      <c r="AU746" s="23" t="s">
        <v>164</v>
      </c>
    </row>
    <row r="747" spans="2:65" s="11" customFormat="1" ht="13.5">
      <c r="B747" s="207"/>
      <c r="C747" s="208"/>
      <c r="D747" s="203" t="s">
        <v>157</v>
      </c>
      <c r="E747" s="209" t="s">
        <v>30</v>
      </c>
      <c r="F747" s="210" t="s">
        <v>1073</v>
      </c>
      <c r="G747" s="208"/>
      <c r="H747" s="211">
        <v>650</v>
      </c>
      <c r="I747" s="212"/>
      <c r="J747" s="208"/>
      <c r="K747" s="208"/>
      <c r="L747" s="213"/>
      <c r="M747" s="214"/>
      <c r="N747" s="215"/>
      <c r="O747" s="215"/>
      <c r="P747" s="215"/>
      <c r="Q747" s="215"/>
      <c r="R747" s="215"/>
      <c r="S747" s="215"/>
      <c r="T747" s="216"/>
      <c r="AT747" s="217" t="s">
        <v>157</v>
      </c>
      <c r="AU747" s="217" t="s">
        <v>164</v>
      </c>
      <c r="AV747" s="11" t="s">
        <v>84</v>
      </c>
      <c r="AW747" s="11" t="s">
        <v>37</v>
      </c>
      <c r="AX747" s="11" t="s">
        <v>82</v>
      </c>
      <c r="AY747" s="217" t="s">
        <v>144</v>
      </c>
    </row>
    <row r="748" spans="2:65" s="1" customFormat="1" ht="16.5" customHeight="1">
      <c r="B748" s="40"/>
      <c r="C748" s="191" t="s">
        <v>1074</v>
      </c>
      <c r="D748" s="191" t="s">
        <v>146</v>
      </c>
      <c r="E748" s="192" t="s">
        <v>1075</v>
      </c>
      <c r="F748" s="193" t="s">
        <v>1076</v>
      </c>
      <c r="G748" s="194" t="s">
        <v>364</v>
      </c>
      <c r="H748" s="195">
        <v>2112</v>
      </c>
      <c r="I748" s="196"/>
      <c r="J748" s="197">
        <f>ROUND(I748*H748,2)</f>
        <v>0</v>
      </c>
      <c r="K748" s="193" t="s">
        <v>150</v>
      </c>
      <c r="L748" s="60"/>
      <c r="M748" s="198" t="s">
        <v>30</v>
      </c>
      <c r="N748" s="199" t="s">
        <v>45</v>
      </c>
      <c r="O748" s="41"/>
      <c r="P748" s="200">
        <f>O748*H748</f>
        <v>0</v>
      </c>
      <c r="Q748" s="200">
        <v>0</v>
      </c>
      <c r="R748" s="200">
        <f>Q748*H748</f>
        <v>0</v>
      </c>
      <c r="S748" s="200">
        <v>0.20499999999999999</v>
      </c>
      <c r="T748" s="201">
        <f>S748*H748</f>
        <v>432.96</v>
      </c>
      <c r="AR748" s="23" t="s">
        <v>151</v>
      </c>
      <c r="AT748" s="23" t="s">
        <v>146</v>
      </c>
      <c r="AU748" s="23" t="s">
        <v>164</v>
      </c>
      <c r="AY748" s="23" t="s">
        <v>144</v>
      </c>
      <c r="BE748" s="202">
        <f>IF(N748="základní",J748,0)</f>
        <v>0</v>
      </c>
      <c r="BF748" s="202">
        <f>IF(N748="snížená",J748,0)</f>
        <v>0</v>
      </c>
      <c r="BG748" s="202">
        <f>IF(N748="zákl. přenesená",J748,0)</f>
        <v>0</v>
      </c>
      <c r="BH748" s="202">
        <f>IF(N748="sníž. přenesená",J748,0)</f>
        <v>0</v>
      </c>
      <c r="BI748" s="202">
        <f>IF(N748="nulová",J748,0)</f>
        <v>0</v>
      </c>
      <c r="BJ748" s="23" t="s">
        <v>82</v>
      </c>
      <c r="BK748" s="202">
        <f>ROUND(I748*H748,2)</f>
        <v>0</v>
      </c>
      <c r="BL748" s="23" t="s">
        <v>151</v>
      </c>
      <c r="BM748" s="23" t="s">
        <v>1077</v>
      </c>
    </row>
    <row r="749" spans="2:65" s="1" customFormat="1" ht="27">
      <c r="B749" s="40"/>
      <c r="C749" s="62"/>
      <c r="D749" s="203" t="s">
        <v>153</v>
      </c>
      <c r="E749" s="62"/>
      <c r="F749" s="204" t="s">
        <v>1078</v>
      </c>
      <c r="G749" s="62"/>
      <c r="H749" s="62"/>
      <c r="I749" s="162"/>
      <c r="J749" s="62"/>
      <c r="K749" s="62"/>
      <c r="L749" s="60"/>
      <c r="M749" s="205"/>
      <c r="N749" s="41"/>
      <c r="O749" s="41"/>
      <c r="P749" s="41"/>
      <c r="Q749" s="41"/>
      <c r="R749" s="41"/>
      <c r="S749" s="41"/>
      <c r="T749" s="77"/>
      <c r="AT749" s="23" t="s">
        <v>153</v>
      </c>
      <c r="AU749" s="23" t="s">
        <v>164</v>
      </c>
    </row>
    <row r="750" spans="2:65" s="1" customFormat="1" ht="148.5">
      <c r="B750" s="40"/>
      <c r="C750" s="62"/>
      <c r="D750" s="203" t="s">
        <v>155</v>
      </c>
      <c r="E750" s="62"/>
      <c r="F750" s="206" t="s">
        <v>1072</v>
      </c>
      <c r="G750" s="62"/>
      <c r="H750" s="62"/>
      <c r="I750" s="162"/>
      <c r="J750" s="62"/>
      <c r="K750" s="62"/>
      <c r="L750" s="60"/>
      <c r="M750" s="205"/>
      <c r="N750" s="41"/>
      <c r="O750" s="41"/>
      <c r="P750" s="41"/>
      <c r="Q750" s="41"/>
      <c r="R750" s="41"/>
      <c r="S750" s="41"/>
      <c r="T750" s="77"/>
      <c r="AT750" s="23" t="s">
        <v>155</v>
      </c>
      <c r="AU750" s="23" t="s">
        <v>164</v>
      </c>
    </row>
    <row r="751" spans="2:65" s="11" customFormat="1" ht="13.5">
      <c r="B751" s="207"/>
      <c r="C751" s="208"/>
      <c r="D751" s="203" t="s">
        <v>157</v>
      </c>
      <c r="E751" s="209" t="s">
        <v>30</v>
      </c>
      <c r="F751" s="210" t="s">
        <v>1079</v>
      </c>
      <c r="G751" s="208"/>
      <c r="H751" s="211">
        <v>465</v>
      </c>
      <c r="I751" s="212"/>
      <c r="J751" s="208"/>
      <c r="K751" s="208"/>
      <c r="L751" s="213"/>
      <c r="M751" s="214"/>
      <c r="N751" s="215"/>
      <c r="O751" s="215"/>
      <c r="P751" s="215"/>
      <c r="Q751" s="215"/>
      <c r="R751" s="215"/>
      <c r="S751" s="215"/>
      <c r="T751" s="216"/>
      <c r="AT751" s="217" t="s">
        <v>157</v>
      </c>
      <c r="AU751" s="217" t="s">
        <v>164</v>
      </c>
      <c r="AV751" s="11" t="s">
        <v>84</v>
      </c>
      <c r="AW751" s="11" t="s">
        <v>37</v>
      </c>
      <c r="AX751" s="11" t="s">
        <v>74</v>
      </c>
      <c r="AY751" s="217" t="s">
        <v>144</v>
      </c>
    </row>
    <row r="752" spans="2:65" s="11" customFormat="1" ht="13.5">
      <c r="B752" s="207"/>
      <c r="C752" s="208"/>
      <c r="D752" s="203" t="s">
        <v>157</v>
      </c>
      <c r="E752" s="209" t="s">
        <v>30</v>
      </c>
      <c r="F752" s="210" t="s">
        <v>1080</v>
      </c>
      <c r="G752" s="208"/>
      <c r="H752" s="211">
        <v>1184</v>
      </c>
      <c r="I752" s="212"/>
      <c r="J752" s="208"/>
      <c r="K752" s="208"/>
      <c r="L752" s="213"/>
      <c r="M752" s="214"/>
      <c r="N752" s="215"/>
      <c r="O752" s="215"/>
      <c r="P752" s="215"/>
      <c r="Q752" s="215"/>
      <c r="R752" s="215"/>
      <c r="S752" s="215"/>
      <c r="T752" s="216"/>
      <c r="AT752" s="217" t="s">
        <v>157</v>
      </c>
      <c r="AU752" s="217" t="s">
        <v>164</v>
      </c>
      <c r="AV752" s="11" t="s">
        <v>84</v>
      </c>
      <c r="AW752" s="11" t="s">
        <v>37</v>
      </c>
      <c r="AX752" s="11" t="s">
        <v>74</v>
      </c>
      <c r="AY752" s="217" t="s">
        <v>144</v>
      </c>
    </row>
    <row r="753" spans="2:65" s="11" customFormat="1" ht="13.5">
      <c r="B753" s="207"/>
      <c r="C753" s="208"/>
      <c r="D753" s="203" t="s">
        <v>157</v>
      </c>
      <c r="E753" s="209" t="s">
        <v>30</v>
      </c>
      <c r="F753" s="210" t="s">
        <v>1081</v>
      </c>
      <c r="G753" s="208"/>
      <c r="H753" s="211">
        <v>463</v>
      </c>
      <c r="I753" s="212"/>
      <c r="J753" s="208"/>
      <c r="K753" s="208"/>
      <c r="L753" s="213"/>
      <c r="M753" s="214"/>
      <c r="N753" s="215"/>
      <c r="O753" s="215"/>
      <c r="P753" s="215"/>
      <c r="Q753" s="215"/>
      <c r="R753" s="215"/>
      <c r="S753" s="215"/>
      <c r="T753" s="216"/>
      <c r="AT753" s="217" t="s">
        <v>157</v>
      </c>
      <c r="AU753" s="217" t="s">
        <v>164</v>
      </c>
      <c r="AV753" s="11" t="s">
        <v>84</v>
      </c>
      <c r="AW753" s="11" t="s">
        <v>37</v>
      </c>
      <c r="AX753" s="11" t="s">
        <v>74</v>
      </c>
      <c r="AY753" s="217" t="s">
        <v>144</v>
      </c>
    </row>
    <row r="754" spans="2:65" s="12" customFormat="1" ht="13.5">
      <c r="B754" s="218"/>
      <c r="C754" s="219"/>
      <c r="D754" s="203" t="s">
        <v>157</v>
      </c>
      <c r="E754" s="220" t="s">
        <v>30</v>
      </c>
      <c r="F754" s="221" t="s">
        <v>191</v>
      </c>
      <c r="G754" s="219"/>
      <c r="H754" s="222">
        <v>2112</v>
      </c>
      <c r="I754" s="223"/>
      <c r="J754" s="219"/>
      <c r="K754" s="219"/>
      <c r="L754" s="224"/>
      <c r="M754" s="225"/>
      <c r="N754" s="226"/>
      <c r="O754" s="226"/>
      <c r="P754" s="226"/>
      <c r="Q754" s="226"/>
      <c r="R754" s="226"/>
      <c r="S754" s="226"/>
      <c r="T754" s="227"/>
      <c r="AT754" s="228" t="s">
        <v>157</v>
      </c>
      <c r="AU754" s="228" t="s">
        <v>164</v>
      </c>
      <c r="AV754" s="12" t="s">
        <v>151</v>
      </c>
      <c r="AW754" s="12" t="s">
        <v>37</v>
      </c>
      <c r="AX754" s="12" t="s">
        <v>82</v>
      </c>
      <c r="AY754" s="228" t="s">
        <v>144</v>
      </c>
    </row>
    <row r="755" spans="2:65" s="1" customFormat="1" ht="25.5" customHeight="1">
      <c r="B755" s="40"/>
      <c r="C755" s="191" t="s">
        <v>605</v>
      </c>
      <c r="D755" s="191" t="s">
        <v>146</v>
      </c>
      <c r="E755" s="192" t="s">
        <v>1082</v>
      </c>
      <c r="F755" s="193" t="s">
        <v>1083</v>
      </c>
      <c r="G755" s="194" t="s">
        <v>149</v>
      </c>
      <c r="H755" s="195">
        <v>1</v>
      </c>
      <c r="I755" s="196"/>
      <c r="J755" s="197">
        <f>ROUND(I755*H755,2)</f>
        <v>0</v>
      </c>
      <c r="K755" s="193" t="s">
        <v>150</v>
      </c>
      <c r="L755" s="60"/>
      <c r="M755" s="198" t="s">
        <v>30</v>
      </c>
      <c r="N755" s="199" t="s">
        <v>45</v>
      </c>
      <c r="O755" s="41"/>
      <c r="P755" s="200">
        <f>O755*H755</f>
        <v>0</v>
      </c>
      <c r="Q755" s="200">
        <v>0</v>
      </c>
      <c r="R755" s="200">
        <f>Q755*H755</f>
        <v>0</v>
      </c>
      <c r="S755" s="200">
        <v>8.2000000000000003E-2</v>
      </c>
      <c r="T755" s="201">
        <f>S755*H755</f>
        <v>8.2000000000000003E-2</v>
      </c>
      <c r="AR755" s="23" t="s">
        <v>151</v>
      </c>
      <c r="AT755" s="23" t="s">
        <v>146</v>
      </c>
      <c r="AU755" s="23" t="s">
        <v>164</v>
      </c>
      <c r="AY755" s="23" t="s">
        <v>144</v>
      </c>
      <c r="BE755" s="202">
        <f>IF(N755="základní",J755,0)</f>
        <v>0</v>
      </c>
      <c r="BF755" s="202">
        <f>IF(N755="snížená",J755,0)</f>
        <v>0</v>
      </c>
      <c r="BG755" s="202">
        <f>IF(N755="zákl. přenesená",J755,0)</f>
        <v>0</v>
      </c>
      <c r="BH755" s="202">
        <f>IF(N755="sníž. přenesená",J755,0)</f>
        <v>0</v>
      </c>
      <c r="BI755" s="202">
        <f>IF(N755="nulová",J755,0)</f>
        <v>0</v>
      </c>
      <c r="BJ755" s="23" t="s">
        <v>82</v>
      </c>
      <c r="BK755" s="202">
        <f>ROUND(I755*H755,2)</f>
        <v>0</v>
      </c>
      <c r="BL755" s="23" t="s">
        <v>151</v>
      </c>
      <c r="BM755" s="23" t="s">
        <v>1084</v>
      </c>
    </row>
    <row r="756" spans="2:65" s="1" customFormat="1" ht="27">
      <c r="B756" s="40"/>
      <c r="C756" s="62"/>
      <c r="D756" s="203" t="s">
        <v>153</v>
      </c>
      <c r="E756" s="62"/>
      <c r="F756" s="204" t="s">
        <v>1085</v>
      </c>
      <c r="G756" s="62"/>
      <c r="H756" s="62"/>
      <c r="I756" s="162"/>
      <c r="J756" s="62"/>
      <c r="K756" s="62"/>
      <c r="L756" s="60"/>
      <c r="M756" s="205"/>
      <c r="N756" s="41"/>
      <c r="O756" s="41"/>
      <c r="P756" s="41"/>
      <c r="Q756" s="41"/>
      <c r="R756" s="41"/>
      <c r="S756" s="41"/>
      <c r="T756" s="77"/>
      <c r="AT756" s="23" t="s">
        <v>153</v>
      </c>
      <c r="AU756" s="23" t="s">
        <v>164</v>
      </c>
    </row>
    <row r="757" spans="2:65" s="1" customFormat="1" ht="67.5">
      <c r="B757" s="40"/>
      <c r="C757" s="62"/>
      <c r="D757" s="203" t="s">
        <v>155</v>
      </c>
      <c r="E757" s="62"/>
      <c r="F757" s="206" t="s">
        <v>1086</v>
      </c>
      <c r="G757" s="62"/>
      <c r="H757" s="62"/>
      <c r="I757" s="162"/>
      <c r="J757" s="62"/>
      <c r="K757" s="62"/>
      <c r="L757" s="60"/>
      <c r="M757" s="205"/>
      <c r="N757" s="41"/>
      <c r="O757" s="41"/>
      <c r="P757" s="41"/>
      <c r="Q757" s="41"/>
      <c r="R757" s="41"/>
      <c r="S757" s="41"/>
      <c r="T757" s="77"/>
      <c r="AT757" s="23" t="s">
        <v>155</v>
      </c>
      <c r="AU757" s="23" t="s">
        <v>164</v>
      </c>
    </row>
    <row r="758" spans="2:65" s="11" customFormat="1" ht="13.5">
      <c r="B758" s="207"/>
      <c r="C758" s="208"/>
      <c r="D758" s="203" t="s">
        <v>157</v>
      </c>
      <c r="E758" s="209" t="s">
        <v>30</v>
      </c>
      <c r="F758" s="210" t="s">
        <v>82</v>
      </c>
      <c r="G758" s="208"/>
      <c r="H758" s="211">
        <v>1</v>
      </c>
      <c r="I758" s="212"/>
      <c r="J758" s="208"/>
      <c r="K758" s="208"/>
      <c r="L758" s="213"/>
      <c r="M758" s="214"/>
      <c r="N758" s="215"/>
      <c r="O758" s="215"/>
      <c r="P758" s="215"/>
      <c r="Q758" s="215"/>
      <c r="R758" s="215"/>
      <c r="S758" s="215"/>
      <c r="T758" s="216"/>
      <c r="AT758" s="217" t="s">
        <v>157</v>
      </c>
      <c r="AU758" s="217" t="s">
        <v>164</v>
      </c>
      <c r="AV758" s="11" t="s">
        <v>84</v>
      </c>
      <c r="AW758" s="11" t="s">
        <v>37</v>
      </c>
      <c r="AX758" s="11" t="s">
        <v>82</v>
      </c>
      <c r="AY758" s="217" t="s">
        <v>144</v>
      </c>
    </row>
    <row r="759" spans="2:65" s="1" customFormat="1" ht="16.5" customHeight="1">
      <c r="B759" s="40"/>
      <c r="C759" s="191" t="s">
        <v>1087</v>
      </c>
      <c r="D759" s="191" t="s">
        <v>146</v>
      </c>
      <c r="E759" s="192" t="s">
        <v>1088</v>
      </c>
      <c r="F759" s="193" t="s">
        <v>1089</v>
      </c>
      <c r="G759" s="194" t="s">
        <v>149</v>
      </c>
      <c r="H759" s="195">
        <v>1</v>
      </c>
      <c r="I759" s="196"/>
      <c r="J759" s="197">
        <f>ROUND(I759*H759,2)</f>
        <v>0</v>
      </c>
      <c r="K759" s="193" t="s">
        <v>150</v>
      </c>
      <c r="L759" s="60"/>
      <c r="M759" s="198" t="s">
        <v>30</v>
      </c>
      <c r="N759" s="199" t="s">
        <v>45</v>
      </c>
      <c r="O759" s="41"/>
      <c r="P759" s="200">
        <f>O759*H759</f>
        <v>0</v>
      </c>
      <c r="Q759" s="200">
        <v>0</v>
      </c>
      <c r="R759" s="200">
        <f>Q759*H759</f>
        <v>0</v>
      </c>
      <c r="S759" s="200">
        <v>4.0000000000000001E-3</v>
      </c>
      <c r="T759" s="201">
        <f>S759*H759</f>
        <v>4.0000000000000001E-3</v>
      </c>
      <c r="AR759" s="23" t="s">
        <v>151</v>
      </c>
      <c r="AT759" s="23" t="s">
        <v>146</v>
      </c>
      <c r="AU759" s="23" t="s">
        <v>164</v>
      </c>
      <c r="AY759" s="23" t="s">
        <v>144</v>
      </c>
      <c r="BE759" s="202">
        <f>IF(N759="základní",J759,0)</f>
        <v>0</v>
      </c>
      <c r="BF759" s="202">
        <f>IF(N759="snížená",J759,0)</f>
        <v>0</v>
      </c>
      <c r="BG759" s="202">
        <f>IF(N759="zákl. přenesená",J759,0)</f>
        <v>0</v>
      </c>
      <c r="BH759" s="202">
        <f>IF(N759="sníž. přenesená",J759,0)</f>
        <v>0</v>
      </c>
      <c r="BI759" s="202">
        <f>IF(N759="nulová",J759,0)</f>
        <v>0</v>
      </c>
      <c r="BJ759" s="23" t="s">
        <v>82</v>
      </c>
      <c r="BK759" s="202">
        <f>ROUND(I759*H759,2)</f>
        <v>0</v>
      </c>
      <c r="BL759" s="23" t="s">
        <v>151</v>
      </c>
      <c r="BM759" s="23" t="s">
        <v>1090</v>
      </c>
    </row>
    <row r="760" spans="2:65" s="1" customFormat="1" ht="27">
      <c r="B760" s="40"/>
      <c r="C760" s="62"/>
      <c r="D760" s="203" t="s">
        <v>153</v>
      </c>
      <c r="E760" s="62"/>
      <c r="F760" s="204" t="s">
        <v>1091</v>
      </c>
      <c r="G760" s="62"/>
      <c r="H760" s="62"/>
      <c r="I760" s="162"/>
      <c r="J760" s="62"/>
      <c r="K760" s="62"/>
      <c r="L760" s="60"/>
      <c r="M760" s="205"/>
      <c r="N760" s="41"/>
      <c r="O760" s="41"/>
      <c r="P760" s="41"/>
      <c r="Q760" s="41"/>
      <c r="R760" s="41"/>
      <c r="S760" s="41"/>
      <c r="T760" s="77"/>
      <c r="AT760" s="23" t="s">
        <v>153</v>
      </c>
      <c r="AU760" s="23" t="s">
        <v>164</v>
      </c>
    </row>
    <row r="761" spans="2:65" s="1" customFormat="1" ht="40.5">
      <c r="B761" s="40"/>
      <c r="C761" s="62"/>
      <c r="D761" s="203" t="s">
        <v>155</v>
      </c>
      <c r="E761" s="62"/>
      <c r="F761" s="206" t="s">
        <v>1092</v>
      </c>
      <c r="G761" s="62"/>
      <c r="H761" s="62"/>
      <c r="I761" s="162"/>
      <c r="J761" s="62"/>
      <c r="K761" s="62"/>
      <c r="L761" s="60"/>
      <c r="M761" s="205"/>
      <c r="N761" s="41"/>
      <c r="O761" s="41"/>
      <c r="P761" s="41"/>
      <c r="Q761" s="41"/>
      <c r="R761" s="41"/>
      <c r="S761" s="41"/>
      <c r="T761" s="77"/>
      <c r="AT761" s="23" t="s">
        <v>155</v>
      </c>
      <c r="AU761" s="23" t="s">
        <v>164</v>
      </c>
    </row>
    <row r="762" spans="2:65" s="1" customFormat="1" ht="27">
      <c r="B762" s="40"/>
      <c r="C762" s="62"/>
      <c r="D762" s="203" t="s">
        <v>237</v>
      </c>
      <c r="E762" s="62"/>
      <c r="F762" s="206" t="s">
        <v>1093</v>
      </c>
      <c r="G762" s="62"/>
      <c r="H762" s="62"/>
      <c r="I762" s="162"/>
      <c r="J762" s="62"/>
      <c r="K762" s="62"/>
      <c r="L762" s="60"/>
      <c r="M762" s="205"/>
      <c r="N762" s="41"/>
      <c r="O762" s="41"/>
      <c r="P762" s="41"/>
      <c r="Q762" s="41"/>
      <c r="R762" s="41"/>
      <c r="S762" s="41"/>
      <c r="T762" s="77"/>
      <c r="AT762" s="23" t="s">
        <v>237</v>
      </c>
      <c r="AU762" s="23" t="s">
        <v>164</v>
      </c>
    </row>
    <row r="763" spans="2:65" s="11" customFormat="1" ht="13.5">
      <c r="B763" s="207"/>
      <c r="C763" s="208"/>
      <c r="D763" s="203" t="s">
        <v>157</v>
      </c>
      <c r="E763" s="209" t="s">
        <v>30</v>
      </c>
      <c r="F763" s="210" t="s">
        <v>82</v>
      </c>
      <c r="G763" s="208"/>
      <c r="H763" s="211">
        <v>1</v>
      </c>
      <c r="I763" s="212"/>
      <c r="J763" s="208"/>
      <c r="K763" s="208"/>
      <c r="L763" s="213"/>
      <c r="M763" s="214"/>
      <c r="N763" s="215"/>
      <c r="O763" s="215"/>
      <c r="P763" s="215"/>
      <c r="Q763" s="215"/>
      <c r="R763" s="215"/>
      <c r="S763" s="215"/>
      <c r="T763" s="216"/>
      <c r="AT763" s="217" t="s">
        <v>157</v>
      </c>
      <c r="AU763" s="217" t="s">
        <v>164</v>
      </c>
      <c r="AV763" s="11" t="s">
        <v>84</v>
      </c>
      <c r="AW763" s="11" t="s">
        <v>37</v>
      </c>
      <c r="AX763" s="11" t="s">
        <v>82</v>
      </c>
      <c r="AY763" s="217" t="s">
        <v>144</v>
      </c>
    </row>
    <row r="764" spans="2:65" s="1" customFormat="1" ht="16.5" customHeight="1">
      <c r="B764" s="40"/>
      <c r="C764" s="191" t="s">
        <v>1094</v>
      </c>
      <c r="D764" s="191" t="s">
        <v>146</v>
      </c>
      <c r="E764" s="192" t="s">
        <v>1095</v>
      </c>
      <c r="F764" s="193" t="s">
        <v>1096</v>
      </c>
      <c r="G764" s="194" t="s">
        <v>149</v>
      </c>
      <c r="H764" s="195">
        <v>5</v>
      </c>
      <c r="I764" s="196"/>
      <c r="J764" s="197">
        <f>ROUND(I764*H764,2)</f>
        <v>0</v>
      </c>
      <c r="K764" s="193" t="s">
        <v>150</v>
      </c>
      <c r="L764" s="60"/>
      <c r="M764" s="198" t="s">
        <v>30</v>
      </c>
      <c r="N764" s="199" t="s">
        <v>45</v>
      </c>
      <c r="O764" s="41"/>
      <c r="P764" s="200">
        <f>O764*H764</f>
        <v>0</v>
      </c>
      <c r="Q764" s="200">
        <v>0</v>
      </c>
      <c r="R764" s="200">
        <f>Q764*H764</f>
        <v>0</v>
      </c>
      <c r="S764" s="200">
        <v>0.108</v>
      </c>
      <c r="T764" s="201">
        <f>S764*H764</f>
        <v>0.54</v>
      </c>
      <c r="AR764" s="23" t="s">
        <v>151</v>
      </c>
      <c r="AT764" s="23" t="s">
        <v>146</v>
      </c>
      <c r="AU764" s="23" t="s">
        <v>164</v>
      </c>
      <c r="AY764" s="23" t="s">
        <v>144</v>
      </c>
      <c r="BE764" s="202">
        <f>IF(N764="základní",J764,0)</f>
        <v>0</v>
      </c>
      <c r="BF764" s="202">
        <f>IF(N764="snížená",J764,0)</f>
        <v>0</v>
      </c>
      <c r="BG764" s="202">
        <f>IF(N764="zákl. přenesená",J764,0)</f>
        <v>0</v>
      </c>
      <c r="BH764" s="202">
        <f>IF(N764="sníž. přenesená",J764,0)</f>
        <v>0</v>
      </c>
      <c r="BI764" s="202">
        <f>IF(N764="nulová",J764,0)</f>
        <v>0</v>
      </c>
      <c r="BJ764" s="23" t="s">
        <v>82</v>
      </c>
      <c r="BK764" s="202">
        <f>ROUND(I764*H764,2)</f>
        <v>0</v>
      </c>
      <c r="BL764" s="23" t="s">
        <v>151</v>
      </c>
      <c r="BM764" s="23" t="s">
        <v>1097</v>
      </c>
    </row>
    <row r="765" spans="2:65" s="1" customFormat="1" ht="27">
      <c r="B765" s="40"/>
      <c r="C765" s="62"/>
      <c r="D765" s="203" t="s">
        <v>153</v>
      </c>
      <c r="E765" s="62"/>
      <c r="F765" s="204" t="s">
        <v>1098</v>
      </c>
      <c r="G765" s="62"/>
      <c r="H765" s="62"/>
      <c r="I765" s="162"/>
      <c r="J765" s="62"/>
      <c r="K765" s="62"/>
      <c r="L765" s="60"/>
      <c r="M765" s="205"/>
      <c r="N765" s="41"/>
      <c r="O765" s="41"/>
      <c r="P765" s="41"/>
      <c r="Q765" s="41"/>
      <c r="R765" s="41"/>
      <c r="S765" s="41"/>
      <c r="T765" s="77"/>
      <c r="AT765" s="23" t="s">
        <v>153</v>
      </c>
      <c r="AU765" s="23" t="s">
        <v>164</v>
      </c>
    </row>
    <row r="766" spans="2:65" s="1" customFormat="1" ht="54">
      <c r="B766" s="40"/>
      <c r="C766" s="62"/>
      <c r="D766" s="203" t="s">
        <v>155</v>
      </c>
      <c r="E766" s="62"/>
      <c r="F766" s="206" t="s">
        <v>1099</v>
      </c>
      <c r="G766" s="62"/>
      <c r="H766" s="62"/>
      <c r="I766" s="162"/>
      <c r="J766" s="62"/>
      <c r="K766" s="62"/>
      <c r="L766" s="60"/>
      <c r="M766" s="205"/>
      <c r="N766" s="41"/>
      <c r="O766" s="41"/>
      <c r="P766" s="41"/>
      <c r="Q766" s="41"/>
      <c r="R766" s="41"/>
      <c r="S766" s="41"/>
      <c r="T766" s="77"/>
      <c r="AT766" s="23" t="s">
        <v>155</v>
      </c>
      <c r="AU766" s="23" t="s">
        <v>164</v>
      </c>
    </row>
    <row r="767" spans="2:65" s="11" customFormat="1" ht="13.5">
      <c r="B767" s="207"/>
      <c r="C767" s="208"/>
      <c r="D767" s="203" t="s">
        <v>157</v>
      </c>
      <c r="E767" s="209" t="s">
        <v>30</v>
      </c>
      <c r="F767" s="210" t="s">
        <v>178</v>
      </c>
      <c r="G767" s="208"/>
      <c r="H767" s="211">
        <v>5</v>
      </c>
      <c r="I767" s="212"/>
      <c r="J767" s="208"/>
      <c r="K767" s="208"/>
      <c r="L767" s="213"/>
      <c r="M767" s="214"/>
      <c r="N767" s="215"/>
      <c r="O767" s="215"/>
      <c r="P767" s="215"/>
      <c r="Q767" s="215"/>
      <c r="R767" s="215"/>
      <c r="S767" s="215"/>
      <c r="T767" s="216"/>
      <c r="AT767" s="217" t="s">
        <v>157</v>
      </c>
      <c r="AU767" s="217" t="s">
        <v>164</v>
      </c>
      <c r="AV767" s="11" t="s">
        <v>84</v>
      </c>
      <c r="AW767" s="11" t="s">
        <v>37</v>
      </c>
      <c r="AX767" s="11" t="s">
        <v>82</v>
      </c>
      <c r="AY767" s="217" t="s">
        <v>144</v>
      </c>
    </row>
    <row r="768" spans="2:65" s="10" customFormat="1" ht="29.85" customHeight="1">
      <c r="B768" s="175"/>
      <c r="C768" s="176"/>
      <c r="D768" s="177" t="s">
        <v>73</v>
      </c>
      <c r="E768" s="189" t="s">
        <v>1100</v>
      </c>
      <c r="F768" s="189" t="s">
        <v>1101</v>
      </c>
      <c r="G768" s="176"/>
      <c r="H768" s="176"/>
      <c r="I768" s="179"/>
      <c r="J768" s="190">
        <f>BK768</f>
        <v>0</v>
      </c>
      <c r="K768" s="176"/>
      <c r="L768" s="181"/>
      <c r="M768" s="182"/>
      <c r="N768" s="183"/>
      <c r="O768" s="183"/>
      <c r="P768" s="184">
        <f>SUM(P769:P825)</f>
        <v>0</v>
      </c>
      <c r="Q768" s="183"/>
      <c r="R768" s="184">
        <f>SUM(R769:R825)</f>
        <v>0</v>
      </c>
      <c r="S768" s="183"/>
      <c r="T768" s="185">
        <f>SUM(T769:T825)</f>
        <v>0</v>
      </c>
      <c r="AR768" s="186" t="s">
        <v>82</v>
      </c>
      <c r="AT768" s="187" t="s">
        <v>73</v>
      </c>
      <c r="AU768" s="187" t="s">
        <v>82</v>
      </c>
      <c r="AY768" s="186" t="s">
        <v>144</v>
      </c>
      <c r="BK768" s="188">
        <f>SUM(BK769:BK825)</f>
        <v>0</v>
      </c>
    </row>
    <row r="769" spans="2:65" s="1" customFormat="1" ht="16.5" customHeight="1">
      <c r="B769" s="40"/>
      <c r="C769" s="191" t="s">
        <v>1102</v>
      </c>
      <c r="D769" s="191" t="s">
        <v>146</v>
      </c>
      <c r="E769" s="192" t="s">
        <v>1103</v>
      </c>
      <c r="F769" s="193" t="s">
        <v>1104</v>
      </c>
      <c r="G769" s="194" t="s">
        <v>278</v>
      </c>
      <c r="H769" s="195">
        <v>3269.944</v>
      </c>
      <c r="I769" s="196"/>
      <c r="J769" s="197">
        <f>ROUND(I769*H769,2)</f>
        <v>0</v>
      </c>
      <c r="K769" s="193" t="s">
        <v>150</v>
      </c>
      <c r="L769" s="60"/>
      <c r="M769" s="198" t="s">
        <v>30</v>
      </c>
      <c r="N769" s="199" t="s">
        <v>45</v>
      </c>
      <c r="O769" s="41"/>
      <c r="P769" s="200">
        <f>O769*H769</f>
        <v>0</v>
      </c>
      <c r="Q769" s="200">
        <v>0</v>
      </c>
      <c r="R769" s="200">
        <f>Q769*H769</f>
        <v>0</v>
      </c>
      <c r="S769" s="200">
        <v>0</v>
      </c>
      <c r="T769" s="201">
        <f>S769*H769</f>
        <v>0</v>
      </c>
      <c r="AR769" s="23" t="s">
        <v>151</v>
      </c>
      <c r="AT769" s="23" t="s">
        <v>146</v>
      </c>
      <c r="AU769" s="23" t="s">
        <v>84</v>
      </c>
      <c r="AY769" s="23" t="s">
        <v>144</v>
      </c>
      <c r="BE769" s="202">
        <f>IF(N769="základní",J769,0)</f>
        <v>0</v>
      </c>
      <c r="BF769" s="202">
        <f>IF(N769="snížená",J769,0)</f>
        <v>0</v>
      </c>
      <c r="BG769" s="202">
        <f>IF(N769="zákl. přenesená",J769,0)</f>
        <v>0</v>
      </c>
      <c r="BH769" s="202">
        <f>IF(N769="sníž. přenesená",J769,0)</f>
        <v>0</v>
      </c>
      <c r="BI769" s="202">
        <f>IF(N769="nulová",J769,0)</f>
        <v>0</v>
      </c>
      <c r="BJ769" s="23" t="s">
        <v>82</v>
      </c>
      <c r="BK769" s="202">
        <f>ROUND(I769*H769,2)</f>
        <v>0</v>
      </c>
      <c r="BL769" s="23" t="s">
        <v>151</v>
      </c>
      <c r="BM769" s="23" t="s">
        <v>1105</v>
      </c>
    </row>
    <row r="770" spans="2:65" s="1" customFormat="1" ht="27">
      <c r="B770" s="40"/>
      <c r="C770" s="62"/>
      <c r="D770" s="203" t="s">
        <v>153</v>
      </c>
      <c r="E770" s="62"/>
      <c r="F770" s="204" t="s">
        <v>1106</v>
      </c>
      <c r="G770" s="62"/>
      <c r="H770" s="62"/>
      <c r="I770" s="162"/>
      <c r="J770" s="62"/>
      <c r="K770" s="62"/>
      <c r="L770" s="60"/>
      <c r="M770" s="205"/>
      <c r="N770" s="41"/>
      <c r="O770" s="41"/>
      <c r="P770" s="41"/>
      <c r="Q770" s="41"/>
      <c r="R770" s="41"/>
      <c r="S770" s="41"/>
      <c r="T770" s="77"/>
      <c r="AT770" s="23" t="s">
        <v>153</v>
      </c>
      <c r="AU770" s="23" t="s">
        <v>84</v>
      </c>
    </row>
    <row r="771" spans="2:65" s="1" customFormat="1" ht="94.5">
      <c r="B771" s="40"/>
      <c r="C771" s="62"/>
      <c r="D771" s="203" t="s">
        <v>155</v>
      </c>
      <c r="E771" s="62"/>
      <c r="F771" s="206" t="s">
        <v>1107</v>
      </c>
      <c r="G771" s="62"/>
      <c r="H771" s="62"/>
      <c r="I771" s="162"/>
      <c r="J771" s="62"/>
      <c r="K771" s="62"/>
      <c r="L771" s="60"/>
      <c r="M771" s="205"/>
      <c r="N771" s="41"/>
      <c r="O771" s="41"/>
      <c r="P771" s="41"/>
      <c r="Q771" s="41"/>
      <c r="R771" s="41"/>
      <c r="S771" s="41"/>
      <c r="T771" s="77"/>
      <c r="AT771" s="23" t="s">
        <v>155</v>
      </c>
      <c r="AU771" s="23" t="s">
        <v>84</v>
      </c>
    </row>
    <row r="772" spans="2:65" s="11" customFormat="1" ht="13.5">
      <c r="B772" s="207"/>
      <c r="C772" s="208"/>
      <c r="D772" s="203" t="s">
        <v>157</v>
      </c>
      <c r="E772" s="209" t="s">
        <v>30</v>
      </c>
      <c r="F772" s="210" t="s">
        <v>1108</v>
      </c>
      <c r="G772" s="208"/>
      <c r="H772" s="211">
        <v>2131</v>
      </c>
      <c r="I772" s="212"/>
      <c r="J772" s="208"/>
      <c r="K772" s="208"/>
      <c r="L772" s="213"/>
      <c r="M772" s="214"/>
      <c r="N772" s="215"/>
      <c r="O772" s="215"/>
      <c r="P772" s="215"/>
      <c r="Q772" s="215"/>
      <c r="R772" s="215"/>
      <c r="S772" s="215"/>
      <c r="T772" s="216"/>
      <c r="AT772" s="217" t="s">
        <v>157</v>
      </c>
      <c r="AU772" s="217" t="s">
        <v>84</v>
      </c>
      <c r="AV772" s="11" t="s">
        <v>84</v>
      </c>
      <c r="AW772" s="11" t="s">
        <v>37</v>
      </c>
      <c r="AX772" s="11" t="s">
        <v>74</v>
      </c>
      <c r="AY772" s="217" t="s">
        <v>144</v>
      </c>
    </row>
    <row r="773" spans="2:65" s="11" customFormat="1" ht="13.5">
      <c r="B773" s="207"/>
      <c r="C773" s="208"/>
      <c r="D773" s="203" t="s">
        <v>157</v>
      </c>
      <c r="E773" s="209" t="s">
        <v>30</v>
      </c>
      <c r="F773" s="210" t="s">
        <v>1109</v>
      </c>
      <c r="G773" s="208"/>
      <c r="H773" s="211">
        <v>1138.944</v>
      </c>
      <c r="I773" s="212"/>
      <c r="J773" s="208"/>
      <c r="K773" s="208"/>
      <c r="L773" s="213"/>
      <c r="M773" s="214"/>
      <c r="N773" s="215"/>
      <c r="O773" s="215"/>
      <c r="P773" s="215"/>
      <c r="Q773" s="215"/>
      <c r="R773" s="215"/>
      <c r="S773" s="215"/>
      <c r="T773" s="216"/>
      <c r="AT773" s="217" t="s">
        <v>157</v>
      </c>
      <c r="AU773" s="217" t="s">
        <v>84</v>
      </c>
      <c r="AV773" s="11" t="s">
        <v>84</v>
      </c>
      <c r="AW773" s="11" t="s">
        <v>37</v>
      </c>
      <c r="AX773" s="11" t="s">
        <v>74</v>
      </c>
      <c r="AY773" s="217" t="s">
        <v>144</v>
      </c>
    </row>
    <row r="774" spans="2:65" s="12" customFormat="1" ht="13.5">
      <c r="B774" s="218"/>
      <c r="C774" s="219"/>
      <c r="D774" s="203" t="s">
        <v>157</v>
      </c>
      <c r="E774" s="220" t="s">
        <v>30</v>
      </c>
      <c r="F774" s="221" t="s">
        <v>191</v>
      </c>
      <c r="G774" s="219"/>
      <c r="H774" s="222">
        <v>3269.944</v>
      </c>
      <c r="I774" s="223"/>
      <c r="J774" s="219"/>
      <c r="K774" s="219"/>
      <c r="L774" s="224"/>
      <c r="M774" s="225"/>
      <c r="N774" s="226"/>
      <c r="O774" s="226"/>
      <c r="P774" s="226"/>
      <c r="Q774" s="226"/>
      <c r="R774" s="226"/>
      <c r="S774" s="226"/>
      <c r="T774" s="227"/>
      <c r="AT774" s="228" t="s">
        <v>157</v>
      </c>
      <c r="AU774" s="228" t="s">
        <v>84</v>
      </c>
      <c r="AV774" s="12" t="s">
        <v>151</v>
      </c>
      <c r="AW774" s="12" t="s">
        <v>37</v>
      </c>
      <c r="AX774" s="12" t="s">
        <v>82</v>
      </c>
      <c r="AY774" s="228" t="s">
        <v>144</v>
      </c>
    </row>
    <row r="775" spans="2:65" s="1" customFormat="1" ht="16.5" customHeight="1">
      <c r="B775" s="40"/>
      <c r="C775" s="191" t="s">
        <v>1110</v>
      </c>
      <c r="D775" s="191" t="s">
        <v>146</v>
      </c>
      <c r="E775" s="192" t="s">
        <v>1111</v>
      </c>
      <c r="F775" s="193" t="s">
        <v>1112</v>
      </c>
      <c r="G775" s="194" t="s">
        <v>278</v>
      </c>
      <c r="H775" s="195">
        <v>29429.495999999999</v>
      </c>
      <c r="I775" s="196"/>
      <c r="J775" s="197">
        <f>ROUND(I775*H775,2)</f>
        <v>0</v>
      </c>
      <c r="K775" s="193" t="s">
        <v>150</v>
      </c>
      <c r="L775" s="60"/>
      <c r="M775" s="198" t="s">
        <v>30</v>
      </c>
      <c r="N775" s="199" t="s">
        <v>45</v>
      </c>
      <c r="O775" s="41"/>
      <c r="P775" s="200">
        <f>O775*H775</f>
        <v>0</v>
      </c>
      <c r="Q775" s="200">
        <v>0</v>
      </c>
      <c r="R775" s="200">
        <f>Q775*H775</f>
        <v>0</v>
      </c>
      <c r="S775" s="200">
        <v>0</v>
      </c>
      <c r="T775" s="201">
        <f>S775*H775</f>
        <v>0</v>
      </c>
      <c r="AR775" s="23" t="s">
        <v>151</v>
      </c>
      <c r="AT775" s="23" t="s">
        <v>146</v>
      </c>
      <c r="AU775" s="23" t="s">
        <v>84</v>
      </c>
      <c r="AY775" s="23" t="s">
        <v>144</v>
      </c>
      <c r="BE775" s="202">
        <f>IF(N775="základní",J775,0)</f>
        <v>0</v>
      </c>
      <c r="BF775" s="202">
        <f>IF(N775="snížená",J775,0)</f>
        <v>0</v>
      </c>
      <c r="BG775" s="202">
        <f>IF(N775="zákl. přenesená",J775,0)</f>
        <v>0</v>
      </c>
      <c r="BH775" s="202">
        <f>IF(N775="sníž. přenesená",J775,0)</f>
        <v>0</v>
      </c>
      <c r="BI775" s="202">
        <f>IF(N775="nulová",J775,0)</f>
        <v>0</v>
      </c>
      <c r="BJ775" s="23" t="s">
        <v>82</v>
      </c>
      <c r="BK775" s="202">
        <f>ROUND(I775*H775,2)</f>
        <v>0</v>
      </c>
      <c r="BL775" s="23" t="s">
        <v>151</v>
      </c>
      <c r="BM775" s="23" t="s">
        <v>1113</v>
      </c>
    </row>
    <row r="776" spans="2:65" s="1" customFormat="1" ht="27">
      <c r="B776" s="40"/>
      <c r="C776" s="62"/>
      <c r="D776" s="203" t="s">
        <v>153</v>
      </c>
      <c r="E776" s="62"/>
      <c r="F776" s="204" t="s">
        <v>1114</v>
      </c>
      <c r="G776" s="62"/>
      <c r="H776" s="62"/>
      <c r="I776" s="162"/>
      <c r="J776" s="62"/>
      <c r="K776" s="62"/>
      <c r="L776" s="60"/>
      <c r="M776" s="205"/>
      <c r="N776" s="41"/>
      <c r="O776" s="41"/>
      <c r="P776" s="41"/>
      <c r="Q776" s="41"/>
      <c r="R776" s="41"/>
      <c r="S776" s="41"/>
      <c r="T776" s="77"/>
      <c r="AT776" s="23" t="s">
        <v>153</v>
      </c>
      <c r="AU776" s="23" t="s">
        <v>84</v>
      </c>
    </row>
    <row r="777" spans="2:65" s="1" customFormat="1" ht="94.5">
      <c r="B777" s="40"/>
      <c r="C777" s="62"/>
      <c r="D777" s="203" t="s">
        <v>155</v>
      </c>
      <c r="E777" s="62"/>
      <c r="F777" s="206" t="s">
        <v>1107</v>
      </c>
      <c r="G777" s="62"/>
      <c r="H777" s="62"/>
      <c r="I777" s="162"/>
      <c r="J777" s="62"/>
      <c r="K777" s="62"/>
      <c r="L777" s="60"/>
      <c r="M777" s="205"/>
      <c r="N777" s="41"/>
      <c r="O777" s="41"/>
      <c r="P777" s="41"/>
      <c r="Q777" s="41"/>
      <c r="R777" s="41"/>
      <c r="S777" s="41"/>
      <c r="T777" s="77"/>
      <c r="AT777" s="23" t="s">
        <v>155</v>
      </c>
      <c r="AU777" s="23" t="s">
        <v>84</v>
      </c>
    </row>
    <row r="778" spans="2:65" s="1" customFormat="1" ht="27">
      <c r="B778" s="40"/>
      <c r="C778" s="62"/>
      <c r="D778" s="203" t="s">
        <v>237</v>
      </c>
      <c r="E778" s="62"/>
      <c r="F778" s="206" t="s">
        <v>267</v>
      </c>
      <c r="G778" s="62"/>
      <c r="H778" s="62"/>
      <c r="I778" s="162"/>
      <c r="J778" s="62"/>
      <c r="K778" s="62"/>
      <c r="L778" s="60"/>
      <c r="M778" s="205"/>
      <c r="N778" s="41"/>
      <c r="O778" s="41"/>
      <c r="P778" s="41"/>
      <c r="Q778" s="41"/>
      <c r="R778" s="41"/>
      <c r="S778" s="41"/>
      <c r="T778" s="77"/>
      <c r="AT778" s="23" t="s">
        <v>237</v>
      </c>
      <c r="AU778" s="23" t="s">
        <v>84</v>
      </c>
    </row>
    <row r="779" spans="2:65" s="11" customFormat="1" ht="13.5">
      <c r="B779" s="207"/>
      <c r="C779" s="208"/>
      <c r="D779" s="203" t="s">
        <v>157</v>
      </c>
      <c r="E779" s="209" t="s">
        <v>30</v>
      </c>
      <c r="F779" s="210" t="s">
        <v>1115</v>
      </c>
      <c r="G779" s="208"/>
      <c r="H779" s="211">
        <v>19179</v>
      </c>
      <c r="I779" s="212"/>
      <c r="J779" s="208"/>
      <c r="K779" s="208"/>
      <c r="L779" s="213"/>
      <c r="M779" s="214"/>
      <c r="N779" s="215"/>
      <c r="O779" s="215"/>
      <c r="P779" s="215"/>
      <c r="Q779" s="215"/>
      <c r="R779" s="215"/>
      <c r="S779" s="215"/>
      <c r="T779" s="216"/>
      <c r="AT779" s="217" t="s">
        <v>157</v>
      </c>
      <c r="AU779" s="217" t="s">
        <v>84</v>
      </c>
      <c r="AV779" s="11" t="s">
        <v>84</v>
      </c>
      <c r="AW779" s="11" t="s">
        <v>37</v>
      </c>
      <c r="AX779" s="11" t="s">
        <v>74</v>
      </c>
      <c r="AY779" s="217" t="s">
        <v>144</v>
      </c>
    </row>
    <row r="780" spans="2:65" s="11" customFormat="1" ht="13.5">
      <c r="B780" s="207"/>
      <c r="C780" s="208"/>
      <c r="D780" s="203" t="s">
        <v>157</v>
      </c>
      <c r="E780" s="209" t="s">
        <v>30</v>
      </c>
      <c r="F780" s="210" t="s">
        <v>1116</v>
      </c>
      <c r="G780" s="208"/>
      <c r="H780" s="211">
        <v>10250.495999999999</v>
      </c>
      <c r="I780" s="212"/>
      <c r="J780" s="208"/>
      <c r="K780" s="208"/>
      <c r="L780" s="213"/>
      <c r="M780" s="214"/>
      <c r="N780" s="215"/>
      <c r="O780" s="215"/>
      <c r="P780" s="215"/>
      <c r="Q780" s="215"/>
      <c r="R780" s="215"/>
      <c r="S780" s="215"/>
      <c r="T780" s="216"/>
      <c r="AT780" s="217" t="s">
        <v>157</v>
      </c>
      <c r="AU780" s="217" t="s">
        <v>84</v>
      </c>
      <c r="AV780" s="11" t="s">
        <v>84</v>
      </c>
      <c r="AW780" s="11" t="s">
        <v>37</v>
      </c>
      <c r="AX780" s="11" t="s">
        <v>74</v>
      </c>
      <c r="AY780" s="217" t="s">
        <v>144</v>
      </c>
    </row>
    <row r="781" spans="2:65" s="12" customFormat="1" ht="13.5">
      <c r="B781" s="218"/>
      <c r="C781" s="219"/>
      <c r="D781" s="203" t="s">
        <v>157</v>
      </c>
      <c r="E781" s="220" t="s">
        <v>30</v>
      </c>
      <c r="F781" s="221" t="s">
        <v>191</v>
      </c>
      <c r="G781" s="219"/>
      <c r="H781" s="222">
        <v>29429.495999999999</v>
      </c>
      <c r="I781" s="223"/>
      <c r="J781" s="219"/>
      <c r="K781" s="219"/>
      <c r="L781" s="224"/>
      <c r="M781" s="225"/>
      <c r="N781" s="226"/>
      <c r="O781" s="226"/>
      <c r="P781" s="226"/>
      <c r="Q781" s="226"/>
      <c r="R781" s="226"/>
      <c r="S781" s="226"/>
      <c r="T781" s="227"/>
      <c r="AT781" s="228" t="s">
        <v>157</v>
      </c>
      <c r="AU781" s="228" t="s">
        <v>84</v>
      </c>
      <c r="AV781" s="12" t="s">
        <v>151</v>
      </c>
      <c r="AW781" s="12" t="s">
        <v>37</v>
      </c>
      <c r="AX781" s="12" t="s">
        <v>82</v>
      </c>
      <c r="AY781" s="228" t="s">
        <v>144</v>
      </c>
    </row>
    <row r="782" spans="2:65" s="1" customFormat="1" ht="16.5" customHeight="1">
      <c r="B782" s="40"/>
      <c r="C782" s="191" t="s">
        <v>1117</v>
      </c>
      <c r="D782" s="191" t="s">
        <v>146</v>
      </c>
      <c r="E782" s="192" t="s">
        <v>1118</v>
      </c>
      <c r="F782" s="193" t="s">
        <v>1119</v>
      </c>
      <c r="G782" s="194" t="s">
        <v>278</v>
      </c>
      <c r="H782" s="195">
        <v>1276.6320000000001</v>
      </c>
      <c r="I782" s="196"/>
      <c r="J782" s="197">
        <f>ROUND(I782*H782,2)</f>
        <v>0</v>
      </c>
      <c r="K782" s="193" t="s">
        <v>150</v>
      </c>
      <c r="L782" s="60"/>
      <c r="M782" s="198" t="s">
        <v>30</v>
      </c>
      <c r="N782" s="199" t="s">
        <v>45</v>
      </c>
      <c r="O782" s="41"/>
      <c r="P782" s="200">
        <f>O782*H782</f>
        <v>0</v>
      </c>
      <c r="Q782" s="200">
        <v>0</v>
      </c>
      <c r="R782" s="200">
        <f>Q782*H782</f>
        <v>0</v>
      </c>
      <c r="S782" s="200">
        <v>0</v>
      </c>
      <c r="T782" s="201">
        <f>S782*H782</f>
        <v>0</v>
      </c>
      <c r="AR782" s="23" t="s">
        <v>151</v>
      </c>
      <c r="AT782" s="23" t="s">
        <v>146</v>
      </c>
      <c r="AU782" s="23" t="s">
        <v>84</v>
      </c>
      <c r="AY782" s="23" t="s">
        <v>144</v>
      </c>
      <c r="BE782" s="202">
        <f>IF(N782="základní",J782,0)</f>
        <v>0</v>
      </c>
      <c r="BF782" s="202">
        <f>IF(N782="snížená",J782,0)</f>
        <v>0</v>
      </c>
      <c r="BG782" s="202">
        <f>IF(N782="zákl. přenesená",J782,0)</f>
        <v>0</v>
      </c>
      <c r="BH782" s="202">
        <f>IF(N782="sníž. přenesená",J782,0)</f>
        <v>0</v>
      </c>
      <c r="BI782" s="202">
        <f>IF(N782="nulová",J782,0)</f>
        <v>0</v>
      </c>
      <c r="BJ782" s="23" t="s">
        <v>82</v>
      </c>
      <c r="BK782" s="202">
        <f>ROUND(I782*H782,2)</f>
        <v>0</v>
      </c>
      <c r="BL782" s="23" t="s">
        <v>151</v>
      </c>
      <c r="BM782" s="23" t="s">
        <v>1120</v>
      </c>
    </row>
    <row r="783" spans="2:65" s="1" customFormat="1" ht="27">
      <c r="B783" s="40"/>
      <c r="C783" s="62"/>
      <c r="D783" s="203" t="s">
        <v>153</v>
      </c>
      <c r="E783" s="62"/>
      <c r="F783" s="204" t="s">
        <v>1121</v>
      </c>
      <c r="G783" s="62"/>
      <c r="H783" s="62"/>
      <c r="I783" s="162"/>
      <c r="J783" s="62"/>
      <c r="K783" s="62"/>
      <c r="L783" s="60"/>
      <c r="M783" s="205"/>
      <c r="N783" s="41"/>
      <c r="O783" s="41"/>
      <c r="P783" s="41"/>
      <c r="Q783" s="41"/>
      <c r="R783" s="41"/>
      <c r="S783" s="41"/>
      <c r="T783" s="77"/>
      <c r="AT783" s="23" t="s">
        <v>153</v>
      </c>
      <c r="AU783" s="23" t="s">
        <v>84</v>
      </c>
    </row>
    <row r="784" spans="2:65" s="1" customFormat="1" ht="94.5">
      <c r="B784" s="40"/>
      <c r="C784" s="62"/>
      <c r="D784" s="203" t="s">
        <v>155</v>
      </c>
      <c r="E784" s="62"/>
      <c r="F784" s="206" t="s">
        <v>1107</v>
      </c>
      <c r="G784" s="62"/>
      <c r="H784" s="62"/>
      <c r="I784" s="162"/>
      <c r="J784" s="62"/>
      <c r="K784" s="62"/>
      <c r="L784" s="60"/>
      <c r="M784" s="205"/>
      <c r="N784" s="41"/>
      <c r="O784" s="41"/>
      <c r="P784" s="41"/>
      <c r="Q784" s="41"/>
      <c r="R784" s="41"/>
      <c r="S784" s="41"/>
      <c r="T784" s="77"/>
      <c r="AT784" s="23" t="s">
        <v>155</v>
      </c>
      <c r="AU784" s="23" t="s">
        <v>84</v>
      </c>
    </row>
    <row r="785" spans="2:65" s="11" customFormat="1" ht="13.5">
      <c r="B785" s="207"/>
      <c r="C785" s="208"/>
      <c r="D785" s="203" t="s">
        <v>157</v>
      </c>
      <c r="E785" s="209" t="s">
        <v>30</v>
      </c>
      <c r="F785" s="210" t="s">
        <v>1122</v>
      </c>
      <c r="G785" s="208"/>
      <c r="H785" s="211">
        <v>169.26</v>
      </c>
      <c r="I785" s="212"/>
      <c r="J785" s="208"/>
      <c r="K785" s="208"/>
      <c r="L785" s="213"/>
      <c r="M785" s="214"/>
      <c r="N785" s="215"/>
      <c r="O785" s="215"/>
      <c r="P785" s="215"/>
      <c r="Q785" s="215"/>
      <c r="R785" s="215"/>
      <c r="S785" s="215"/>
      <c r="T785" s="216"/>
      <c r="AT785" s="217" t="s">
        <v>157</v>
      </c>
      <c r="AU785" s="217" t="s">
        <v>84</v>
      </c>
      <c r="AV785" s="11" t="s">
        <v>84</v>
      </c>
      <c r="AW785" s="11" t="s">
        <v>37</v>
      </c>
      <c r="AX785" s="11" t="s">
        <v>74</v>
      </c>
      <c r="AY785" s="217" t="s">
        <v>144</v>
      </c>
    </row>
    <row r="786" spans="2:65" s="11" customFormat="1" ht="13.5">
      <c r="B786" s="207"/>
      <c r="C786" s="208"/>
      <c r="D786" s="203" t="s">
        <v>157</v>
      </c>
      <c r="E786" s="209" t="s">
        <v>30</v>
      </c>
      <c r="F786" s="210" t="s">
        <v>1123</v>
      </c>
      <c r="G786" s="208"/>
      <c r="H786" s="211">
        <v>88.515000000000001</v>
      </c>
      <c r="I786" s="212"/>
      <c r="J786" s="208"/>
      <c r="K786" s="208"/>
      <c r="L786" s="213"/>
      <c r="M786" s="214"/>
      <c r="N786" s="215"/>
      <c r="O786" s="215"/>
      <c r="P786" s="215"/>
      <c r="Q786" s="215"/>
      <c r="R786" s="215"/>
      <c r="S786" s="215"/>
      <c r="T786" s="216"/>
      <c r="AT786" s="217" t="s">
        <v>157</v>
      </c>
      <c r="AU786" s="217" t="s">
        <v>84</v>
      </c>
      <c r="AV786" s="11" t="s">
        <v>84</v>
      </c>
      <c r="AW786" s="11" t="s">
        <v>37</v>
      </c>
      <c r="AX786" s="11" t="s">
        <v>74</v>
      </c>
      <c r="AY786" s="217" t="s">
        <v>144</v>
      </c>
    </row>
    <row r="787" spans="2:65" s="11" customFormat="1" ht="13.5">
      <c r="B787" s="207"/>
      <c r="C787" s="208"/>
      <c r="D787" s="203" t="s">
        <v>157</v>
      </c>
      <c r="E787" s="209" t="s">
        <v>30</v>
      </c>
      <c r="F787" s="210" t="s">
        <v>1124</v>
      </c>
      <c r="G787" s="208"/>
      <c r="H787" s="211">
        <v>119.595</v>
      </c>
      <c r="I787" s="212"/>
      <c r="J787" s="208"/>
      <c r="K787" s="208"/>
      <c r="L787" s="213"/>
      <c r="M787" s="214"/>
      <c r="N787" s="215"/>
      <c r="O787" s="215"/>
      <c r="P787" s="215"/>
      <c r="Q787" s="215"/>
      <c r="R787" s="215"/>
      <c r="S787" s="215"/>
      <c r="T787" s="216"/>
      <c r="AT787" s="217" t="s">
        <v>157</v>
      </c>
      <c r="AU787" s="217" t="s">
        <v>84</v>
      </c>
      <c r="AV787" s="11" t="s">
        <v>84</v>
      </c>
      <c r="AW787" s="11" t="s">
        <v>37</v>
      </c>
      <c r="AX787" s="11" t="s">
        <v>74</v>
      </c>
      <c r="AY787" s="217" t="s">
        <v>144</v>
      </c>
    </row>
    <row r="788" spans="2:65" s="11" customFormat="1" ht="13.5">
      <c r="B788" s="207"/>
      <c r="C788" s="208"/>
      <c r="D788" s="203" t="s">
        <v>157</v>
      </c>
      <c r="E788" s="209" t="s">
        <v>30</v>
      </c>
      <c r="F788" s="210" t="s">
        <v>1125</v>
      </c>
      <c r="G788" s="208"/>
      <c r="H788" s="211">
        <v>268.18</v>
      </c>
      <c r="I788" s="212"/>
      <c r="J788" s="208"/>
      <c r="K788" s="208"/>
      <c r="L788" s="213"/>
      <c r="M788" s="214"/>
      <c r="N788" s="215"/>
      <c r="O788" s="215"/>
      <c r="P788" s="215"/>
      <c r="Q788" s="215"/>
      <c r="R788" s="215"/>
      <c r="S788" s="215"/>
      <c r="T788" s="216"/>
      <c r="AT788" s="217" t="s">
        <v>157</v>
      </c>
      <c r="AU788" s="217" t="s">
        <v>84</v>
      </c>
      <c r="AV788" s="11" t="s">
        <v>84</v>
      </c>
      <c r="AW788" s="11" t="s">
        <v>37</v>
      </c>
      <c r="AX788" s="11" t="s">
        <v>74</v>
      </c>
      <c r="AY788" s="217" t="s">
        <v>144</v>
      </c>
    </row>
    <row r="789" spans="2:65" s="11" customFormat="1" ht="13.5">
      <c r="B789" s="207"/>
      <c r="C789" s="208"/>
      <c r="D789" s="203" t="s">
        <v>157</v>
      </c>
      <c r="E789" s="209" t="s">
        <v>30</v>
      </c>
      <c r="F789" s="210" t="s">
        <v>1126</v>
      </c>
      <c r="G789" s="208"/>
      <c r="H789" s="211">
        <v>95.325000000000003</v>
      </c>
      <c r="I789" s="212"/>
      <c r="J789" s="208"/>
      <c r="K789" s="208"/>
      <c r="L789" s="213"/>
      <c r="M789" s="214"/>
      <c r="N789" s="215"/>
      <c r="O789" s="215"/>
      <c r="P789" s="215"/>
      <c r="Q789" s="215"/>
      <c r="R789" s="215"/>
      <c r="S789" s="215"/>
      <c r="T789" s="216"/>
      <c r="AT789" s="217" t="s">
        <v>157</v>
      </c>
      <c r="AU789" s="217" t="s">
        <v>84</v>
      </c>
      <c r="AV789" s="11" t="s">
        <v>84</v>
      </c>
      <c r="AW789" s="11" t="s">
        <v>37</v>
      </c>
      <c r="AX789" s="11" t="s">
        <v>74</v>
      </c>
      <c r="AY789" s="217" t="s">
        <v>144</v>
      </c>
    </row>
    <row r="790" spans="2:65" s="11" customFormat="1" ht="13.5">
      <c r="B790" s="207"/>
      <c r="C790" s="208"/>
      <c r="D790" s="203" t="s">
        <v>157</v>
      </c>
      <c r="E790" s="209" t="s">
        <v>30</v>
      </c>
      <c r="F790" s="210" t="s">
        <v>1127</v>
      </c>
      <c r="G790" s="208"/>
      <c r="H790" s="211">
        <v>337.63499999999999</v>
      </c>
      <c r="I790" s="212"/>
      <c r="J790" s="208"/>
      <c r="K790" s="208"/>
      <c r="L790" s="213"/>
      <c r="M790" s="214"/>
      <c r="N790" s="215"/>
      <c r="O790" s="215"/>
      <c r="P790" s="215"/>
      <c r="Q790" s="215"/>
      <c r="R790" s="215"/>
      <c r="S790" s="215"/>
      <c r="T790" s="216"/>
      <c r="AT790" s="217" t="s">
        <v>157</v>
      </c>
      <c r="AU790" s="217" t="s">
        <v>84</v>
      </c>
      <c r="AV790" s="11" t="s">
        <v>84</v>
      </c>
      <c r="AW790" s="11" t="s">
        <v>37</v>
      </c>
      <c r="AX790" s="11" t="s">
        <v>74</v>
      </c>
      <c r="AY790" s="217" t="s">
        <v>144</v>
      </c>
    </row>
    <row r="791" spans="2:65" s="11" customFormat="1" ht="13.5">
      <c r="B791" s="207"/>
      <c r="C791" s="208"/>
      <c r="D791" s="203" t="s">
        <v>157</v>
      </c>
      <c r="E791" s="209" t="s">
        <v>30</v>
      </c>
      <c r="F791" s="210" t="s">
        <v>1128</v>
      </c>
      <c r="G791" s="208"/>
      <c r="H791" s="211">
        <v>198.12200000000001</v>
      </c>
      <c r="I791" s="212"/>
      <c r="J791" s="208"/>
      <c r="K791" s="208"/>
      <c r="L791" s="213"/>
      <c r="M791" s="214"/>
      <c r="N791" s="215"/>
      <c r="O791" s="215"/>
      <c r="P791" s="215"/>
      <c r="Q791" s="215"/>
      <c r="R791" s="215"/>
      <c r="S791" s="215"/>
      <c r="T791" s="216"/>
      <c r="AT791" s="217" t="s">
        <v>157</v>
      </c>
      <c r="AU791" s="217" t="s">
        <v>84</v>
      </c>
      <c r="AV791" s="11" t="s">
        <v>84</v>
      </c>
      <c r="AW791" s="11" t="s">
        <v>37</v>
      </c>
      <c r="AX791" s="11" t="s">
        <v>74</v>
      </c>
      <c r="AY791" s="217" t="s">
        <v>144</v>
      </c>
    </row>
    <row r="792" spans="2:65" s="12" customFormat="1" ht="13.5">
      <c r="B792" s="218"/>
      <c r="C792" s="219"/>
      <c r="D792" s="203" t="s">
        <v>157</v>
      </c>
      <c r="E792" s="220" t="s">
        <v>30</v>
      </c>
      <c r="F792" s="221" t="s">
        <v>191</v>
      </c>
      <c r="G792" s="219"/>
      <c r="H792" s="222">
        <v>1276.6320000000001</v>
      </c>
      <c r="I792" s="223"/>
      <c r="J792" s="219"/>
      <c r="K792" s="219"/>
      <c r="L792" s="224"/>
      <c r="M792" s="225"/>
      <c r="N792" s="226"/>
      <c r="O792" s="226"/>
      <c r="P792" s="226"/>
      <c r="Q792" s="226"/>
      <c r="R792" s="226"/>
      <c r="S792" s="226"/>
      <c r="T792" s="227"/>
      <c r="AT792" s="228" t="s">
        <v>157</v>
      </c>
      <c r="AU792" s="228" t="s">
        <v>84</v>
      </c>
      <c r="AV792" s="12" t="s">
        <v>151</v>
      </c>
      <c r="AW792" s="12" t="s">
        <v>37</v>
      </c>
      <c r="AX792" s="12" t="s">
        <v>82</v>
      </c>
      <c r="AY792" s="228" t="s">
        <v>144</v>
      </c>
    </row>
    <row r="793" spans="2:65" s="1" customFormat="1" ht="16.5" customHeight="1">
      <c r="B793" s="40"/>
      <c r="C793" s="191" t="s">
        <v>1129</v>
      </c>
      <c r="D793" s="191" t="s">
        <v>146</v>
      </c>
      <c r="E793" s="192" t="s">
        <v>1130</v>
      </c>
      <c r="F793" s="193" t="s">
        <v>1131</v>
      </c>
      <c r="G793" s="194" t="s">
        <v>278</v>
      </c>
      <c r="H793" s="195">
        <v>9004.8780000000006</v>
      </c>
      <c r="I793" s="196"/>
      <c r="J793" s="197">
        <f>ROUND(I793*H793,2)</f>
        <v>0</v>
      </c>
      <c r="K793" s="193" t="s">
        <v>150</v>
      </c>
      <c r="L793" s="60"/>
      <c r="M793" s="198" t="s">
        <v>30</v>
      </c>
      <c r="N793" s="199" t="s">
        <v>45</v>
      </c>
      <c r="O793" s="41"/>
      <c r="P793" s="200">
        <f>O793*H793</f>
        <v>0</v>
      </c>
      <c r="Q793" s="200">
        <v>0</v>
      </c>
      <c r="R793" s="200">
        <f>Q793*H793</f>
        <v>0</v>
      </c>
      <c r="S793" s="200">
        <v>0</v>
      </c>
      <c r="T793" s="201">
        <f>S793*H793</f>
        <v>0</v>
      </c>
      <c r="AR793" s="23" t="s">
        <v>151</v>
      </c>
      <c r="AT793" s="23" t="s">
        <v>146</v>
      </c>
      <c r="AU793" s="23" t="s">
        <v>84</v>
      </c>
      <c r="AY793" s="23" t="s">
        <v>144</v>
      </c>
      <c r="BE793" s="202">
        <f>IF(N793="základní",J793,0)</f>
        <v>0</v>
      </c>
      <c r="BF793" s="202">
        <f>IF(N793="snížená",J793,0)</f>
        <v>0</v>
      </c>
      <c r="BG793" s="202">
        <f>IF(N793="zákl. přenesená",J793,0)</f>
        <v>0</v>
      </c>
      <c r="BH793" s="202">
        <f>IF(N793="sníž. přenesená",J793,0)</f>
        <v>0</v>
      </c>
      <c r="BI793" s="202">
        <f>IF(N793="nulová",J793,0)</f>
        <v>0</v>
      </c>
      <c r="BJ793" s="23" t="s">
        <v>82</v>
      </c>
      <c r="BK793" s="202">
        <f>ROUND(I793*H793,2)</f>
        <v>0</v>
      </c>
      <c r="BL793" s="23" t="s">
        <v>151</v>
      </c>
      <c r="BM793" s="23" t="s">
        <v>1132</v>
      </c>
    </row>
    <row r="794" spans="2:65" s="1" customFormat="1" ht="27">
      <c r="B794" s="40"/>
      <c r="C794" s="62"/>
      <c r="D794" s="203" t="s">
        <v>153</v>
      </c>
      <c r="E794" s="62"/>
      <c r="F794" s="204" t="s">
        <v>1114</v>
      </c>
      <c r="G794" s="62"/>
      <c r="H794" s="62"/>
      <c r="I794" s="162"/>
      <c r="J794" s="62"/>
      <c r="K794" s="62"/>
      <c r="L794" s="60"/>
      <c r="M794" s="205"/>
      <c r="N794" s="41"/>
      <c r="O794" s="41"/>
      <c r="P794" s="41"/>
      <c r="Q794" s="41"/>
      <c r="R794" s="41"/>
      <c r="S794" s="41"/>
      <c r="T794" s="77"/>
      <c r="AT794" s="23" t="s">
        <v>153</v>
      </c>
      <c r="AU794" s="23" t="s">
        <v>84</v>
      </c>
    </row>
    <row r="795" spans="2:65" s="1" customFormat="1" ht="94.5">
      <c r="B795" s="40"/>
      <c r="C795" s="62"/>
      <c r="D795" s="203" t="s">
        <v>155</v>
      </c>
      <c r="E795" s="62"/>
      <c r="F795" s="206" t="s">
        <v>1107</v>
      </c>
      <c r="G795" s="62"/>
      <c r="H795" s="62"/>
      <c r="I795" s="162"/>
      <c r="J795" s="62"/>
      <c r="K795" s="62"/>
      <c r="L795" s="60"/>
      <c r="M795" s="205"/>
      <c r="N795" s="41"/>
      <c r="O795" s="41"/>
      <c r="P795" s="41"/>
      <c r="Q795" s="41"/>
      <c r="R795" s="41"/>
      <c r="S795" s="41"/>
      <c r="T795" s="77"/>
      <c r="AT795" s="23" t="s">
        <v>155</v>
      </c>
      <c r="AU795" s="23" t="s">
        <v>84</v>
      </c>
    </row>
    <row r="796" spans="2:65" s="1" customFormat="1" ht="27">
      <c r="B796" s="40"/>
      <c r="C796" s="62"/>
      <c r="D796" s="203" t="s">
        <v>237</v>
      </c>
      <c r="E796" s="62"/>
      <c r="F796" s="206" t="s">
        <v>267</v>
      </c>
      <c r="G796" s="62"/>
      <c r="H796" s="62"/>
      <c r="I796" s="162"/>
      <c r="J796" s="62"/>
      <c r="K796" s="62"/>
      <c r="L796" s="60"/>
      <c r="M796" s="205"/>
      <c r="N796" s="41"/>
      <c r="O796" s="41"/>
      <c r="P796" s="41"/>
      <c r="Q796" s="41"/>
      <c r="R796" s="41"/>
      <c r="S796" s="41"/>
      <c r="T796" s="77"/>
      <c r="AT796" s="23" t="s">
        <v>237</v>
      </c>
      <c r="AU796" s="23" t="s">
        <v>84</v>
      </c>
    </row>
    <row r="797" spans="2:65" s="11" customFormat="1" ht="13.5">
      <c r="B797" s="207"/>
      <c r="C797" s="208"/>
      <c r="D797" s="203" t="s">
        <v>157</v>
      </c>
      <c r="E797" s="209" t="s">
        <v>30</v>
      </c>
      <c r="F797" s="210" t="s">
        <v>1133</v>
      </c>
      <c r="G797" s="208"/>
      <c r="H797" s="211">
        <v>1523.34</v>
      </c>
      <c r="I797" s="212"/>
      <c r="J797" s="208"/>
      <c r="K797" s="208"/>
      <c r="L797" s="213"/>
      <c r="M797" s="214"/>
      <c r="N797" s="215"/>
      <c r="O797" s="215"/>
      <c r="P797" s="215"/>
      <c r="Q797" s="215"/>
      <c r="R797" s="215"/>
      <c r="S797" s="215"/>
      <c r="T797" s="216"/>
      <c r="AT797" s="217" t="s">
        <v>157</v>
      </c>
      <c r="AU797" s="217" t="s">
        <v>84</v>
      </c>
      <c r="AV797" s="11" t="s">
        <v>84</v>
      </c>
      <c r="AW797" s="11" t="s">
        <v>37</v>
      </c>
      <c r="AX797" s="11" t="s">
        <v>74</v>
      </c>
      <c r="AY797" s="217" t="s">
        <v>144</v>
      </c>
    </row>
    <row r="798" spans="2:65" s="11" customFormat="1" ht="13.5">
      <c r="B798" s="207"/>
      <c r="C798" s="208"/>
      <c r="D798" s="203" t="s">
        <v>157</v>
      </c>
      <c r="E798" s="209" t="s">
        <v>30</v>
      </c>
      <c r="F798" s="210" t="s">
        <v>1134</v>
      </c>
      <c r="G798" s="208"/>
      <c r="H798" s="211">
        <v>1076.355</v>
      </c>
      <c r="I798" s="212"/>
      <c r="J798" s="208"/>
      <c r="K798" s="208"/>
      <c r="L798" s="213"/>
      <c r="M798" s="214"/>
      <c r="N798" s="215"/>
      <c r="O798" s="215"/>
      <c r="P798" s="215"/>
      <c r="Q798" s="215"/>
      <c r="R798" s="215"/>
      <c r="S798" s="215"/>
      <c r="T798" s="216"/>
      <c r="AT798" s="217" t="s">
        <v>157</v>
      </c>
      <c r="AU798" s="217" t="s">
        <v>84</v>
      </c>
      <c r="AV798" s="11" t="s">
        <v>84</v>
      </c>
      <c r="AW798" s="11" t="s">
        <v>37</v>
      </c>
      <c r="AX798" s="11" t="s">
        <v>74</v>
      </c>
      <c r="AY798" s="217" t="s">
        <v>144</v>
      </c>
    </row>
    <row r="799" spans="2:65" s="11" customFormat="1" ht="13.5">
      <c r="B799" s="207"/>
      <c r="C799" s="208"/>
      <c r="D799" s="203" t="s">
        <v>157</v>
      </c>
      <c r="E799" s="209" t="s">
        <v>30</v>
      </c>
      <c r="F799" s="210" t="s">
        <v>1135</v>
      </c>
      <c r="G799" s="208"/>
      <c r="H799" s="211">
        <v>2413.62</v>
      </c>
      <c r="I799" s="212"/>
      <c r="J799" s="208"/>
      <c r="K799" s="208"/>
      <c r="L799" s="213"/>
      <c r="M799" s="214"/>
      <c r="N799" s="215"/>
      <c r="O799" s="215"/>
      <c r="P799" s="215"/>
      <c r="Q799" s="215"/>
      <c r="R799" s="215"/>
      <c r="S799" s="215"/>
      <c r="T799" s="216"/>
      <c r="AT799" s="217" t="s">
        <v>157</v>
      </c>
      <c r="AU799" s="217" t="s">
        <v>84</v>
      </c>
      <c r="AV799" s="11" t="s">
        <v>84</v>
      </c>
      <c r="AW799" s="11" t="s">
        <v>37</v>
      </c>
      <c r="AX799" s="11" t="s">
        <v>74</v>
      </c>
      <c r="AY799" s="217" t="s">
        <v>144</v>
      </c>
    </row>
    <row r="800" spans="2:65" s="11" customFormat="1" ht="13.5">
      <c r="B800" s="207"/>
      <c r="C800" s="208"/>
      <c r="D800" s="203" t="s">
        <v>157</v>
      </c>
      <c r="E800" s="209" t="s">
        <v>30</v>
      </c>
      <c r="F800" s="210" t="s">
        <v>1136</v>
      </c>
      <c r="G800" s="208"/>
      <c r="H800" s="211">
        <v>857.92499999999995</v>
      </c>
      <c r="I800" s="212"/>
      <c r="J800" s="208"/>
      <c r="K800" s="208"/>
      <c r="L800" s="213"/>
      <c r="M800" s="214"/>
      <c r="N800" s="215"/>
      <c r="O800" s="215"/>
      <c r="P800" s="215"/>
      <c r="Q800" s="215"/>
      <c r="R800" s="215"/>
      <c r="S800" s="215"/>
      <c r="T800" s="216"/>
      <c r="AT800" s="217" t="s">
        <v>157</v>
      </c>
      <c r="AU800" s="217" t="s">
        <v>84</v>
      </c>
      <c r="AV800" s="11" t="s">
        <v>84</v>
      </c>
      <c r="AW800" s="11" t="s">
        <v>37</v>
      </c>
      <c r="AX800" s="11" t="s">
        <v>74</v>
      </c>
      <c r="AY800" s="217" t="s">
        <v>144</v>
      </c>
    </row>
    <row r="801" spans="2:65" s="11" customFormat="1" ht="13.5">
      <c r="B801" s="207"/>
      <c r="C801" s="208"/>
      <c r="D801" s="203" t="s">
        <v>157</v>
      </c>
      <c r="E801" s="209" t="s">
        <v>30</v>
      </c>
      <c r="F801" s="210" t="s">
        <v>1137</v>
      </c>
      <c r="G801" s="208"/>
      <c r="H801" s="211">
        <v>1350.54</v>
      </c>
      <c r="I801" s="212"/>
      <c r="J801" s="208"/>
      <c r="K801" s="208"/>
      <c r="L801" s="213"/>
      <c r="M801" s="214"/>
      <c r="N801" s="215"/>
      <c r="O801" s="215"/>
      <c r="P801" s="215"/>
      <c r="Q801" s="215"/>
      <c r="R801" s="215"/>
      <c r="S801" s="215"/>
      <c r="T801" s="216"/>
      <c r="AT801" s="217" t="s">
        <v>157</v>
      </c>
      <c r="AU801" s="217" t="s">
        <v>84</v>
      </c>
      <c r="AV801" s="11" t="s">
        <v>84</v>
      </c>
      <c r="AW801" s="11" t="s">
        <v>37</v>
      </c>
      <c r="AX801" s="11" t="s">
        <v>74</v>
      </c>
      <c r="AY801" s="217" t="s">
        <v>144</v>
      </c>
    </row>
    <row r="802" spans="2:65" s="11" customFormat="1" ht="13.5">
      <c r="B802" s="207"/>
      <c r="C802" s="208"/>
      <c r="D802" s="203" t="s">
        <v>157</v>
      </c>
      <c r="E802" s="209" t="s">
        <v>30</v>
      </c>
      <c r="F802" s="210" t="s">
        <v>1138</v>
      </c>
      <c r="G802" s="208"/>
      <c r="H802" s="211">
        <v>1783.098</v>
      </c>
      <c r="I802" s="212"/>
      <c r="J802" s="208"/>
      <c r="K802" s="208"/>
      <c r="L802" s="213"/>
      <c r="M802" s="214"/>
      <c r="N802" s="215"/>
      <c r="O802" s="215"/>
      <c r="P802" s="215"/>
      <c r="Q802" s="215"/>
      <c r="R802" s="215"/>
      <c r="S802" s="215"/>
      <c r="T802" s="216"/>
      <c r="AT802" s="217" t="s">
        <v>157</v>
      </c>
      <c r="AU802" s="217" t="s">
        <v>84</v>
      </c>
      <c r="AV802" s="11" t="s">
        <v>84</v>
      </c>
      <c r="AW802" s="11" t="s">
        <v>37</v>
      </c>
      <c r="AX802" s="11" t="s">
        <v>74</v>
      </c>
      <c r="AY802" s="217" t="s">
        <v>144</v>
      </c>
    </row>
    <row r="803" spans="2:65" s="12" customFormat="1" ht="13.5">
      <c r="B803" s="218"/>
      <c r="C803" s="219"/>
      <c r="D803" s="203" t="s">
        <v>157</v>
      </c>
      <c r="E803" s="220" t="s">
        <v>30</v>
      </c>
      <c r="F803" s="221" t="s">
        <v>191</v>
      </c>
      <c r="G803" s="219"/>
      <c r="H803" s="222">
        <v>9004.8780000000006</v>
      </c>
      <c r="I803" s="223"/>
      <c r="J803" s="219"/>
      <c r="K803" s="219"/>
      <c r="L803" s="224"/>
      <c r="M803" s="225"/>
      <c r="N803" s="226"/>
      <c r="O803" s="226"/>
      <c r="P803" s="226"/>
      <c r="Q803" s="226"/>
      <c r="R803" s="226"/>
      <c r="S803" s="226"/>
      <c r="T803" s="227"/>
      <c r="AT803" s="228" t="s">
        <v>157</v>
      </c>
      <c r="AU803" s="228" t="s">
        <v>84</v>
      </c>
      <c r="AV803" s="12" t="s">
        <v>151</v>
      </c>
      <c r="AW803" s="12" t="s">
        <v>37</v>
      </c>
      <c r="AX803" s="12" t="s">
        <v>82</v>
      </c>
      <c r="AY803" s="228" t="s">
        <v>144</v>
      </c>
    </row>
    <row r="804" spans="2:65" s="1" customFormat="1" ht="16.5" customHeight="1">
      <c r="B804" s="40"/>
      <c r="C804" s="191" t="s">
        <v>452</v>
      </c>
      <c r="D804" s="191" t="s">
        <v>146</v>
      </c>
      <c r="E804" s="192" t="s">
        <v>1139</v>
      </c>
      <c r="F804" s="193" t="s">
        <v>1140</v>
      </c>
      <c r="G804" s="194" t="s">
        <v>278</v>
      </c>
      <c r="H804" s="195">
        <v>426.15</v>
      </c>
      <c r="I804" s="196"/>
      <c r="J804" s="197">
        <f>ROUND(I804*H804,2)</f>
        <v>0</v>
      </c>
      <c r="K804" s="193" t="s">
        <v>150</v>
      </c>
      <c r="L804" s="60"/>
      <c r="M804" s="198" t="s">
        <v>30</v>
      </c>
      <c r="N804" s="199" t="s">
        <v>45</v>
      </c>
      <c r="O804" s="41"/>
      <c r="P804" s="200">
        <f>O804*H804</f>
        <v>0</v>
      </c>
      <c r="Q804" s="200">
        <v>0</v>
      </c>
      <c r="R804" s="200">
        <f>Q804*H804</f>
        <v>0</v>
      </c>
      <c r="S804" s="200">
        <v>0</v>
      </c>
      <c r="T804" s="201">
        <f>S804*H804</f>
        <v>0</v>
      </c>
      <c r="AR804" s="23" t="s">
        <v>151</v>
      </c>
      <c r="AT804" s="23" t="s">
        <v>146</v>
      </c>
      <c r="AU804" s="23" t="s">
        <v>84</v>
      </c>
      <c r="AY804" s="23" t="s">
        <v>144</v>
      </c>
      <c r="BE804" s="202">
        <f>IF(N804="základní",J804,0)</f>
        <v>0</v>
      </c>
      <c r="BF804" s="202">
        <f>IF(N804="snížená",J804,0)</f>
        <v>0</v>
      </c>
      <c r="BG804" s="202">
        <f>IF(N804="zákl. přenesená",J804,0)</f>
        <v>0</v>
      </c>
      <c r="BH804" s="202">
        <f>IF(N804="sníž. přenesená",J804,0)</f>
        <v>0</v>
      </c>
      <c r="BI804" s="202">
        <f>IF(N804="nulová",J804,0)</f>
        <v>0</v>
      </c>
      <c r="BJ804" s="23" t="s">
        <v>82</v>
      </c>
      <c r="BK804" s="202">
        <f>ROUND(I804*H804,2)</f>
        <v>0</v>
      </c>
      <c r="BL804" s="23" t="s">
        <v>151</v>
      </c>
      <c r="BM804" s="23" t="s">
        <v>1141</v>
      </c>
    </row>
    <row r="805" spans="2:65" s="1" customFormat="1" ht="13.5">
      <c r="B805" s="40"/>
      <c r="C805" s="62"/>
      <c r="D805" s="203" t="s">
        <v>153</v>
      </c>
      <c r="E805" s="62"/>
      <c r="F805" s="204" t="s">
        <v>1142</v>
      </c>
      <c r="G805" s="62"/>
      <c r="H805" s="62"/>
      <c r="I805" s="162"/>
      <c r="J805" s="62"/>
      <c r="K805" s="62"/>
      <c r="L805" s="60"/>
      <c r="M805" s="205"/>
      <c r="N805" s="41"/>
      <c r="O805" s="41"/>
      <c r="P805" s="41"/>
      <c r="Q805" s="41"/>
      <c r="R805" s="41"/>
      <c r="S805" s="41"/>
      <c r="T805" s="77"/>
      <c r="AT805" s="23" t="s">
        <v>153</v>
      </c>
      <c r="AU805" s="23" t="s">
        <v>84</v>
      </c>
    </row>
    <row r="806" spans="2:65" s="1" customFormat="1" ht="40.5">
      <c r="B806" s="40"/>
      <c r="C806" s="62"/>
      <c r="D806" s="203" t="s">
        <v>155</v>
      </c>
      <c r="E806" s="62"/>
      <c r="F806" s="206" t="s">
        <v>1143</v>
      </c>
      <c r="G806" s="62"/>
      <c r="H806" s="62"/>
      <c r="I806" s="162"/>
      <c r="J806" s="62"/>
      <c r="K806" s="62"/>
      <c r="L806" s="60"/>
      <c r="M806" s="205"/>
      <c r="N806" s="41"/>
      <c r="O806" s="41"/>
      <c r="P806" s="41"/>
      <c r="Q806" s="41"/>
      <c r="R806" s="41"/>
      <c r="S806" s="41"/>
      <c r="T806" s="77"/>
      <c r="AT806" s="23" t="s">
        <v>155</v>
      </c>
      <c r="AU806" s="23" t="s">
        <v>84</v>
      </c>
    </row>
    <row r="807" spans="2:65" s="11" customFormat="1" ht="13.5">
      <c r="B807" s="207"/>
      <c r="C807" s="208"/>
      <c r="D807" s="203" t="s">
        <v>157</v>
      </c>
      <c r="E807" s="209" t="s">
        <v>30</v>
      </c>
      <c r="F807" s="210" t="s">
        <v>1144</v>
      </c>
      <c r="G807" s="208"/>
      <c r="H807" s="211">
        <v>426.15</v>
      </c>
      <c r="I807" s="212"/>
      <c r="J807" s="208"/>
      <c r="K807" s="208"/>
      <c r="L807" s="213"/>
      <c r="M807" s="214"/>
      <c r="N807" s="215"/>
      <c r="O807" s="215"/>
      <c r="P807" s="215"/>
      <c r="Q807" s="215"/>
      <c r="R807" s="215"/>
      <c r="S807" s="215"/>
      <c r="T807" s="216"/>
      <c r="AT807" s="217" t="s">
        <v>157</v>
      </c>
      <c r="AU807" s="217" t="s">
        <v>84</v>
      </c>
      <c r="AV807" s="11" t="s">
        <v>84</v>
      </c>
      <c r="AW807" s="11" t="s">
        <v>37</v>
      </c>
      <c r="AX807" s="11" t="s">
        <v>82</v>
      </c>
      <c r="AY807" s="217" t="s">
        <v>144</v>
      </c>
    </row>
    <row r="808" spans="2:65" s="1" customFormat="1" ht="25.5" customHeight="1">
      <c r="B808" s="40"/>
      <c r="C808" s="191" t="s">
        <v>1145</v>
      </c>
      <c r="D808" s="191" t="s">
        <v>146</v>
      </c>
      <c r="E808" s="192" t="s">
        <v>1146</v>
      </c>
      <c r="F808" s="193" t="s">
        <v>1147</v>
      </c>
      <c r="G808" s="194" t="s">
        <v>278</v>
      </c>
      <c r="H808" s="195">
        <v>582.30200000000002</v>
      </c>
      <c r="I808" s="196"/>
      <c r="J808" s="197">
        <f>ROUND(I808*H808,2)</f>
        <v>0</v>
      </c>
      <c r="K808" s="193" t="s">
        <v>150</v>
      </c>
      <c r="L808" s="60"/>
      <c r="M808" s="198" t="s">
        <v>30</v>
      </c>
      <c r="N808" s="199" t="s">
        <v>45</v>
      </c>
      <c r="O808" s="41"/>
      <c r="P808" s="200">
        <f>O808*H808</f>
        <v>0</v>
      </c>
      <c r="Q808" s="200">
        <v>0</v>
      </c>
      <c r="R808" s="200">
        <f>Q808*H808</f>
        <v>0</v>
      </c>
      <c r="S808" s="200">
        <v>0</v>
      </c>
      <c r="T808" s="201">
        <f>S808*H808</f>
        <v>0</v>
      </c>
      <c r="AR808" s="23" t="s">
        <v>151</v>
      </c>
      <c r="AT808" s="23" t="s">
        <v>146</v>
      </c>
      <c r="AU808" s="23" t="s">
        <v>84</v>
      </c>
      <c r="AY808" s="23" t="s">
        <v>144</v>
      </c>
      <c r="BE808" s="202">
        <f>IF(N808="základní",J808,0)</f>
        <v>0</v>
      </c>
      <c r="BF808" s="202">
        <f>IF(N808="snížená",J808,0)</f>
        <v>0</v>
      </c>
      <c r="BG808" s="202">
        <f>IF(N808="zákl. přenesená",J808,0)</f>
        <v>0</v>
      </c>
      <c r="BH808" s="202">
        <f>IF(N808="sníž. přenesená",J808,0)</f>
        <v>0</v>
      </c>
      <c r="BI808" s="202">
        <f>IF(N808="nulová",J808,0)</f>
        <v>0</v>
      </c>
      <c r="BJ808" s="23" t="s">
        <v>82</v>
      </c>
      <c r="BK808" s="202">
        <f>ROUND(I808*H808,2)</f>
        <v>0</v>
      </c>
      <c r="BL808" s="23" t="s">
        <v>151</v>
      </c>
      <c r="BM808" s="23" t="s">
        <v>1148</v>
      </c>
    </row>
    <row r="809" spans="2:65" s="1" customFormat="1" ht="27">
      <c r="B809" s="40"/>
      <c r="C809" s="62"/>
      <c r="D809" s="203" t="s">
        <v>153</v>
      </c>
      <c r="E809" s="62"/>
      <c r="F809" s="204" t="s">
        <v>1149</v>
      </c>
      <c r="G809" s="62"/>
      <c r="H809" s="62"/>
      <c r="I809" s="162"/>
      <c r="J809" s="62"/>
      <c r="K809" s="62"/>
      <c r="L809" s="60"/>
      <c r="M809" s="205"/>
      <c r="N809" s="41"/>
      <c r="O809" s="41"/>
      <c r="P809" s="41"/>
      <c r="Q809" s="41"/>
      <c r="R809" s="41"/>
      <c r="S809" s="41"/>
      <c r="T809" s="77"/>
      <c r="AT809" s="23" t="s">
        <v>153</v>
      </c>
      <c r="AU809" s="23" t="s">
        <v>84</v>
      </c>
    </row>
    <row r="810" spans="2:65" s="1" customFormat="1" ht="81">
      <c r="B810" s="40"/>
      <c r="C810" s="62"/>
      <c r="D810" s="203" t="s">
        <v>155</v>
      </c>
      <c r="E810" s="62"/>
      <c r="F810" s="206" t="s">
        <v>1150</v>
      </c>
      <c r="G810" s="62"/>
      <c r="H810" s="62"/>
      <c r="I810" s="162"/>
      <c r="J810" s="62"/>
      <c r="K810" s="62"/>
      <c r="L810" s="60"/>
      <c r="M810" s="205"/>
      <c r="N810" s="41"/>
      <c r="O810" s="41"/>
      <c r="P810" s="41"/>
      <c r="Q810" s="41"/>
      <c r="R810" s="41"/>
      <c r="S810" s="41"/>
      <c r="T810" s="77"/>
      <c r="AT810" s="23" t="s">
        <v>155</v>
      </c>
      <c r="AU810" s="23" t="s">
        <v>84</v>
      </c>
    </row>
    <row r="811" spans="2:65" s="11" customFormat="1" ht="13.5">
      <c r="B811" s="207"/>
      <c r="C811" s="208"/>
      <c r="D811" s="203" t="s">
        <v>157</v>
      </c>
      <c r="E811" s="209" t="s">
        <v>30</v>
      </c>
      <c r="F811" s="210" t="s">
        <v>1151</v>
      </c>
      <c r="G811" s="208"/>
      <c r="H811" s="211">
        <v>169.26</v>
      </c>
      <c r="I811" s="212"/>
      <c r="J811" s="208"/>
      <c r="K811" s="208"/>
      <c r="L811" s="213"/>
      <c r="M811" s="214"/>
      <c r="N811" s="215"/>
      <c r="O811" s="215"/>
      <c r="P811" s="215"/>
      <c r="Q811" s="215"/>
      <c r="R811" s="215"/>
      <c r="S811" s="215"/>
      <c r="T811" s="216"/>
      <c r="AT811" s="217" t="s">
        <v>157</v>
      </c>
      <c r="AU811" s="217" t="s">
        <v>84</v>
      </c>
      <c r="AV811" s="11" t="s">
        <v>84</v>
      </c>
      <c r="AW811" s="11" t="s">
        <v>37</v>
      </c>
      <c r="AX811" s="11" t="s">
        <v>74</v>
      </c>
      <c r="AY811" s="217" t="s">
        <v>144</v>
      </c>
    </row>
    <row r="812" spans="2:65" s="11" customFormat="1" ht="13.5">
      <c r="B812" s="207"/>
      <c r="C812" s="208"/>
      <c r="D812" s="203" t="s">
        <v>157</v>
      </c>
      <c r="E812" s="209" t="s">
        <v>30</v>
      </c>
      <c r="F812" s="210" t="s">
        <v>1152</v>
      </c>
      <c r="G812" s="208"/>
      <c r="H812" s="211">
        <v>119.595</v>
      </c>
      <c r="I812" s="212"/>
      <c r="J812" s="208"/>
      <c r="K812" s="208"/>
      <c r="L812" s="213"/>
      <c r="M812" s="214"/>
      <c r="N812" s="215"/>
      <c r="O812" s="215"/>
      <c r="P812" s="215"/>
      <c r="Q812" s="215"/>
      <c r="R812" s="215"/>
      <c r="S812" s="215"/>
      <c r="T812" s="216"/>
      <c r="AT812" s="217" t="s">
        <v>157</v>
      </c>
      <c r="AU812" s="217" t="s">
        <v>84</v>
      </c>
      <c r="AV812" s="11" t="s">
        <v>84</v>
      </c>
      <c r="AW812" s="11" t="s">
        <v>37</v>
      </c>
      <c r="AX812" s="11" t="s">
        <v>74</v>
      </c>
      <c r="AY812" s="217" t="s">
        <v>144</v>
      </c>
    </row>
    <row r="813" spans="2:65" s="11" customFormat="1" ht="13.5">
      <c r="B813" s="207"/>
      <c r="C813" s="208"/>
      <c r="D813" s="203" t="s">
        <v>157</v>
      </c>
      <c r="E813" s="209" t="s">
        <v>30</v>
      </c>
      <c r="F813" s="210" t="s">
        <v>1153</v>
      </c>
      <c r="G813" s="208"/>
      <c r="H813" s="211">
        <v>95.325000000000003</v>
      </c>
      <c r="I813" s="212"/>
      <c r="J813" s="208"/>
      <c r="K813" s="208"/>
      <c r="L813" s="213"/>
      <c r="M813" s="214"/>
      <c r="N813" s="215"/>
      <c r="O813" s="215"/>
      <c r="P813" s="215"/>
      <c r="Q813" s="215"/>
      <c r="R813" s="215"/>
      <c r="S813" s="215"/>
      <c r="T813" s="216"/>
      <c r="AT813" s="217" t="s">
        <v>157</v>
      </c>
      <c r="AU813" s="217" t="s">
        <v>84</v>
      </c>
      <c r="AV813" s="11" t="s">
        <v>84</v>
      </c>
      <c r="AW813" s="11" t="s">
        <v>37</v>
      </c>
      <c r="AX813" s="11" t="s">
        <v>74</v>
      </c>
      <c r="AY813" s="217" t="s">
        <v>144</v>
      </c>
    </row>
    <row r="814" spans="2:65" s="11" customFormat="1" ht="13.5">
      <c r="B814" s="207"/>
      <c r="C814" s="208"/>
      <c r="D814" s="203" t="s">
        <v>157</v>
      </c>
      <c r="E814" s="209" t="s">
        <v>30</v>
      </c>
      <c r="F814" s="210" t="s">
        <v>1154</v>
      </c>
      <c r="G814" s="208"/>
      <c r="H814" s="211">
        <v>198.12200000000001</v>
      </c>
      <c r="I814" s="212"/>
      <c r="J814" s="208"/>
      <c r="K814" s="208"/>
      <c r="L814" s="213"/>
      <c r="M814" s="214"/>
      <c r="N814" s="215"/>
      <c r="O814" s="215"/>
      <c r="P814" s="215"/>
      <c r="Q814" s="215"/>
      <c r="R814" s="215"/>
      <c r="S814" s="215"/>
      <c r="T814" s="216"/>
      <c r="AT814" s="217" t="s">
        <v>157</v>
      </c>
      <c r="AU814" s="217" t="s">
        <v>84</v>
      </c>
      <c r="AV814" s="11" t="s">
        <v>84</v>
      </c>
      <c r="AW814" s="11" t="s">
        <v>37</v>
      </c>
      <c r="AX814" s="11" t="s">
        <v>74</v>
      </c>
      <c r="AY814" s="217" t="s">
        <v>144</v>
      </c>
    </row>
    <row r="815" spans="2:65" s="12" customFormat="1" ht="13.5">
      <c r="B815" s="218"/>
      <c r="C815" s="219"/>
      <c r="D815" s="203" t="s">
        <v>157</v>
      </c>
      <c r="E815" s="220" t="s">
        <v>30</v>
      </c>
      <c r="F815" s="221" t="s">
        <v>191</v>
      </c>
      <c r="G815" s="219"/>
      <c r="H815" s="222">
        <v>582.30200000000002</v>
      </c>
      <c r="I815" s="223"/>
      <c r="J815" s="219"/>
      <c r="K815" s="219"/>
      <c r="L815" s="224"/>
      <c r="M815" s="225"/>
      <c r="N815" s="226"/>
      <c r="O815" s="226"/>
      <c r="P815" s="226"/>
      <c r="Q815" s="226"/>
      <c r="R815" s="226"/>
      <c r="S815" s="226"/>
      <c r="T815" s="227"/>
      <c r="AT815" s="228" t="s">
        <v>157</v>
      </c>
      <c r="AU815" s="228" t="s">
        <v>84</v>
      </c>
      <c r="AV815" s="12" t="s">
        <v>151</v>
      </c>
      <c r="AW815" s="12" t="s">
        <v>37</v>
      </c>
      <c r="AX815" s="12" t="s">
        <v>82</v>
      </c>
      <c r="AY815" s="228" t="s">
        <v>144</v>
      </c>
    </row>
    <row r="816" spans="2:65" s="1" customFormat="1" ht="25.5" customHeight="1">
      <c r="B816" s="40"/>
      <c r="C816" s="191" t="s">
        <v>1155</v>
      </c>
      <c r="D816" s="191" t="s">
        <v>146</v>
      </c>
      <c r="E816" s="192" t="s">
        <v>1156</v>
      </c>
      <c r="F816" s="193" t="s">
        <v>1157</v>
      </c>
      <c r="G816" s="194" t="s">
        <v>278</v>
      </c>
      <c r="H816" s="195">
        <v>1407.124</v>
      </c>
      <c r="I816" s="196"/>
      <c r="J816" s="197">
        <f>ROUND(I816*H816,2)</f>
        <v>0</v>
      </c>
      <c r="K816" s="193" t="s">
        <v>150</v>
      </c>
      <c r="L816" s="60"/>
      <c r="M816" s="198" t="s">
        <v>30</v>
      </c>
      <c r="N816" s="199" t="s">
        <v>45</v>
      </c>
      <c r="O816" s="41"/>
      <c r="P816" s="200">
        <f>O816*H816</f>
        <v>0</v>
      </c>
      <c r="Q816" s="200">
        <v>0</v>
      </c>
      <c r="R816" s="200">
        <f>Q816*H816</f>
        <v>0</v>
      </c>
      <c r="S816" s="200">
        <v>0</v>
      </c>
      <c r="T816" s="201">
        <f>S816*H816</f>
        <v>0</v>
      </c>
      <c r="AR816" s="23" t="s">
        <v>151</v>
      </c>
      <c r="AT816" s="23" t="s">
        <v>146</v>
      </c>
      <c r="AU816" s="23" t="s">
        <v>84</v>
      </c>
      <c r="AY816" s="23" t="s">
        <v>144</v>
      </c>
      <c r="BE816" s="202">
        <f>IF(N816="základní",J816,0)</f>
        <v>0</v>
      </c>
      <c r="BF816" s="202">
        <f>IF(N816="snížená",J816,0)</f>
        <v>0</v>
      </c>
      <c r="BG816" s="202">
        <f>IF(N816="zákl. přenesená",J816,0)</f>
        <v>0</v>
      </c>
      <c r="BH816" s="202">
        <f>IF(N816="sníž. přenesená",J816,0)</f>
        <v>0</v>
      </c>
      <c r="BI816" s="202">
        <f>IF(N816="nulová",J816,0)</f>
        <v>0</v>
      </c>
      <c r="BJ816" s="23" t="s">
        <v>82</v>
      </c>
      <c r="BK816" s="202">
        <f>ROUND(I816*H816,2)</f>
        <v>0</v>
      </c>
      <c r="BL816" s="23" t="s">
        <v>151</v>
      </c>
      <c r="BM816" s="23" t="s">
        <v>1158</v>
      </c>
    </row>
    <row r="817" spans="2:65" s="1" customFormat="1" ht="27">
      <c r="B817" s="40"/>
      <c r="C817" s="62"/>
      <c r="D817" s="203" t="s">
        <v>153</v>
      </c>
      <c r="E817" s="62"/>
      <c r="F817" s="204" t="s">
        <v>1159</v>
      </c>
      <c r="G817" s="62"/>
      <c r="H817" s="62"/>
      <c r="I817" s="162"/>
      <c r="J817" s="62"/>
      <c r="K817" s="62"/>
      <c r="L817" s="60"/>
      <c r="M817" s="205"/>
      <c r="N817" s="41"/>
      <c r="O817" s="41"/>
      <c r="P817" s="41"/>
      <c r="Q817" s="41"/>
      <c r="R817" s="41"/>
      <c r="S817" s="41"/>
      <c r="T817" s="77"/>
      <c r="AT817" s="23" t="s">
        <v>153</v>
      </c>
      <c r="AU817" s="23" t="s">
        <v>84</v>
      </c>
    </row>
    <row r="818" spans="2:65" s="1" customFormat="1" ht="81">
      <c r="B818" s="40"/>
      <c r="C818" s="62"/>
      <c r="D818" s="203" t="s">
        <v>155</v>
      </c>
      <c r="E818" s="62"/>
      <c r="F818" s="206" t="s">
        <v>1150</v>
      </c>
      <c r="G818" s="62"/>
      <c r="H818" s="62"/>
      <c r="I818" s="162"/>
      <c r="J818" s="62"/>
      <c r="K818" s="62"/>
      <c r="L818" s="60"/>
      <c r="M818" s="205"/>
      <c r="N818" s="41"/>
      <c r="O818" s="41"/>
      <c r="P818" s="41"/>
      <c r="Q818" s="41"/>
      <c r="R818" s="41"/>
      <c r="S818" s="41"/>
      <c r="T818" s="77"/>
      <c r="AT818" s="23" t="s">
        <v>155</v>
      </c>
      <c r="AU818" s="23" t="s">
        <v>84</v>
      </c>
    </row>
    <row r="819" spans="2:65" s="11" customFormat="1" ht="13.5">
      <c r="B819" s="207"/>
      <c r="C819" s="208"/>
      <c r="D819" s="203" t="s">
        <v>157</v>
      </c>
      <c r="E819" s="209" t="s">
        <v>30</v>
      </c>
      <c r="F819" s="210" t="s">
        <v>1160</v>
      </c>
      <c r="G819" s="208"/>
      <c r="H819" s="211">
        <v>1138.944</v>
      </c>
      <c r="I819" s="212"/>
      <c r="J819" s="208"/>
      <c r="K819" s="208"/>
      <c r="L819" s="213"/>
      <c r="M819" s="214"/>
      <c r="N819" s="215"/>
      <c r="O819" s="215"/>
      <c r="P819" s="215"/>
      <c r="Q819" s="215"/>
      <c r="R819" s="215"/>
      <c r="S819" s="215"/>
      <c r="T819" s="216"/>
      <c r="AT819" s="217" t="s">
        <v>157</v>
      </c>
      <c r="AU819" s="217" t="s">
        <v>84</v>
      </c>
      <c r="AV819" s="11" t="s">
        <v>84</v>
      </c>
      <c r="AW819" s="11" t="s">
        <v>37</v>
      </c>
      <c r="AX819" s="11" t="s">
        <v>74</v>
      </c>
      <c r="AY819" s="217" t="s">
        <v>144</v>
      </c>
    </row>
    <row r="820" spans="2:65" s="11" customFormat="1" ht="13.5">
      <c r="B820" s="207"/>
      <c r="C820" s="208"/>
      <c r="D820" s="203" t="s">
        <v>157</v>
      </c>
      <c r="E820" s="209" t="s">
        <v>30</v>
      </c>
      <c r="F820" s="210" t="s">
        <v>1161</v>
      </c>
      <c r="G820" s="208"/>
      <c r="H820" s="211">
        <v>268.18</v>
      </c>
      <c r="I820" s="212"/>
      <c r="J820" s="208"/>
      <c r="K820" s="208"/>
      <c r="L820" s="213"/>
      <c r="M820" s="214"/>
      <c r="N820" s="215"/>
      <c r="O820" s="215"/>
      <c r="P820" s="215"/>
      <c r="Q820" s="215"/>
      <c r="R820" s="215"/>
      <c r="S820" s="215"/>
      <c r="T820" s="216"/>
      <c r="AT820" s="217" t="s">
        <v>157</v>
      </c>
      <c r="AU820" s="217" t="s">
        <v>84</v>
      </c>
      <c r="AV820" s="11" t="s">
        <v>84</v>
      </c>
      <c r="AW820" s="11" t="s">
        <v>37</v>
      </c>
      <c r="AX820" s="11" t="s">
        <v>74</v>
      </c>
      <c r="AY820" s="217" t="s">
        <v>144</v>
      </c>
    </row>
    <row r="821" spans="2:65" s="12" customFormat="1" ht="13.5">
      <c r="B821" s="218"/>
      <c r="C821" s="219"/>
      <c r="D821" s="203" t="s">
        <v>157</v>
      </c>
      <c r="E821" s="220" t="s">
        <v>30</v>
      </c>
      <c r="F821" s="221" t="s">
        <v>191</v>
      </c>
      <c r="G821" s="219"/>
      <c r="H821" s="222">
        <v>1407.124</v>
      </c>
      <c r="I821" s="223"/>
      <c r="J821" s="219"/>
      <c r="K821" s="219"/>
      <c r="L821" s="224"/>
      <c r="M821" s="225"/>
      <c r="N821" s="226"/>
      <c r="O821" s="226"/>
      <c r="P821" s="226"/>
      <c r="Q821" s="226"/>
      <c r="R821" s="226"/>
      <c r="S821" s="226"/>
      <c r="T821" s="227"/>
      <c r="AT821" s="228" t="s">
        <v>157</v>
      </c>
      <c r="AU821" s="228" t="s">
        <v>84</v>
      </c>
      <c r="AV821" s="12" t="s">
        <v>151</v>
      </c>
      <c r="AW821" s="12" t="s">
        <v>37</v>
      </c>
      <c r="AX821" s="12" t="s">
        <v>82</v>
      </c>
      <c r="AY821" s="228" t="s">
        <v>144</v>
      </c>
    </row>
    <row r="822" spans="2:65" s="1" customFormat="1" ht="25.5" customHeight="1">
      <c r="B822" s="40"/>
      <c r="C822" s="191" t="s">
        <v>1162</v>
      </c>
      <c r="D822" s="191" t="s">
        <v>146</v>
      </c>
      <c r="E822" s="192" t="s">
        <v>1163</v>
      </c>
      <c r="F822" s="193" t="s">
        <v>1164</v>
      </c>
      <c r="G822" s="194" t="s">
        <v>278</v>
      </c>
      <c r="H822" s="195">
        <v>2131</v>
      </c>
      <c r="I822" s="196"/>
      <c r="J822" s="197">
        <f>ROUND(I822*H822,2)</f>
        <v>0</v>
      </c>
      <c r="K822" s="193" t="s">
        <v>150</v>
      </c>
      <c r="L822" s="60"/>
      <c r="M822" s="198" t="s">
        <v>30</v>
      </c>
      <c r="N822" s="199" t="s">
        <v>45</v>
      </c>
      <c r="O822" s="41"/>
      <c r="P822" s="200">
        <f>O822*H822</f>
        <v>0</v>
      </c>
      <c r="Q822" s="200">
        <v>0</v>
      </c>
      <c r="R822" s="200">
        <f>Q822*H822</f>
        <v>0</v>
      </c>
      <c r="S822" s="200">
        <v>0</v>
      </c>
      <c r="T822" s="201">
        <f>S822*H822</f>
        <v>0</v>
      </c>
      <c r="AR822" s="23" t="s">
        <v>151</v>
      </c>
      <c r="AT822" s="23" t="s">
        <v>146</v>
      </c>
      <c r="AU822" s="23" t="s">
        <v>84</v>
      </c>
      <c r="AY822" s="23" t="s">
        <v>144</v>
      </c>
      <c r="BE822" s="202">
        <f>IF(N822="základní",J822,0)</f>
        <v>0</v>
      </c>
      <c r="BF822" s="202">
        <f>IF(N822="snížená",J822,0)</f>
        <v>0</v>
      </c>
      <c r="BG822" s="202">
        <f>IF(N822="zákl. přenesená",J822,0)</f>
        <v>0</v>
      </c>
      <c r="BH822" s="202">
        <f>IF(N822="sníž. přenesená",J822,0)</f>
        <v>0</v>
      </c>
      <c r="BI822" s="202">
        <f>IF(N822="nulová",J822,0)</f>
        <v>0</v>
      </c>
      <c r="BJ822" s="23" t="s">
        <v>82</v>
      </c>
      <c r="BK822" s="202">
        <f>ROUND(I822*H822,2)</f>
        <v>0</v>
      </c>
      <c r="BL822" s="23" t="s">
        <v>151</v>
      </c>
      <c r="BM822" s="23" t="s">
        <v>1165</v>
      </c>
    </row>
    <row r="823" spans="2:65" s="1" customFormat="1" ht="27">
      <c r="B823" s="40"/>
      <c r="C823" s="62"/>
      <c r="D823" s="203" t="s">
        <v>153</v>
      </c>
      <c r="E823" s="62"/>
      <c r="F823" s="204" t="s">
        <v>280</v>
      </c>
      <c r="G823" s="62"/>
      <c r="H823" s="62"/>
      <c r="I823" s="162"/>
      <c r="J823" s="62"/>
      <c r="K823" s="62"/>
      <c r="L823" s="60"/>
      <c r="M823" s="205"/>
      <c r="N823" s="41"/>
      <c r="O823" s="41"/>
      <c r="P823" s="41"/>
      <c r="Q823" s="41"/>
      <c r="R823" s="41"/>
      <c r="S823" s="41"/>
      <c r="T823" s="77"/>
      <c r="AT823" s="23" t="s">
        <v>153</v>
      </c>
      <c r="AU823" s="23" t="s">
        <v>84</v>
      </c>
    </row>
    <row r="824" spans="2:65" s="1" customFormat="1" ht="81">
      <c r="B824" s="40"/>
      <c r="C824" s="62"/>
      <c r="D824" s="203" t="s">
        <v>155</v>
      </c>
      <c r="E824" s="62"/>
      <c r="F824" s="206" t="s">
        <v>1150</v>
      </c>
      <c r="G824" s="62"/>
      <c r="H824" s="62"/>
      <c r="I824" s="162"/>
      <c r="J824" s="62"/>
      <c r="K824" s="62"/>
      <c r="L824" s="60"/>
      <c r="M824" s="205"/>
      <c r="N824" s="41"/>
      <c r="O824" s="41"/>
      <c r="P824" s="41"/>
      <c r="Q824" s="41"/>
      <c r="R824" s="41"/>
      <c r="S824" s="41"/>
      <c r="T824" s="77"/>
      <c r="AT824" s="23" t="s">
        <v>155</v>
      </c>
      <c r="AU824" s="23" t="s">
        <v>84</v>
      </c>
    </row>
    <row r="825" spans="2:65" s="11" customFormat="1" ht="13.5">
      <c r="B825" s="207"/>
      <c r="C825" s="208"/>
      <c r="D825" s="203" t="s">
        <v>157</v>
      </c>
      <c r="E825" s="209" t="s">
        <v>30</v>
      </c>
      <c r="F825" s="210" t="s">
        <v>1166</v>
      </c>
      <c r="G825" s="208"/>
      <c r="H825" s="211">
        <v>2131</v>
      </c>
      <c r="I825" s="212"/>
      <c r="J825" s="208"/>
      <c r="K825" s="208"/>
      <c r="L825" s="213"/>
      <c r="M825" s="214"/>
      <c r="N825" s="215"/>
      <c r="O825" s="215"/>
      <c r="P825" s="215"/>
      <c r="Q825" s="215"/>
      <c r="R825" s="215"/>
      <c r="S825" s="215"/>
      <c r="T825" s="216"/>
      <c r="AT825" s="217" t="s">
        <v>157</v>
      </c>
      <c r="AU825" s="217" t="s">
        <v>84</v>
      </c>
      <c r="AV825" s="11" t="s">
        <v>84</v>
      </c>
      <c r="AW825" s="11" t="s">
        <v>37</v>
      </c>
      <c r="AX825" s="11" t="s">
        <v>82</v>
      </c>
      <c r="AY825" s="217" t="s">
        <v>144</v>
      </c>
    </row>
    <row r="826" spans="2:65" s="10" customFormat="1" ht="29.85" customHeight="1">
      <c r="B826" s="175"/>
      <c r="C826" s="176"/>
      <c r="D826" s="177" t="s">
        <v>73</v>
      </c>
      <c r="E826" s="189" t="s">
        <v>1167</v>
      </c>
      <c r="F826" s="189" t="s">
        <v>1168</v>
      </c>
      <c r="G826" s="176"/>
      <c r="H826" s="176"/>
      <c r="I826" s="179"/>
      <c r="J826" s="190">
        <f>BK826</f>
        <v>0</v>
      </c>
      <c r="K826" s="176"/>
      <c r="L826" s="181"/>
      <c r="M826" s="182"/>
      <c r="N826" s="183"/>
      <c r="O826" s="183"/>
      <c r="P826" s="184">
        <f>SUM(P827:P828)</f>
        <v>0</v>
      </c>
      <c r="Q826" s="183"/>
      <c r="R826" s="184">
        <f>SUM(R827:R828)</f>
        <v>0</v>
      </c>
      <c r="S826" s="183"/>
      <c r="T826" s="185">
        <f>SUM(T827:T828)</f>
        <v>0</v>
      </c>
      <c r="AR826" s="186" t="s">
        <v>82</v>
      </c>
      <c r="AT826" s="187" t="s">
        <v>73</v>
      </c>
      <c r="AU826" s="187" t="s">
        <v>82</v>
      </c>
      <c r="AY826" s="186" t="s">
        <v>144</v>
      </c>
      <c r="BK826" s="188">
        <f>SUM(BK827:BK828)</f>
        <v>0</v>
      </c>
    </row>
    <row r="827" spans="2:65" s="1" customFormat="1" ht="16.5" customHeight="1">
      <c r="B827" s="40"/>
      <c r="C827" s="191" t="s">
        <v>1169</v>
      </c>
      <c r="D827" s="191" t="s">
        <v>146</v>
      </c>
      <c r="E827" s="192" t="s">
        <v>1170</v>
      </c>
      <c r="F827" s="193" t="s">
        <v>1171</v>
      </c>
      <c r="G827" s="194" t="s">
        <v>278</v>
      </c>
      <c r="H827" s="195">
        <v>1578.9960000000001</v>
      </c>
      <c r="I827" s="196"/>
      <c r="J827" s="197">
        <f>ROUND(I827*H827,2)</f>
        <v>0</v>
      </c>
      <c r="K827" s="193" t="s">
        <v>150</v>
      </c>
      <c r="L827" s="60"/>
      <c r="M827" s="198" t="s">
        <v>30</v>
      </c>
      <c r="N827" s="199" t="s">
        <v>45</v>
      </c>
      <c r="O827" s="41"/>
      <c r="P827" s="200">
        <f>O827*H827</f>
        <v>0</v>
      </c>
      <c r="Q827" s="200">
        <v>0</v>
      </c>
      <c r="R827" s="200">
        <f>Q827*H827</f>
        <v>0</v>
      </c>
      <c r="S827" s="200">
        <v>0</v>
      </c>
      <c r="T827" s="201">
        <f>S827*H827</f>
        <v>0</v>
      </c>
      <c r="AR827" s="23" t="s">
        <v>151</v>
      </c>
      <c r="AT827" s="23" t="s">
        <v>146</v>
      </c>
      <c r="AU827" s="23" t="s">
        <v>84</v>
      </c>
      <c r="AY827" s="23" t="s">
        <v>144</v>
      </c>
      <c r="BE827" s="202">
        <f>IF(N827="základní",J827,0)</f>
        <v>0</v>
      </c>
      <c r="BF827" s="202">
        <f>IF(N827="snížená",J827,0)</f>
        <v>0</v>
      </c>
      <c r="BG827" s="202">
        <f>IF(N827="zákl. přenesená",J827,0)</f>
        <v>0</v>
      </c>
      <c r="BH827" s="202">
        <f>IF(N827="sníž. přenesená",J827,0)</f>
        <v>0</v>
      </c>
      <c r="BI827" s="202">
        <f>IF(N827="nulová",J827,0)</f>
        <v>0</v>
      </c>
      <c r="BJ827" s="23" t="s">
        <v>82</v>
      </c>
      <c r="BK827" s="202">
        <f>ROUND(I827*H827,2)</f>
        <v>0</v>
      </c>
      <c r="BL827" s="23" t="s">
        <v>151</v>
      </c>
      <c r="BM827" s="23" t="s">
        <v>1172</v>
      </c>
    </row>
    <row r="828" spans="2:65" s="1" customFormat="1" ht="27">
      <c r="B828" s="40"/>
      <c r="C828" s="62"/>
      <c r="D828" s="203" t="s">
        <v>153</v>
      </c>
      <c r="E828" s="62"/>
      <c r="F828" s="204" t="s">
        <v>1173</v>
      </c>
      <c r="G828" s="62"/>
      <c r="H828" s="62"/>
      <c r="I828" s="162"/>
      <c r="J828" s="62"/>
      <c r="K828" s="62"/>
      <c r="L828" s="60"/>
      <c r="M828" s="205"/>
      <c r="N828" s="41"/>
      <c r="O828" s="41"/>
      <c r="P828" s="41"/>
      <c r="Q828" s="41"/>
      <c r="R828" s="41"/>
      <c r="S828" s="41"/>
      <c r="T828" s="77"/>
      <c r="AT828" s="23" t="s">
        <v>153</v>
      </c>
      <c r="AU828" s="23" t="s">
        <v>84</v>
      </c>
    </row>
    <row r="829" spans="2:65" s="10" customFormat="1" ht="37.35" customHeight="1">
      <c r="B829" s="175"/>
      <c r="C829" s="176"/>
      <c r="D829" s="177" t="s">
        <v>73</v>
      </c>
      <c r="E829" s="178" t="s">
        <v>1174</v>
      </c>
      <c r="F829" s="178" t="s">
        <v>1175</v>
      </c>
      <c r="G829" s="176"/>
      <c r="H829" s="176"/>
      <c r="I829" s="179"/>
      <c r="J829" s="180">
        <f>BK829</f>
        <v>0</v>
      </c>
      <c r="K829" s="176"/>
      <c r="L829" s="181"/>
      <c r="M829" s="182"/>
      <c r="N829" s="183"/>
      <c r="O829" s="183"/>
      <c r="P829" s="184">
        <f>P830</f>
        <v>0</v>
      </c>
      <c r="Q829" s="183"/>
      <c r="R829" s="184">
        <f>R830</f>
        <v>6.5563800000000005E-3</v>
      </c>
      <c r="S829" s="183"/>
      <c r="T829" s="185">
        <f>T830</f>
        <v>0</v>
      </c>
      <c r="AR829" s="186" t="s">
        <v>84</v>
      </c>
      <c r="AT829" s="187" t="s">
        <v>73</v>
      </c>
      <c r="AU829" s="187" t="s">
        <v>74</v>
      </c>
      <c r="AY829" s="186" t="s">
        <v>144</v>
      </c>
      <c r="BK829" s="188">
        <f>BK830</f>
        <v>0</v>
      </c>
    </row>
    <row r="830" spans="2:65" s="10" customFormat="1" ht="19.899999999999999" customHeight="1">
      <c r="B830" s="175"/>
      <c r="C830" s="176"/>
      <c r="D830" s="177" t="s">
        <v>73</v>
      </c>
      <c r="E830" s="189" t="s">
        <v>1176</v>
      </c>
      <c r="F830" s="189" t="s">
        <v>1177</v>
      </c>
      <c r="G830" s="176"/>
      <c r="H830" s="176"/>
      <c r="I830" s="179"/>
      <c r="J830" s="190">
        <f>BK830</f>
        <v>0</v>
      </c>
      <c r="K830" s="176"/>
      <c r="L830" s="181"/>
      <c r="M830" s="182"/>
      <c r="N830" s="183"/>
      <c r="O830" s="183"/>
      <c r="P830" s="184">
        <f>SUM(P831:P852)</f>
        <v>0</v>
      </c>
      <c r="Q830" s="183"/>
      <c r="R830" s="184">
        <f>SUM(R831:R852)</f>
        <v>6.5563800000000005E-3</v>
      </c>
      <c r="S830" s="183"/>
      <c r="T830" s="185">
        <f>SUM(T831:T852)</f>
        <v>0</v>
      </c>
      <c r="AR830" s="186" t="s">
        <v>84</v>
      </c>
      <c r="AT830" s="187" t="s">
        <v>73</v>
      </c>
      <c r="AU830" s="187" t="s">
        <v>82</v>
      </c>
      <c r="AY830" s="186" t="s">
        <v>144</v>
      </c>
      <c r="BK830" s="188">
        <f>SUM(BK831:BK852)</f>
        <v>0</v>
      </c>
    </row>
    <row r="831" spans="2:65" s="1" customFormat="1" ht="16.5" customHeight="1">
      <c r="B831" s="40"/>
      <c r="C831" s="191" t="s">
        <v>1178</v>
      </c>
      <c r="D831" s="191" t="s">
        <v>146</v>
      </c>
      <c r="E831" s="192" t="s">
        <v>1179</v>
      </c>
      <c r="F831" s="193" t="s">
        <v>1180</v>
      </c>
      <c r="G831" s="194" t="s">
        <v>310</v>
      </c>
      <c r="H831" s="195">
        <v>14.253</v>
      </c>
      <c r="I831" s="196"/>
      <c r="J831" s="197">
        <f>ROUND(I831*H831,2)</f>
        <v>0</v>
      </c>
      <c r="K831" s="193" t="s">
        <v>150</v>
      </c>
      <c r="L831" s="60"/>
      <c r="M831" s="198" t="s">
        <v>30</v>
      </c>
      <c r="N831" s="199" t="s">
        <v>45</v>
      </c>
      <c r="O831" s="41"/>
      <c r="P831" s="200">
        <f>O831*H831</f>
        <v>0</v>
      </c>
      <c r="Q831" s="200">
        <v>8.0000000000000007E-5</v>
      </c>
      <c r="R831" s="200">
        <f>Q831*H831</f>
        <v>1.14024E-3</v>
      </c>
      <c r="S831" s="200">
        <v>0</v>
      </c>
      <c r="T831" s="201">
        <f>S831*H831</f>
        <v>0</v>
      </c>
      <c r="AR831" s="23" t="s">
        <v>247</v>
      </c>
      <c r="AT831" s="23" t="s">
        <v>146</v>
      </c>
      <c r="AU831" s="23" t="s">
        <v>84</v>
      </c>
      <c r="AY831" s="23" t="s">
        <v>144</v>
      </c>
      <c r="BE831" s="202">
        <f>IF(N831="základní",J831,0)</f>
        <v>0</v>
      </c>
      <c r="BF831" s="202">
        <f>IF(N831="snížená",J831,0)</f>
        <v>0</v>
      </c>
      <c r="BG831" s="202">
        <f>IF(N831="zákl. přenesená",J831,0)</f>
        <v>0</v>
      </c>
      <c r="BH831" s="202">
        <f>IF(N831="sníž. přenesená",J831,0)</f>
        <v>0</v>
      </c>
      <c r="BI831" s="202">
        <f>IF(N831="nulová",J831,0)</f>
        <v>0</v>
      </c>
      <c r="BJ831" s="23" t="s">
        <v>82</v>
      </c>
      <c r="BK831" s="202">
        <f>ROUND(I831*H831,2)</f>
        <v>0</v>
      </c>
      <c r="BL831" s="23" t="s">
        <v>247</v>
      </c>
      <c r="BM831" s="23" t="s">
        <v>1181</v>
      </c>
    </row>
    <row r="832" spans="2:65" s="1" customFormat="1" ht="27">
      <c r="B832" s="40"/>
      <c r="C832" s="62"/>
      <c r="D832" s="203" t="s">
        <v>153</v>
      </c>
      <c r="E832" s="62"/>
      <c r="F832" s="204" t="s">
        <v>1182</v>
      </c>
      <c r="G832" s="62"/>
      <c r="H832" s="62"/>
      <c r="I832" s="162"/>
      <c r="J832" s="62"/>
      <c r="K832" s="62"/>
      <c r="L832" s="60"/>
      <c r="M832" s="205"/>
      <c r="N832" s="41"/>
      <c r="O832" s="41"/>
      <c r="P832" s="41"/>
      <c r="Q832" s="41"/>
      <c r="R832" s="41"/>
      <c r="S832" s="41"/>
      <c r="T832" s="77"/>
      <c r="AT832" s="23" t="s">
        <v>153</v>
      </c>
      <c r="AU832" s="23" t="s">
        <v>84</v>
      </c>
    </row>
    <row r="833" spans="2:65" s="1" customFormat="1" ht="27">
      <c r="B833" s="40"/>
      <c r="C833" s="62"/>
      <c r="D833" s="203" t="s">
        <v>237</v>
      </c>
      <c r="E833" s="62"/>
      <c r="F833" s="206" t="s">
        <v>1183</v>
      </c>
      <c r="G833" s="62"/>
      <c r="H833" s="62"/>
      <c r="I833" s="162"/>
      <c r="J833" s="62"/>
      <c r="K833" s="62"/>
      <c r="L833" s="60"/>
      <c r="M833" s="205"/>
      <c r="N833" s="41"/>
      <c r="O833" s="41"/>
      <c r="P833" s="41"/>
      <c r="Q833" s="41"/>
      <c r="R833" s="41"/>
      <c r="S833" s="41"/>
      <c r="T833" s="77"/>
      <c r="AT833" s="23" t="s">
        <v>237</v>
      </c>
      <c r="AU833" s="23" t="s">
        <v>84</v>
      </c>
    </row>
    <row r="834" spans="2:65" s="11" customFormat="1" ht="13.5">
      <c r="B834" s="207"/>
      <c r="C834" s="208"/>
      <c r="D834" s="203" t="s">
        <v>157</v>
      </c>
      <c r="E834" s="209" t="s">
        <v>30</v>
      </c>
      <c r="F834" s="210" t="s">
        <v>1184</v>
      </c>
      <c r="G834" s="208"/>
      <c r="H834" s="211">
        <v>16.085000000000001</v>
      </c>
      <c r="I834" s="212"/>
      <c r="J834" s="208"/>
      <c r="K834" s="208"/>
      <c r="L834" s="213"/>
      <c r="M834" s="214"/>
      <c r="N834" s="215"/>
      <c r="O834" s="215"/>
      <c r="P834" s="215"/>
      <c r="Q834" s="215"/>
      <c r="R834" s="215"/>
      <c r="S834" s="215"/>
      <c r="T834" s="216"/>
      <c r="AT834" s="217" t="s">
        <v>157</v>
      </c>
      <c r="AU834" s="217" t="s">
        <v>84</v>
      </c>
      <c r="AV834" s="11" t="s">
        <v>84</v>
      </c>
      <c r="AW834" s="11" t="s">
        <v>37</v>
      </c>
      <c r="AX834" s="11" t="s">
        <v>74</v>
      </c>
      <c r="AY834" s="217" t="s">
        <v>144</v>
      </c>
    </row>
    <row r="835" spans="2:65" s="11" customFormat="1" ht="13.5">
      <c r="B835" s="207"/>
      <c r="C835" s="208"/>
      <c r="D835" s="203" t="s">
        <v>157</v>
      </c>
      <c r="E835" s="209" t="s">
        <v>30</v>
      </c>
      <c r="F835" s="210" t="s">
        <v>1185</v>
      </c>
      <c r="G835" s="208"/>
      <c r="H835" s="211">
        <v>-1.8320000000000001</v>
      </c>
      <c r="I835" s="212"/>
      <c r="J835" s="208"/>
      <c r="K835" s="208"/>
      <c r="L835" s="213"/>
      <c r="M835" s="214"/>
      <c r="N835" s="215"/>
      <c r="O835" s="215"/>
      <c r="P835" s="215"/>
      <c r="Q835" s="215"/>
      <c r="R835" s="215"/>
      <c r="S835" s="215"/>
      <c r="T835" s="216"/>
      <c r="AT835" s="217" t="s">
        <v>157</v>
      </c>
      <c r="AU835" s="217" t="s">
        <v>84</v>
      </c>
      <c r="AV835" s="11" t="s">
        <v>84</v>
      </c>
      <c r="AW835" s="11" t="s">
        <v>37</v>
      </c>
      <c r="AX835" s="11" t="s">
        <v>74</v>
      </c>
      <c r="AY835" s="217" t="s">
        <v>144</v>
      </c>
    </row>
    <row r="836" spans="2:65" s="12" customFormat="1" ht="13.5">
      <c r="B836" s="218"/>
      <c r="C836" s="219"/>
      <c r="D836" s="203" t="s">
        <v>157</v>
      </c>
      <c r="E836" s="220" t="s">
        <v>30</v>
      </c>
      <c r="F836" s="221" t="s">
        <v>191</v>
      </c>
      <c r="G836" s="219"/>
      <c r="H836" s="222">
        <v>14.253</v>
      </c>
      <c r="I836" s="223"/>
      <c r="J836" s="219"/>
      <c r="K836" s="219"/>
      <c r="L836" s="224"/>
      <c r="M836" s="225"/>
      <c r="N836" s="226"/>
      <c r="O836" s="226"/>
      <c r="P836" s="226"/>
      <c r="Q836" s="226"/>
      <c r="R836" s="226"/>
      <c r="S836" s="226"/>
      <c r="T836" s="227"/>
      <c r="AT836" s="228" t="s">
        <v>157</v>
      </c>
      <c r="AU836" s="228" t="s">
        <v>84</v>
      </c>
      <c r="AV836" s="12" t="s">
        <v>151</v>
      </c>
      <c r="AW836" s="12" t="s">
        <v>37</v>
      </c>
      <c r="AX836" s="12" t="s">
        <v>82</v>
      </c>
      <c r="AY836" s="228" t="s">
        <v>144</v>
      </c>
    </row>
    <row r="837" spans="2:65" s="1" customFormat="1" ht="16.5" customHeight="1">
      <c r="B837" s="40"/>
      <c r="C837" s="191" t="s">
        <v>1186</v>
      </c>
      <c r="D837" s="191" t="s">
        <v>146</v>
      </c>
      <c r="E837" s="192" t="s">
        <v>1187</v>
      </c>
      <c r="F837" s="193" t="s">
        <v>1188</v>
      </c>
      <c r="G837" s="194" t="s">
        <v>310</v>
      </c>
      <c r="H837" s="195">
        <v>14.253</v>
      </c>
      <c r="I837" s="196"/>
      <c r="J837" s="197">
        <f>ROUND(I837*H837,2)</f>
        <v>0</v>
      </c>
      <c r="K837" s="193" t="s">
        <v>150</v>
      </c>
      <c r="L837" s="60"/>
      <c r="M837" s="198" t="s">
        <v>30</v>
      </c>
      <c r="N837" s="199" t="s">
        <v>45</v>
      </c>
      <c r="O837" s="41"/>
      <c r="P837" s="200">
        <f>O837*H837</f>
        <v>0</v>
      </c>
      <c r="Q837" s="200">
        <v>1.3999999999999999E-4</v>
      </c>
      <c r="R837" s="200">
        <f>Q837*H837</f>
        <v>1.9954199999999999E-3</v>
      </c>
      <c r="S837" s="200">
        <v>0</v>
      </c>
      <c r="T837" s="201">
        <f>S837*H837</f>
        <v>0</v>
      </c>
      <c r="AR837" s="23" t="s">
        <v>247</v>
      </c>
      <c r="AT837" s="23" t="s">
        <v>146</v>
      </c>
      <c r="AU837" s="23" t="s">
        <v>84</v>
      </c>
      <c r="AY837" s="23" t="s">
        <v>144</v>
      </c>
      <c r="BE837" s="202">
        <f>IF(N837="základní",J837,0)</f>
        <v>0</v>
      </c>
      <c r="BF837" s="202">
        <f>IF(N837="snížená",J837,0)</f>
        <v>0</v>
      </c>
      <c r="BG837" s="202">
        <f>IF(N837="zákl. přenesená",J837,0)</f>
        <v>0</v>
      </c>
      <c r="BH837" s="202">
        <f>IF(N837="sníž. přenesená",J837,0)</f>
        <v>0</v>
      </c>
      <c r="BI837" s="202">
        <f>IF(N837="nulová",J837,0)</f>
        <v>0</v>
      </c>
      <c r="BJ837" s="23" t="s">
        <v>82</v>
      </c>
      <c r="BK837" s="202">
        <f>ROUND(I837*H837,2)</f>
        <v>0</v>
      </c>
      <c r="BL837" s="23" t="s">
        <v>247</v>
      </c>
      <c r="BM837" s="23" t="s">
        <v>1189</v>
      </c>
    </row>
    <row r="838" spans="2:65" s="1" customFormat="1" ht="13.5">
      <c r="B838" s="40"/>
      <c r="C838" s="62"/>
      <c r="D838" s="203" t="s">
        <v>153</v>
      </c>
      <c r="E838" s="62"/>
      <c r="F838" s="204" t="s">
        <v>1190</v>
      </c>
      <c r="G838" s="62"/>
      <c r="H838" s="62"/>
      <c r="I838" s="162"/>
      <c r="J838" s="62"/>
      <c r="K838" s="62"/>
      <c r="L838" s="60"/>
      <c r="M838" s="205"/>
      <c r="N838" s="41"/>
      <c r="O838" s="41"/>
      <c r="P838" s="41"/>
      <c r="Q838" s="41"/>
      <c r="R838" s="41"/>
      <c r="S838" s="41"/>
      <c r="T838" s="77"/>
      <c r="AT838" s="23" t="s">
        <v>153</v>
      </c>
      <c r="AU838" s="23" t="s">
        <v>84</v>
      </c>
    </row>
    <row r="839" spans="2:65" s="11" customFormat="1" ht="13.5">
      <c r="B839" s="207"/>
      <c r="C839" s="208"/>
      <c r="D839" s="203" t="s">
        <v>157</v>
      </c>
      <c r="E839" s="209" t="s">
        <v>30</v>
      </c>
      <c r="F839" s="210" t="s">
        <v>1184</v>
      </c>
      <c r="G839" s="208"/>
      <c r="H839" s="211">
        <v>16.085000000000001</v>
      </c>
      <c r="I839" s="212"/>
      <c r="J839" s="208"/>
      <c r="K839" s="208"/>
      <c r="L839" s="213"/>
      <c r="M839" s="214"/>
      <c r="N839" s="215"/>
      <c r="O839" s="215"/>
      <c r="P839" s="215"/>
      <c r="Q839" s="215"/>
      <c r="R839" s="215"/>
      <c r="S839" s="215"/>
      <c r="T839" s="216"/>
      <c r="AT839" s="217" t="s">
        <v>157</v>
      </c>
      <c r="AU839" s="217" t="s">
        <v>84</v>
      </c>
      <c r="AV839" s="11" t="s">
        <v>84</v>
      </c>
      <c r="AW839" s="11" t="s">
        <v>37</v>
      </c>
      <c r="AX839" s="11" t="s">
        <v>74</v>
      </c>
      <c r="AY839" s="217" t="s">
        <v>144</v>
      </c>
    </row>
    <row r="840" spans="2:65" s="11" customFormat="1" ht="13.5">
      <c r="B840" s="207"/>
      <c r="C840" s="208"/>
      <c r="D840" s="203" t="s">
        <v>157</v>
      </c>
      <c r="E840" s="209" t="s">
        <v>30</v>
      </c>
      <c r="F840" s="210" t="s">
        <v>1185</v>
      </c>
      <c r="G840" s="208"/>
      <c r="H840" s="211">
        <v>-1.8320000000000001</v>
      </c>
      <c r="I840" s="212"/>
      <c r="J840" s="208"/>
      <c r="K840" s="208"/>
      <c r="L840" s="213"/>
      <c r="M840" s="214"/>
      <c r="N840" s="215"/>
      <c r="O840" s="215"/>
      <c r="P840" s="215"/>
      <c r="Q840" s="215"/>
      <c r="R840" s="215"/>
      <c r="S840" s="215"/>
      <c r="T840" s="216"/>
      <c r="AT840" s="217" t="s">
        <v>157</v>
      </c>
      <c r="AU840" s="217" t="s">
        <v>84</v>
      </c>
      <c r="AV840" s="11" t="s">
        <v>84</v>
      </c>
      <c r="AW840" s="11" t="s">
        <v>37</v>
      </c>
      <c r="AX840" s="11" t="s">
        <v>74</v>
      </c>
      <c r="AY840" s="217" t="s">
        <v>144</v>
      </c>
    </row>
    <row r="841" spans="2:65" s="12" customFormat="1" ht="13.5">
      <c r="B841" s="218"/>
      <c r="C841" s="219"/>
      <c r="D841" s="203" t="s">
        <v>157</v>
      </c>
      <c r="E841" s="220" t="s">
        <v>30</v>
      </c>
      <c r="F841" s="221" t="s">
        <v>191</v>
      </c>
      <c r="G841" s="219"/>
      <c r="H841" s="222">
        <v>14.253</v>
      </c>
      <c r="I841" s="223"/>
      <c r="J841" s="219"/>
      <c r="K841" s="219"/>
      <c r="L841" s="224"/>
      <c r="M841" s="225"/>
      <c r="N841" s="226"/>
      <c r="O841" s="226"/>
      <c r="P841" s="226"/>
      <c r="Q841" s="226"/>
      <c r="R841" s="226"/>
      <c r="S841" s="226"/>
      <c r="T841" s="227"/>
      <c r="AT841" s="228" t="s">
        <v>157</v>
      </c>
      <c r="AU841" s="228" t="s">
        <v>84</v>
      </c>
      <c r="AV841" s="12" t="s">
        <v>151</v>
      </c>
      <c r="AW841" s="12" t="s">
        <v>37</v>
      </c>
      <c r="AX841" s="12" t="s">
        <v>82</v>
      </c>
      <c r="AY841" s="228" t="s">
        <v>144</v>
      </c>
    </row>
    <row r="842" spans="2:65" s="1" customFormat="1" ht="16.5" customHeight="1">
      <c r="B842" s="40"/>
      <c r="C842" s="191" t="s">
        <v>1191</v>
      </c>
      <c r="D842" s="191" t="s">
        <v>146</v>
      </c>
      <c r="E842" s="192" t="s">
        <v>1192</v>
      </c>
      <c r="F842" s="193" t="s">
        <v>1193</v>
      </c>
      <c r="G842" s="194" t="s">
        <v>310</v>
      </c>
      <c r="H842" s="195">
        <v>14.253</v>
      </c>
      <c r="I842" s="196"/>
      <c r="J842" s="197">
        <f>ROUND(I842*H842,2)</f>
        <v>0</v>
      </c>
      <c r="K842" s="193" t="s">
        <v>150</v>
      </c>
      <c r="L842" s="60"/>
      <c r="M842" s="198" t="s">
        <v>30</v>
      </c>
      <c r="N842" s="199" t="s">
        <v>45</v>
      </c>
      <c r="O842" s="41"/>
      <c r="P842" s="200">
        <f>O842*H842</f>
        <v>0</v>
      </c>
      <c r="Q842" s="200">
        <v>1.2E-4</v>
      </c>
      <c r="R842" s="200">
        <f>Q842*H842</f>
        <v>1.71036E-3</v>
      </c>
      <c r="S842" s="200">
        <v>0</v>
      </c>
      <c r="T842" s="201">
        <f>S842*H842</f>
        <v>0</v>
      </c>
      <c r="AR842" s="23" t="s">
        <v>247</v>
      </c>
      <c r="AT842" s="23" t="s">
        <v>146</v>
      </c>
      <c r="AU842" s="23" t="s">
        <v>84</v>
      </c>
      <c r="AY842" s="23" t="s">
        <v>144</v>
      </c>
      <c r="BE842" s="202">
        <f>IF(N842="základní",J842,0)</f>
        <v>0</v>
      </c>
      <c r="BF842" s="202">
        <f>IF(N842="snížená",J842,0)</f>
        <v>0</v>
      </c>
      <c r="BG842" s="202">
        <f>IF(N842="zákl. přenesená",J842,0)</f>
        <v>0</v>
      </c>
      <c r="BH842" s="202">
        <f>IF(N842="sníž. přenesená",J842,0)</f>
        <v>0</v>
      </c>
      <c r="BI842" s="202">
        <f>IF(N842="nulová",J842,0)</f>
        <v>0</v>
      </c>
      <c r="BJ842" s="23" t="s">
        <v>82</v>
      </c>
      <c r="BK842" s="202">
        <f>ROUND(I842*H842,2)</f>
        <v>0</v>
      </c>
      <c r="BL842" s="23" t="s">
        <v>247</v>
      </c>
      <c r="BM842" s="23" t="s">
        <v>1194</v>
      </c>
    </row>
    <row r="843" spans="2:65" s="1" customFormat="1" ht="13.5">
      <c r="B843" s="40"/>
      <c r="C843" s="62"/>
      <c r="D843" s="203" t="s">
        <v>153</v>
      </c>
      <c r="E843" s="62"/>
      <c r="F843" s="204" t="s">
        <v>1195</v>
      </c>
      <c r="G843" s="62"/>
      <c r="H843" s="62"/>
      <c r="I843" s="162"/>
      <c r="J843" s="62"/>
      <c r="K843" s="62"/>
      <c r="L843" s="60"/>
      <c r="M843" s="205"/>
      <c r="N843" s="41"/>
      <c r="O843" s="41"/>
      <c r="P843" s="41"/>
      <c r="Q843" s="41"/>
      <c r="R843" s="41"/>
      <c r="S843" s="41"/>
      <c r="T843" s="77"/>
      <c r="AT843" s="23" t="s">
        <v>153</v>
      </c>
      <c r="AU843" s="23" t="s">
        <v>84</v>
      </c>
    </row>
    <row r="844" spans="2:65" s="11" customFormat="1" ht="13.5">
      <c r="B844" s="207"/>
      <c r="C844" s="208"/>
      <c r="D844" s="203" t="s">
        <v>157</v>
      </c>
      <c r="E844" s="209" t="s">
        <v>30</v>
      </c>
      <c r="F844" s="210" t="s">
        <v>1184</v>
      </c>
      <c r="G844" s="208"/>
      <c r="H844" s="211">
        <v>16.085000000000001</v>
      </c>
      <c r="I844" s="212"/>
      <c r="J844" s="208"/>
      <c r="K844" s="208"/>
      <c r="L844" s="213"/>
      <c r="M844" s="214"/>
      <c r="N844" s="215"/>
      <c r="O844" s="215"/>
      <c r="P844" s="215"/>
      <c r="Q844" s="215"/>
      <c r="R844" s="215"/>
      <c r="S844" s="215"/>
      <c r="T844" s="216"/>
      <c r="AT844" s="217" t="s">
        <v>157</v>
      </c>
      <c r="AU844" s="217" t="s">
        <v>84</v>
      </c>
      <c r="AV844" s="11" t="s">
        <v>84</v>
      </c>
      <c r="AW844" s="11" t="s">
        <v>37</v>
      </c>
      <c r="AX844" s="11" t="s">
        <v>74</v>
      </c>
      <c r="AY844" s="217" t="s">
        <v>144</v>
      </c>
    </row>
    <row r="845" spans="2:65" s="11" customFormat="1" ht="13.5">
      <c r="B845" s="207"/>
      <c r="C845" s="208"/>
      <c r="D845" s="203" t="s">
        <v>157</v>
      </c>
      <c r="E845" s="209" t="s">
        <v>30</v>
      </c>
      <c r="F845" s="210" t="s">
        <v>1185</v>
      </c>
      <c r="G845" s="208"/>
      <c r="H845" s="211">
        <v>-1.8320000000000001</v>
      </c>
      <c r="I845" s="212"/>
      <c r="J845" s="208"/>
      <c r="K845" s="208"/>
      <c r="L845" s="213"/>
      <c r="M845" s="214"/>
      <c r="N845" s="215"/>
      <c r="O845" s="215"/>
      <c r="P845" s="215"/>
      <c r="Q845" s="215"/>
      <c r="R845" s="215"/>
      <c r="S845" s="215"/>
      <c r="T845" s="216"/>
      <c r="AT845" s="217" t="s">
        <v>157</v>
      </c>
      <c r="AU845" s="217" t="s">
        <v>84</v>
      </c>
      <c r="AV845" s="11" t="s">
        <v>84</v>
      </c>
      <c r="AW845" s="11" t="s">
        <v>37</v>
      </c>
      <c r="AX845" s="11" t="s">
        <v>74</v>
      </c>
      <c r="AY845" s="217" t="s">
        <v>144</v>
      </c>
    </row>
    <row r="846" spans="2:65" s="12" customFormat="1" ht="13.5">
      <c r="B846" s="218"/>
      <c r="C846" s="219"/>
      <c r="D846" s="203" t="s">
        <v>157</v>
      </c>
      <c r="E846" s="220" t="s">
        <v>30</v>
      </c>
      <c r="F846" s="221" t="s">
        <v>191</v>
      </c>
      <c r="G846" s="219"/>
      <c r="H846" s="222">
        <v>14.253</v>
      </c>
      <c r="I846" s="223"/>
      <c r="J846" s="219"/>
      <c r="K846" s="219"/>
      <c r="L846" s="224"/>
      <c r="M846" s="225"/>
      <c r="N846" s="226"/>
      <c r="O846" s="226"/>
      <c r="P846" s="226"/>
      <c r="Q846" s="226"/>
      <c r="R846" s="226"/>
      <c r="S846" s="226"/>
      <c r="T846" s="227"/>
      <c r="AT846" s="228" t="s">
        <v>157</v>
      </c>
      <c r="AU846" s="228" t="s">
        <v>84</v>
      </c>
      <c r="AV846" s="12" t="s">
        <v>151</v>
      </c>
      <c r="AW846" s="12" t="s">
        <v>37</v>
      </c>
      <c r="AX846" s="12" t="s">
        <v>82</v>
      </c>
      <c r="AY846" s="228" t="s">
        <v>144</v>
      </c>
    </row>
    <row r="847" spans="2:65" s="1" customFormat="1" ht="16.5" customHeight="1">
      <c r="B847" s="40"/>
      <c r="C847" s="191" t="s">
        <v>1196</v>
      </c>
      <c r="D847" s="191" t="s">
        <v>146</v>
      </c>
      <c r="E847" s="192" t="s">
        <v>1197</v>
      </c>
      <c r="F847" s="193" t="s">
        <v>1198</v>
      </c>
      <c r="G847" s="194" t="s">
        <v>310</v>
      </c>
      <c r="H847" s="195">
        <v>14.253</v>
      </c>
      <c r="I847" s="196"/>
      <c r="J847" s="197">
        <f>ROUND(I847*H847,2)</f>
        <v>0</v>
      </c>
      <c r="K847" s="193" t="s">
        <v>150</v>
      </c>
      <c r="L847" s="60"/>
      <c r="M847" s="198" t="s">
        <v>30</v>
      </c>
      <c r="N847" s="199" t="s">
        <v>45</v>
      </c>
      <c r="O847" s="41"/>
      <c r="P847" s="200">
        <f>O847*H847</f>
        <v>0</v>
      </c>
      <c r="Q847" s="200">
        <v>1.2E-4</v>
      </c>
      <c r="R847" s="200">
        <f>Q847*H847</f>
        <v>1.71036E-3</v>
      </c>
      <c r="S847" s="200">
        <v>0</v>
      </c>
      <c r="T847" s="201">
        <f>S847*H847</f>
        <v>0</v>
      </c>
      <c r="AR847" s="23" t="s">
        <v>247</v>
      </c>
      <c r="AT847" s="23" t="s">
        <v>146</v>
      </c>
      <c r="AU847" s="23" t="s">
        <v>84</v>
      </c>
      <c r="AY847" s="23" t="s">
        <v>144</v>
      </c>
      <c r="BE847" s="202">
        <f>IF(N847="základní",J847,0)</f>
        <v>0</v>
      </c>
      <c r="BF847" s="202">
        <f>IF(N847="snížená",J847,0)</f>
        <v>0</v>
      </c>
      <c r="BG847" s="202">
        <f>IF(N847="zákl. přenesená",J847,0)</f>
        <v>0</v>
      </c>
      <c r="BH847" s="202">
        <f>IF(N847="sníž. přenesená",J847,0)</f>
        <v>0</v>
      </c>
      <c r="BI847" s="202">
        <f>IF(N847="nulová",J847,0)</f>
        <v>0</v>
      </c>
      <c r="BJ847" s="23" t="s">
        <v>82</v>
      </c>
      <c r="BK847" s="202">
        <f>ROUND(I847*H847,2)</f>
        <v>0</v>
      </c>
      <c r="BL847" s="23" t="s">
        <v>247</v>
      </c>
      <c r="BM847" s="23" t="s">
        <v>1199</v>
      </c>
    </row>
    <row r="848" spans="2:65" s="1" customFormat="1" ht="13.5">
      <c r="B848" s="40"/>
      <c r="C848" s="62"/>
      <c r="D848" s="203" t="s">
        <v>153</v>
      </c>
      <c r="E848" s="62"/>
      <c r="F848" s="204" t="s">
        <v>1200</v>
      </c>
      <c r="G848" s="62"/>
      <c r="H848" s="62"/>
      <c r="I848" s="162"/>
      <c r="J848" s="62"/>
      <c r="K848" s="62"/>
      <c r="L848" s="60"/>
      <c r="M848" s="205"/>
      <c r="N848" s="41"/>
      <c r="O848" s="41"/>
      <c r="P848" s="41"/>
      <c r="Q848" s="41"/>
      <c r="R848" s="41"/>
      <c r="S848" s="41"/>
      <c r="T848" s="77"/>
      <c r="AT848" s="23" t="s">
        <v>153</v>
      </c>
      <c r="AU848" s="23" t="s">
        <v>84</v>
      </c>
    </row>
    <row r="849" spans="2:51" s="1" customFormat="1" ht="27">
      <c r="B849" s="40"/>
      <c r="C849" s="62"/>
      <c r="D849" s="203" t="s">
        <v>237</v>
      </c>
      <c r="E849" s="62"/>
      <c r="F849" s="206" t="s">
        <v>1201</v>
      </c>
      <c r="G849" s="62"/>
      <c r="H849" s="62"/>
      <c r="I849" s="162"/>
      <c r="J849" s="62"/>
      <c r="K849" s="62"/>
      <c r="L849" s="60"/>
      <c r="M849" s="205"/>
      <c r="N849" s="41"/>
      <c r="O849" s="41"/>
      <c r="P849" s="41"/>
      <c r="Q849" s="41"/>
      <c r="R849" s="41"/>
      <c r="S849" s="41"/>
      <c r="T849" s="77"/>
      <c r="AT849" s="23" t="s">
        <v>237</v>
      </c>
      <c r="AU849" s="23" t="s">
        <v>84</v>
      </c>
    </row>
    <row r="850" spans="2:51" s="11" customFormat="1" ht="13.5">
      <c r="B850" s="207"/>
      <c r="C850" s="208"/>
      <c r="D850" s="203" t="s">
        <v>157</v>
      </c>
      <c r="E850" s="209" t="s">
        <v>30</v>
      </c>
      <c r="F850" s="210" t="s">
        <v>1184</v>
      </c>
      <c r="G850" s="208"/>
      <c r="H850" s="211">
        <v>16.085000000000001</v>
      </c>
      <c r="I850" s="212"/>
      <c r="J850" s="208"/>
      <c r="K850" s="208"/>
      <c r="L850" s="213"/>
      <c r="M850" s="214"/>
      <c r="N850" s="215"/>
      <c r="O850" s="215"/>
      <c r="P850" s="215"/>
      <c r="Q850" s="215"/>
      <c r="R850" s="215"/>
      <c r="S850" s="215"/>
      <c r="T850" s="216"/>
      <c r="AT850" s="217" t="s">
        <v>157</v>
      </c>
      <c r="AU850" s="217" t="s">
        <v>84</v>
      </c>
      <c r="AV850" s="11" t="s">
        <v>84</v>
      </c>
      <c r="AW850" s="11" t="s">
        <v>37</v>
      </c>
      <c r="AX850" s="11" t="s">
        <v>74</v>
      </c>
      <c r="AY850" s="217" t="s">
        <v>144</v>
      </c>
    </row>
    <row r="851" spans="2:51" s="11" customFormat="1" ht="13.5">
      <c r="B851" s="207"/>
      <c r="C851" s="208"/>
      <c r="D851" s="203" t="s">
        <v>157</v>
      </c>
      <c r="E851" s="209" t="s">
        <v>30</v>
      </c>
      <c r="F851" s="210" t="s">
        <v>1185</v>
      </c>
      <c r="G851" s="208"/>
      <c r="H851" s="211">
        <v>-1.8320000000000001</v>
      </c>
      <c r="I851" s="212"/>
      <c r="J851" s="208"/>
      <c r="K851" s="208"/>
      <c r="L851" s="213"/>
      <c r="M851" s="214"/>
      <c r="N851" s="215"/>
      <c r="O851" s="215"/>
      <c r="P851" s="215"/>
      <c r="Q851" s="215"/>
      <c r="R851" s="215"/>
      <c r="S851" s="215"/>
      <c r="T851" s="216"/>
      <c r="AT851" s="217" t="s">
        <v>157</v>
      </c>
      <c r="AU851" s="217" t="s">
        <v>84</v>
      </c>
      <c r="AV851" s="11" t="s">
        <v>84</v>
      </c>
      <c r="AW851" s="11" t="s">
        <v>37</v>
      </c>
      <c r="AX851" s="11" t="s">
        <v>74</v>
      </c>
      <c r="AY851" s="217" t="s">
        <v>144</v>
      </c>
    </row>
    <row r="852" spans="2:51" s="12" customFormat="1" ht="13.5">
      <c r="B852" s="218"/>
      <c r="C852" s="219"/>
      <c r="D852" s="203" t="s">
        <v>157</v>
      </c>
      <c r="E852" s="220" t="s">
        <v>30</v>
      </c>
      <c r="F852" s="221" t="s">
        <v>191</v>
      </c>
      <c r="G852" s="219"/>
      <c r="H852" s="222">
        <v>14.253</v>
      </c>
      <c r="I852" s="223"/>
      <c r="J852" s="219"/>
      <c r="K852" s="219"/>
      <c r="L852" s="224"/>
      <c r="M852" s="250"/>
      <c r="N852" s="251"/>
      <c r="O852" s="251"/>
      <c r="P852" s="251"/>
      <c r="Q852" s="251"/>
      <c r="R852" s="251"/>
      <c r="S852" s="251"/>
      <c r="T852" s="252"/>
      <c r="AT852" s="228" t="s">
        <v>157</v>
      </c>
      <c r="AU852" s="228" t="s">
        <v>84</v>
      </c>
      <c r="AV852" s="12" t="s">
        <v>151</v>
      </c>
      <c r="AW852" s="12" t="s">
        <v>37</v>
      </c>
      <c r="AX852" s="12" t="s">
        <v>82</v>
      </c>
      <c r="AY852" s="228" t="s">
        <v>144</v>
      </c>
    </row>
    <row r="853" spans="2:51" s="1" customFormat="1" ht="6.95" customHeight="1">
      <c r="B853" s="55"/>
      <c r="C853" s="56"/>
      <c r="D853" s="56"/>
      <c r="E853" s="56"/>
      <c r="F853" s="56"/>
      <c r="G853" s="56"/>
      <c r="H853" s="56"/>
      <c r="I853" s="138"/>
      <c r="J853" s="56"/>
      <c r="K853" s="56"/>
      <c r="L853" s="60"/>
    </row>
  </sheetData>
  <sheetProtection algorithmName="SHA-512" hashValue="N7F1T2YhXhrotvzHx6YKDlGHtOZuMqSdRa8LXjBWE1rUsM7d552IHc1C3QQR6hjIWa4LG5LIpA6v8w/aqG1Vnw==" saltValue="XVIVL6WP0LhPBBzE4Hlv2QM66tKiMfGocvXwAZvvx1PNW2VMJiXtK1SDwqoxfWIppMb1Wb3BYG+fMZ+nuTHM/w==" spinCount="100000" sheet="1" objects="1" scenarios="1" formatColumns="0" formatRows="0" autoFilter="0"/>
  <autoFilter ref="C89:K852"/>
  <mergeCells count="10">
    <mergeCell ref="J51:J52"/>
    <mergeCell ref="E80:H80"/>
    <mergeCell ref="E82:H82"/>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9" display="3) Soupis prací"/>
    <hyperlink ref="L1:V1" location="'Rekapitulace stavby'!C2" display="Rekapitulace stavby"/>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3"/>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101</v>
      </c>
      <c r="G1" s="381" t="s">
        <v>102</v>
      </c>
      <c r="H1" s="381"/>
      <c r="I1" s="114"/>
      <c r="J1" s="113" t="s">
        <v>103</v>
      </c>
      <c r="K1" s="112" t="s">
        <v>104</v>
      </c>
      <c r="L1" s="113" t="s">
        <v>105</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2"/>
      <c r="M2" s="372"/>
      <c r="N2" s="372"/>
      <c r="O2" s="372"/>
      <c r="P2" s="372"/>
      <c r="Q2" s="372"/>
      <c r="R2" s="372"/>
      <c r="S2" s="372"/>
      <c r="T2" s="372"/>
      <c r="U2" s="372"/>
      <c r="V2" s="372"/>
      <c r="AT2" s="23" t="s">
        <v>87</v>
      </c>
    </row>
    <row r="3" spans="1:70" ht="6.95" customHeight="1">
      <c r="B3" s="24"/>
      <c r="C3" s="25"/>
      <c r="D3" s="25"/>
      <c r="E3" s="25"/>
      <c r="F3" s="25"/>
      <c r="G3" s="25"/>
      <c r="H3" s="25"/>
      <c r="I3" s="115"/>
      <c r="J3" s="25"/>
      <c r="K3" s="26"/>
      <c r="AT3" s="23" t="s">
        <v>84</v>
      </c>
    </row>
    <row r="4" spans="1:70" ht="36.950000000000003" customHeight="1">
      <c r="B4" s="27"/>
      <c r="C4" s="28"/>
      <c r="D4" s="29" t="s">
        <v>106</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16.5" customHeight="1">
      <c r="B7" s="27"/>
      <c r="C7" s="28"/>
      <c r="D7" s="28"/>
      <c r="E7" s="373" t="str">
        <f>'Rekapitulace stavby'!K6</f>
        <v>Revitalizace ulice Záměstí v Chocni</v>
      </c>
      <c r="F7" s="374"/>
      <c r="G7" s="374"/>
      <c r="H7" s="374"/>
      <c r="I7" s="116"/>
      <c r="J7" s="28"/>
      <c r="K7" s="30"/>
    </row>
    <row r="8" spans="1:70" s="1" customFormat="1">
      <c r="B8" s="40"/>
      <c r="C8" s="41"/>
      <c r="D8" s="36" t="s">
        <v>107</v>
      </c>
      <c r="E8" s="41"/>
      <c r="F8" s="41"/>
      <c r="G8" s="41"/>
      <c r="H8" s="41"/>
      <c r="I8" s="117"/>
      <c r="J8" s="41"/>
      <c r="K8" s="44"/>
    </row>
    <row r="9" spans="1:70" s="1" customFormat="1" ht="36.950000000000003" customHeight="1">
      <c r="B9" s="40"/>
      <c r="C9" s="41"/>
      <c r="D9" s="41"/>
      <c r="E9" s="375" t="s">
        <v>1202</v>
      </c>
      <c r="F9" s="376"/>
      <c r="G9" s="376"/>
      <c r="H9" s="376"/>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20</v>
      </c>
      <c r="E11" s="41"/>
      <c r="F11" s="34" t="s">
        <v>88</v>
      </c>
      <c r="G11" s="41"/>
      <c r="H11" s="41"/>
      <c r="I11" s="118" t="s">
        <v>22</v>
      </c>
      <c r="J11" s="34" t="s">
        <v>30</v>
      </c>
      <c r="K11" s="44"/>
    </row>
    <row r="12" spans="1:70" s="1" customFormat="1" ht="14.45" customHeight="1">
      <c r="B12" s="40"/>
      <c r="C12" s="41"/>
      <c r="D12" s="36" t="s">
        <v>24</v>
      </c>
      <c r="E12" s="41"/>
      <c r="F12" s="34" t="s">
        <v>25</v>
      </c>
      <c r="G12" s="41"/>
      <c r="H12" s="41"/>
      <c r="I12" s="118" t="s">
        <v>26</v>
      </c>
      <c r="J12" s="119" t="str">
        <f>'Rekapitulace stavby'!AN8</f>
        <v>1. 10. 2018</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28</v>
      </c>
      <c r="E14" s="41"/>
      <c r="F14" s="41"/>
      <c r="G14" s="41"/>
      <c r="H14" s="41"/>
      <c r="I14" s="118" t="s">
        <v>29</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32</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33</v>
      </c>
      <c r="E17" s="41"/>
      <c r="F17" s="41"/>
      <c r="G17" s="41"/>
      <c r="H17" s="41"/>
      <c r="I17" s="118" t="s">
        <v>29</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32</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35</v>
      </c>
      <c r="E20" s="41"/>
      <c r="F20" s="41"/>
      <c r="G20" s="41"/>
      <c r="H20" s="41"/>
      <c r="I20" s="118" t="s">
        <v>29</v>
      </c>
      <c r="J20" s="34" t="str">
        <f>IF('Rekapitulace stavby'!AN16="","",'Rekapitulace stavby'!AN16)</f>
        <v/>
      </c>
      <c r="K20" s="44"/>
    </row>
    <row r="21" spans="2:11" s="1" customFormat="1" ht="18" customHeight="1">
      <c r="B21" s="40"/>
      <c r="C21" s="41"/>
      <c r="D21" s="41"/>
      <c r="E21" s="34" t="str">
        <f>IF('Rekapitulace stavby'!E17="","",'Rekapitulace stavby'!E17)</f>
        <v>Ing. Jiří Cihlář</v>
      </c>
      <c r="F21" s="41"/>
      <c r="G21" s="41"/>
      <c r="H21" s="41"/>
      <c r="I21" s="118" t="s">
        <v>32</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16.5" customHeight="1">
      <c r="B24" s="120"/>
      <c r="C24" s="121"/>
      <c r="D24" s="121"/>
      <c r="E24" s="342" t="s">
        <v>30</v>
      </c>
      <c r="F24" s="342"/>
      <c r="G24" s="342"/>
      <c r="H24" s="342"/>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ROUND(J80,2)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ROUND(SUM(BE80:BE102), 2)</f>
        <v>0</v>
      </c>
      <c r="G30" s="41"/>
      <c r="H30" s="41"/>
      <c r="I30" s="130">
        <v>0.21</v>
      </c>
      <c r="J30" s="129">
        <f>ROUND(ROUND((SUM(BE80:BE102)), 2)*I30, 2)</f>
        <v>0</v>
      </c>
      <c r="K30" s="44"/>
    </row>
    <row r="31" spans="2:11" s="1" customFormat="1" ht="14.45" customHeight="1">
      <c r="B31" s="40"/>
      <c r="C31" s="41"/>
      <c r="D31" s="41"/>
      <c r="E31" s="48" t="s">
        <v>46</v>
      </c>
      <c r="F31" s="129">
        <f>ROUND(SUM(BF80:BF102), 2)</f>
        <v>0</v>
      </c>
      <c r="G31" s="41"/>
      <c r="H31" s="41"/>
      <c r="I31" s="130">
        <v>0.15</v>
      </c>
      <c r="J31" s="129">
        <f>ROUND(ROUND((SUM(BF80:BF102)), 2)*I31, 2)</f>
        <v>0</v>
      </c>
      <c r="K31" s="44"/>
    </row>
    <row r="32" spans="2:11" s="1" customFormat="1" ht="14.45" hidden="1" customHeight="1">
      <c r="B32" s="40"/>
      <c r="C32" s="41"/>
      <c r="D32" s="41"/>
      <c r="E32" s="48" t="s">
        <v>47</v>
      </c>
      <c r="F32" s="129">
        <f>ROUND(SUM(BG80:BG102), 2)</f>
        <v>0</v>
      </c>
      <c r="G32" s="41"/>
      <c r="H32" s="41"/>
      <c r="I32" s="130">
        <v>0.21</v>
      </c>
      <c r="J32" s="129">
        <v>0</v>
      </c>
      <c r="K32" s="44"/>
    </row>
    <row r="33" spans="2:11" s="1" customFormat="1" ht="14.45" hidden="1" customHeight="1">
      <c r="B33" s="40"/>
      <c r="C33" s="41"/>
      <c r="D33" s="41"/>
      <c r="E33" s="48" t="s">
        <v>48</v>
      </c>
      <c r="F33" s="129">
        <f>ROUND(SUM(BH80:BH102), 2)</f>
        <v>0</v>
      </c>
      <c r="G33" s="41"/>
      <c r="H33" s="41"/>
      <c r="I33" s="130">
        <v>0.15</v>
      </c>
      <c r="J33" s="129">
        <v>0</v>
      </c>
      <c r="K33" s="44"/>
    </row>
    <row r="34" spans="2:11" s="1" customFormat="1" ht="14.45" hidden="1" customHeight="1">
      <c r="B34" s="40"/>
      <c r="C34" s="41"/>
      <c r="D34" s="41"/>
      <c r="E34" s="48" t="s">
        <v>49</v>
      </c>
      <c r="F34" s="129">
        <f>ROUND(SUM(BI80:BI102),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3" t="str">
        <f>E7</f>
        <v>Revitalizace ulice Záměstí v Chocni</v>
      </c>
      <c r="F45" s="374"/>
      <c r="G45" s="374"/>
      <c r="H45" s="374"/>
      <c r="I45" s="117"/>
      <c r="J45" s="41"/>
      <c r="K45" s="44"/>
    </row>
    <row r="46" spans="2:11" s="1" customFormat="1" ht="14.45" customHeight="1">
      <c r="B46" s="40"/>
      <c r="C46" s="36" t="s">
        <v>107</v>
      </c>
      <c r="D46" s="41"/>
      <c r="E46" s="41"/>
      <c r="F46" s="41"/>
      <c r="G46" s="41"/>
      <c r="H46" s="41"/>
      <c r="I46" s="117"/>
      <c r="J46" s="41"/>
      <c r="K46" s="44"/>
    </row>
    <row r="47" spans="2:11" s="1" customFormat="1" ht="17.25" customHeight="1">
      <c r="B47" s="40"/>
      <c r="C47" s="41"/>
      <c r="D47" s="41"/>
      <c r="E47" s="375" t="str">
        <f>E9</f>
        <v>SO 403 - Přeložka televizního kabelu UPC</v>
      </c>
      <c r="F47" s="376"/>
      <c r="G47" s="376"/>
      <c r="H47" s="376"/>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24</v>
      </c>
      <c r="D49" s="41"/>
      <c r="E49" s="41"/>
      <c r="F49" s="34" t="str">
        <f>F12</f>
        <v>Choceň</v>
      </c>
      <c r="G49" s="41"/>
      <c r="H49" s="41"/>
      <c r="I49" s="118" t="s">
        <v>26</v>
      </c>
      <c r="J49" s="119" t="str">
        <f>IF(J12="","",J12)</f>
        <v>1. 10. 2018</v>
      </c>
      <c r="K49" s="44"/>
    </row>
    <row r="50" spans="2:47" s="1" customFormat="1" ht="6.95" customHeight="1">
      <c r="B50" s="40"/>
      <c r="C50" s="41"/>
      <c r="D50" s="41"/>
      <c r="E50" s="41"/>
      <c r="F50" s="41"/>
      <c r="G50" s="41"/>
      <c r="H50" s="41"/>
      <c r="I50" s="117"/>
      <c r="J50" s="41"/>
      <c r="K50" s="44"/>
    </row>
    <row r="51" spans="2:47" s="1" customFormat="1">
      <c r="B51" s="40"/>
      <c r="C51" s="36" t="s">
        <v>28</v>
      </c>
      <c r="D51" s="41"/>
      <c r="E51" s="41"/>
      <c r="F51" s="34" t="str">
        <f>E15</f>
        <v xml:space="preserve"> </v>
      </c>
      <c r="G51" s="41"/>
      <c r="H51" s="41"/>
      <c r="I51" s="118" t="s">
        <v>35</v>
      </c>
      <c r="J51" s="342" t="str">
        <f>E21</f>
        <v>Ing. Jiří Cihlář</v>
      </c>
      <c r="K51" s="44"/>
    </row>
    <row r="52" spans="2:47" s="1" customFormat="1" ht="14.45" customHeight="1">
      <c r="B52" s="40"/>
      <c r="C52" s="36" t="s">
        <v>33</v>
      </c>
      <c r="D52" s="41"/>
      <c r="E52" s="41"/>
      <c r="F52" s="34" t="str">
        <f>IF(E18="","",E18)</f>
        <v/>
      </c>
      <c r="G52" s="41"/>
      <c r="H52" s="41"/>
      <c r="I52" s="117"/>
      <c r="J52" s="377"/>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J80</f>
        <v>0</v>
      </c>
      <c r="K56" s="44"/>
      <c r="AU56" s="23" t="s">
        <v>113</v>
      </c>
    </row>
    <row r="57" spans="2:47" s="7" customFormat="1" ht="24.95" customHeight="1">
      <c r="B57" s="148"/>
      <c r="C57" s="149"/>
      <c r="D57" s="150" t="s">
        <v>1203</v>
      </c>
      <c r="E57" s="151"/>
      <c r="F57" s="151"/>
      <c r="G57" s="151"/>
      <c r="H57" s="151"/>
      <c r="I57" s="152"/>
      <c r="J57" s="153">
        <f>J81</f>
        <v>0</v>
      </c>
      <c r="K57" s="154"/>
    </row>
    <row r="58" spans="2:47" s="8" customFormat="1" ht="19.899999999999999" customHeight="1">
      <c r="B58" s="155"/>
      <c r="C58" s="156"/>
      <c r="D58" s="157" t="s">
        <v>1204</v>
      </c>
      <c r="E58" s="158"/>
      <c r="F58" s="158"/>
      <c r="G58" s="158"/>
      <c r="H58" s="158"/>
      <c r="I58" s="159"/>
      <c r="J58" s="160">
        <f>J82</f>
        <v>0</v>
      </c>
      <c r="K58" s="161"/>
    </row>
    <row r="59" spans="2:47" s="7" customFormat="1" ht="24.95" customHeight="1">
      <c r="B59" s="148"/>
      <c r="C59" s="149"/>
      <c r="D59" s="150" t="s">
        <v>1205</v>
      </c>
      <c r="E59" s="151"/>
      <c r="F59" s="151"/>
      <c r="G59" s="151"/>
      <c r="H59" s="151"/>
      <c r="I59" s="152"/>
      <c r="J59" s="153">
        <f>J95</f>
        <v>0</v>
      </c>
      <c r="K59" s="154"/>
    </row>
    <row r="60" spans="2:47" s="8" customFormat="1" ht="19.899999999999999" customHeight="1">
      <c r="B60" s="155"/>
      <c r="C60" s="156"/>
      <c r="D60" s="157" t="s">
        <v>1206</v>
      </c>
      <c r="E60" s="158"/>
      <c r="F60" s="158"/>
      <c r="G60" s="158"/>
      <c r="H60" s="158"/>
      <c r="I60" s="159"/>
      <c r="J60" s="160">
        <f>J96</f>
        <v>0</v>
      </c>
      <c r="K60" s="161"/>
    </row>
    <row r="61" spans="2:47" s="1" customFormat="1" ht="21.75" customHeight="1">
      <c r="B61" s="40"/>
      <c r="C61" s="41"/>
      <c r="D61" s="41"/>
      <c r="E61" s="41"/>
      <c r="F61" s="41"/>
      <c r="G61" s="41"/>
      <c r="H61" s="41"/>
      <c r="I61" s="117"/>
      <c r="J61" s="41"/>
      <c r="K61" s="44"/>
    </row>
    <row r="62" spans="2:47" s="1" customFormat="1" ht="6.95" customHeight="1">
      <c r="B62" s="55"/>
      <c r="C62" s="56"/>
      <c r="D62" s="56"/>
      <c r="E62" s="56"/>
      <c r="F62" s="56"/>
      <c r="G62" s="56"/>
      <c r="H62" s="56"/>
      <c r="I62" s="138"/>
      <c r="J62" s="56"/>
      <c r="K62" s="57"/>
    </row>
    <row r="66" spans="2:63" s="1" customFormat="1" ht="6.95" customHeight="1">
      <c r="B66" s="58"/>
      <c r="C66" s="59"/>
      <c r="D66" s="59"/>
      <c r="E66" s="59"/>
      <c r="F66" s="59"/>
      <c r="G66" s="59"/>
      <c r="H66" s="59"/>
      <c r="I66" s="141"/>
      <c r="J66" s="59"/>
      <c r="K66" s="59"/>
      <c r="L66" s="60"/>
    </row>
    <row r="67" spans="2:63" s="1" customFormat="1" ht="36.950000000000003" customHeight="1">
      <c r="B67" s="40"/>
      <c r="C67" s="61" t="s">
        <v>128</v>
      </c>
      <c r="D67" s="62"/>
      <c r="E67" s="62"/>
      <c r="F67" s="62"/>
      <c r="G67" s="62"/>
      <c r="H67" s="62"/>
      <c r="I67" s="162"/>
      <c r="J67" s="62"/>
      <c r="K67" s="62"/>
      <c r="L67" s="60"/>
    </row>
    <row r="68" spans="2:63" s="1" customFormat="1" ht="6.95" customHeight="1">
      <c r="B68" s="40"/>
      <c r="C68" s="62"/>
      <c r="D68" s="62"/>
      <c r="E68" s="62"/>
      <c r="F68" s="62"/>
      <c r="G68" s="62"/>
      <c r="H68" s="62"/>
      <c r="I68" s="162"/>
      <c r="J68" s="62"/>
      <c r="K68" s="62"/>
      <c r="L68" s="60"/>
    </row>
    <row r="69" spans="2:63" s="1" customFormat="1" ht="14.45" customHeight="1">
      <c r="B69" s="40"/>
      <c r="C69" s="64" t="s">
        <v>18</v>
      </c>
      <c r="D69" s="62"/>
      <c r="E69" s="62"/>
      <c r="F69" s="62"/>
      <c r="G69" s="62"/>
      <c r="H69" s="62"/>
      <c r="I69" s="162"/>
      <c r="J69" s="62"/>
      <c r="K69" s="62"/>
      <c r="L69" s="60"/>
    </row>
    <row r="70" spans="2:63" s="1" customFormat="1" ht="16.5" customHeight="1">
      <c r="B70" s="40"/>
      <c r="C70" s="62"/>
      <c r="D70" s="62"/>
      <c r="E70" s="378" t="str">
        <f>E7</f>
        <v>Revitalizace ulice Záměstí v Chocni</v>
      </c>
      <c r="F70" s="379"/>
      <c r="G70" s="379"/>
      <c r="H70" s="379"/>
      <c r="I70" s="162"/>
      <c r="J70" s="62"/>
      <c r="K70" s="62"/>
      <c r="L70" s="60"/>
    </row>
    <row r="71" spans="2:63" s="1" customFormat="1" ht="14.45" customHeight="1">
      <c r="B71" s="40"/>
      <c r="C71" s="64" t="s">
        <v>107</v>
      </c>
      <c r="D71" s="62"/>
      <c r="E71" s="62"/>
      <c r="F71" s="62"/>
      <c r="G71" s="62"/>
      <c r="H71" s="62"/>
      <c r="I71" s="162"/>
      <c r="J71" s="62"/>
      <c r="K71" s="62"/>
      <c r="L71" s="60"/>
    </row>
    <row r="72" spans="2:63" s="1" customFormat="1" ht="17.25" customHeight="1">
      <c r="B72" s="40"/>
      <c r="C72" s="62"/>
      <c r="D72" s="62"/>
      <c r="E72" s="353" t="str">
        <f>E9</f>
        <v>SO 403 - Přeložka televizního kabelu UPC</v>
      </c>
      <c r="F72" s="380"/>
      <c r="G72" s="380"/>
      <c r="H72" s="380"/>
      <c r="I72" s="162"/>
      <c r="J72" s="62"/>
      <c r="K72" s="62"/>
      <c r="L72" s="60"/>
    </row>
    <row r="73" spans="2:63" s="1" customFormat="1" ht="6.95" customHeight="1">
      <c r="B73" s="40"/>
      <c r="C73" s="62"/>
      <c r="D73" s="62"/>
      <c r="E73" s="62"/>
      <c r="F73" s="62"/>
      <c r="G73" s="62"/>
      <c r="H73" s="62"/>
      <c r="I73" s="162"/>
      <c r="J73" s="62"/>
      <c r="K73" s="62"/>
      <c r="L73" s="60"/>
    </row>
    <row r="74" spans="2:63" s="1" customFormat="1" ht="18" customHeight="1">
      <c r="B74" s="40"/>
      <c r="C74" s="64" t="s">
        <v>24</v>
      </c>
      <c r="D74" s="62"/>
      <c r="E74" s="62"/>
      <c r="F74" s="163" t="str">
        <f>F12</f>
        <v>Choceň</v>
      </c>
      <c r="G74" s="62"/>
      <c r="H74" s="62"/>
      <c r="I74" s="164" t="s">
        <v>26</v>
      </c>
      <c r="J74" s="72" t="str">
        <f>IF(J12="","",J12)</f>
        <v>1. 10. 2018</v>
      </c>
      <c r="K74" s="62"/>
      <c r="L74" s="60"/>
    </row>
    <row r="75" spans="2:63" s="1" customFormat="1" ht="6.95" customHeight="1">
      <c r="B75" s="40"/>
      <c r="C75" s="62"/>
      <c r="D75" s="62"/>
      <c r="E75" s="62"/>
      <c r="F75" s="62"/>
      <c r="G75" s="62"/>
      <c r="H75" s="62"/>
      <c r="I75" s="162"/>
      <c r="J75" s="62"/>
      <c r="K75" s="62"/>
      <c r="L75" s="60"/>
    </row>
    <row r="76" spans="2:63" s="1" customFormat="1">
      <c r="B76" s="40"/>
      <c r="C76" s="64" t="s">
        <v>28</v>
      </c>
      <c r="D76" s="62"/>
      <c r="E76" s="62"/>
      <c r="F76" s="163" t="str">
        <f>E15</f>
        <v xml:space="preserve"> </v>
      </c>
      <c r="G76" s="62"/>
      <c r="H76" s="62"/>
      <c r="I76" s="164" t="s">
        <v>35</v>
      </c>
      <c r="J76" s="163" t="str">
        <f>E21</f>
        <v>Ing. Jiří Cihlář</v>
      </c>
      <c r="K76" s="62"/>
      <c r="L76" s="60"/>
    </row>
    <row r="77" spans="2:63" s="1" customFormat="1" ht="14.45" customHeight="1">
      <c r="B77" s="40"/>
      <c r="C77" s="64" t="s">
        <v>33</v>
      </c>
      <c r="D77" s="62"/>
      <c r="E77" s="62"/>
      <c r="F77" s="163" t="str">
        <f>IF(E18="","",E18)</f>
        <v/>
      </c>
      <c r="G77" s="62"/>
      <c r="H77" s="62"/>
      <c r="I77" s="162"/>
      <c r="J77" s="62"/>
      <c r="K77" s="62"/>
      <c r="L77" s="60"/>
    </row>
    <row r="78" spans="2:63" s="1" customFormat="1" ht="10.35" customHeight="1">
      <c r="B78" s="40"/>
      <c r="C78" s="62"/>
      <c r="D78" s="62"/>
      <c r="E78" s="62"/>
      <c r="F78" s="62"/>
      <c r="G78" s="62"/>
      <c r="H78" s="62"/>
      <c r="I78" s="162"/>
      <c r="J78" s="62"/>
      <c r="K78" s="62"/>
      <c r="L78" s="60"/>
    </row>
    <row r="79" spans="2:63" s="9" customFormat="1" ht="29.25" customHeight="1">
      <c r="B79" s="165"/>
      <c r="C79" s="166" t="s">
        <v>129</v>
      </c>
      <c r="D79" s="167" t="s">
        <v>59</v>
      </c>
      <c r="E79" s="167" t="s">
        <v>55</v>
      </c>
      <c r="F79" s="167" t="s">
        <v>130</v>
      </c>
      <c r="G79" s="167" t="s">
        <v>131</v>
      </c>
      <c r="H79" s="167" t="s">
        <v>132</v>
      </c>
      <c r="I79" s="168" t="s">
        <v>133</v>
      </c>
      <c r="J79" s="167" t="s">
        <v>111</v>
      </c>
      <c r="K79" s="169" t="s">
        <v>134</v>
      </c>
      <c r="L79" s="170"/>
      <c r="M79" s="80" t="s">
        <v>135</v>
      </c>
      <c r="N79" s="81" t="s">
        <v>44</v>
      </c>
      <c r="O79" s="81" t="s">
        <v>136</v>
      </c>
      <c r="P79" s="81" t="s">
        <v>137</v>
      </c>
      <c r="Q79" s="81" t="s">
        <v>138</v>
      </c>
      <c r="R79" s="81" t="s">
        <v>139</v>
      </c>
      <c r="S79" s="81" t="s">
        <v>140</v>
      </c>
      <c r="T79" s="82" t="s">
        <v>141</v>
      </c>
    </row>
    <row r="80" spans="2:63" s="1" customFormat="1" ht="29.25" customHeight="1">
      <c r="B80" s="40"/>
      <c r="C80" s="86" t="s">
        <v>112</v>
      </c>
      <c r="D80" s="62"/>
      <c r="E80" s="62"/>
      <c r="F80" s="62"/>
      <c r="G80" s="62"/>
      <c r="H80" s="62"/>
      <c r="I80" s="162"/>
      <c r="J80" s="171">
        <f>BK80</f>
        <v>0</v>
      </c>
      <c r="K80" s="62"/>
      <c r="L80" s="60"/>
      <c r="M80" s="83"/>
      <c r="N80" s="84"/>
      <c r="O80" s="84"/>
      <c r="P80" s="172">
        <f>P81+P95</f>
        <v>0</v>
      </c>
      <c r="Q80" s="84"/>
      <c r="R80" s="172">
        <f>R81+R95</f>
        <v>15.45786</v>
      </c>
      <c r="S80" s="84"/>
      <c r="T80" s="173">
        <f>T81+T95</f>
        <v>0</v>
      </c>
      <c r="AT80" s="23" t="s">
        <v>73</v>
      </c>
      <c r="AU80" s="23" t="s">
        <v>113</v>
      </c>
      <c r="BK80" s="174">
        <f>BK81+BK95</f>
        <v>0</v>
      </c>
    </row>
    <row r="81" spans="2:65" s="10" customFormat="1" ht="37.35" customHeight="1">
      <c r="B81" s="175"/>
      <c r="C81" s="176"/>
      <c r="D81" s="177" t="s">
        <v>73</v>
      </c>
      <c r="E81" s="178" t="s">
        <v>301</v>
      </c>
      <c r="F81" s="178" t="s">
        <v>1207</v>
      </c>
      <c r="G81" s="176"/>
      <c r="H81" s="176"/>
      <c r="I81" s="179"/>
      <c r="J81" s="180">
        <f>BK81</f>
        <v>0</v>
      </c>
      <c r="K81" s="176"/>
      <c r="L81" s="181"/>
      <c r="M81" s="182"/>
      <c r="N81" s="183"/>
      <c r="O81" s="183"/>
      <c r="P81" s="184">
        <f>P82</f>
        <v>0</v>
      </c>
      <c r="Q81" s="183"/>
      <c r="R81" s="184">
        <f>R82</f>
        <v>15.45786</v>
      </c>
      <c r="S81" s="183"/>
      <c r="T81" s="185">
        <f>T82</f>
        <v>0</v>
      </c>
      <c r="AR81" s="186" t="s">
        <v>164</v>
      </c>
      <c r="AT81" s="187" t="s">
        <v>73</v>
      </c>
      <c r="AU81" s="187" t="s">
        <v>74</v>
      </c>
      <c r="AY81" s="186" t="s">
        <v>144</v>
      </c>
      <c r="BK81" s="188">
        <f>BK82</f>
        <v>0</v>
      </c>
    </row>
    <row r="82" spans="2:65" s="10" customFormat="1" ht="19.899999999999999" customHeight="1">
      <c r="B82" s="175"/>
      <c r="C82" s="176"/>
      <c r="D82" s="177" t="s">
        <v>73</v>
      </c>
      <c r="E82" s="189" t="s">
        <v>1208</v>
      </c>
      <c r="F82" s="189" t="s">
        <v>1209</v>
      </c>
      <c r="G82" s="176"/>
      <c r="H82" s="176"/>
      <c r="I82" s="179"/>
      <c r="J82" s="190">
        <f>BK82</f>
        <v>0</v>
      </c>
      <c r="K82" s="176"/>
      <c r="L82" s="181"/>
      <c r="M82" s="182"/>
      <c r="N82" s="183"/>
      <c r="O82" s="183"/>
      <c r="P82" s="184">
        <f>SUM(P83:P94)</f>
        <v>0</v>
      </c>
      <c r="Q82" s="183"/>
      <c r="R82" s="184">
        <f>SUM(R83:R94)</f>
        <v>15.45786</v>
      </c>
      <c r="S82" s="183"/>
      <c r="T82" s="185">
        <f>SUM(T83:T94)</f>
        <v>0</v>
      </c>
      <c r="AR82" s="186" t="s">
        <v>164</v>
      </c>
      <c r="AT82" s="187" t="s">
        <v>73</v>
      </c>
      <c r="AU82" s="187" t="s">
        <v>82</v>
      </c>
      <c r="AY82" s="186" t="s">
        <v>144</v>
      </c>
      <c r="BK82" s="188">
        <f>SUM(BK83:BK94)</f>
        <v>0</v>
      </c>
    </row>
    <row r="83" spans="2:65" s="1" customFormat="1" ht="25.5" customHeight="1">
      <c r="B83" s="40"/>
      <c r="C83" s="191" t="s">
        <v>82</v>
      </c>
      <c r="D83" s="191" t="s">
        <v>146</v>
      </c>
      <c r="E83" s="192" t="s">
        <v>1210</v>
      </c>
      <c r="F83" s="193" t="s">
        <v>1211</v>
      </c>
      <c r="G83" s="194" t="s">
        <v>364</v>
      </c>
      <c r="H83" s="195">
        <v>198</v>
      </c>
      <c r="I83" s="196"/>
      <c r="J83" s="197">
        <f>ROUND(I83*H83,2)</f>
        <v>0</v>
      </c>
      <c r="K83" s="193" t="s">
        <v>150</v>
      </c>
      <c r="L83" s="60"/>
      <c r="M83" s="198" t="s">
        <v>30</v>
      </c>
      <c r="N83" s="199" t="s">
        <v>45</v>
      </c>
      <c r="O83" s="41"/>
      <c r="P83" s="200">
        <f>O83*H83</f>
        <v>0</v>
      </c>
      <c r="Q83" s="200">
        <v>7.8070000000000001E-2</v>
      </c>
      <c r="R83" s="200">
        <f>Q83*H83</f>
        <v>15.45786</v>
      </c>
      <c r="S83" s="200">
        <v>0</v>
      </c>
      <c r="T83" s="201">
        <f>S83*H83</f>
        <v>0</v>
      </c>
      <c r="AR83" s="23" t="s">
        <v>579</v>
      </c>
      <c r="AT83" s="23" t="s">
        <v>146</v>
      </c>
      <c r="AU83" s="23" t="s">
        <v>84</v>
      </c>
      <c r="AY83" s="23" t="s">
        <v>144</v>
      </c>
      <c r="BE83" s="202">
        <f>IF(N83="základní",J83,0)</f>
        <v>0</v>
      </c>
      <c r="BF83" s="202">
        <f>IF(N83="snížená",J83,0)</f>
        <v>0</v>
      </c>
      <c r="BG83" s="202">
        <f>IF(N83="zákl. přenesená",J83,0)</f>
        <v>0</v>
      </c>
      <c r="BH83" s="202">
        <f>IF(N83="sníž. přenesená",J83,0)</f>
        <v>0</v>
      </c>
      <c r="BI83" s="202">
        <f>IF(N83="nulová",J83,0)</f>
        <v>0</v>
      </c>
      <c r="BJ83" s="23" t="s">
        <v>82</v>
      </c>
      <c r="BK83" s="202">
        <f>ROUND(I83*H83,2)</f>
        <v>0</v>
      </c>
      <c r="BL83" s="23" t="s">
        <v>579</v>
      </c>
      <c r="BM83" s="23" t="s">
        <v>1212</v>
      </c>
    </row>
    <row r="84" spans="2:65" s="1" customFormat="1" ht="27">
      <c r="B84" s="40"/>
      <c r="C84" s="62"/>
      <c r="D84" s="203" t="s">
        <v>153</v>
      </c>
      <c r="E84" s="62"/>
      <c r="F84" s="204" t="s">
        <v>1213</v>
      </c>
      <c r="G84" s="62"/>
      <c r="H84" s="62"/>
      <c r="I84" s="162"/>
      <c r="J84" s="62"/>
      <c r="K84" s="62"/>
      <c r="L84" s="60"/>
      <c r="M84" s="205"/>
      <c r="N84" s="41"/>
      <c r="O84" s="41"/>
      <c r="P84" s="41"/>
      <c r="Q84" s="41"/>
      <c r="R84" s="41"/>
      <c r="S84" s="41"/>
      <c r="T84" s="77"/>
      <c r="AT84" s="23" t="s">
        <v>153</v>
      </c>
      <c r="AU84" s="23" t="s">
        <v>84</v>
      </c>
    </row>
    <row r="85" spans="2:65" s="1" customFormat="1" ht="40.5">
      <c r="B85" s="40"/>
      <c r="C85" s="62"/>
      <c r="D85" s="203" t="s">
        <v>155</v>
      </c>
      <c r="E85" s="62"/>
      <c r="F85" s="206" t="s">
        <v>1214</v>
      </c>
      <c r="G85" s="62"/>
      <c r="H85" s="62"/>
      <c r="I85" s="162"/>
      <c r="J85" s="62"/>
      <c r="K85" s="62"/>
      <c r="L85" s="60"/>
      <c r="M85" s="205"/>
      <c r="N85" s="41"/>
      <c r="O85" s="41"/>
      <c r="P85" s="41"/>
      <c r="Q85" s="41"/>
      <c r="R85" s="41"/>
      <c r="S85" s="41"/>
      <c r="T85" s="77"/>
      <c r="AT85" s="23" t="s">
        <v>155</v>
      </c>
      <c r="AU85" s="23" t="s">
        <v>84</v>
      </c>
    </row>
    <row r="86" spans="2:65" s="11" customFormat="1" ht="13.5">
      <c r="B86" s="207"/>
      <c r="C86" s="208"/>
      <c r="D86" s="203" t="s">
        <v>157</v>
      </c>
      <c r="E86" s="209" t="s">
        <v>30</v>
      </c>
      <c r="F86" s="210" t="s">
        <v>1215</v>
      </c>
      <c r="G86" s="208"/>
      <c r="H86" s="211">
        <v>198</v>
      </c>
      <c r="I86" s="212"/>
      <c r="J86" s="208"/>
      <c r="K86" s="208"/>
      <c r="L86" s="213"/>
      <c r="M86" s="214"/>
      <c r="N86" s="215"/>
      <c r="O86" s="215"/>
      <c r="P86" s="215"/>
      <c r="Q86" s="215"/>
      <c r="R86" s="215"/>
      <c r="S86" s="215"/>
      <c r="T86" s="216"/>
      <c r="AT86" s="217" t="s">
        <v>157</v>
      </c>
      <c r="AU86" s="217" t="s">
        <v>84</v>
      </c>
      <c r="AV86" s="11" t="s">
        <v>84</v>
      </c>
      <c r="AW86" s="11" t="s">
        <v>37</v>
      </c>
      <c r="AX86" s="11" t="s">
        <v>82</v>
      </c>
      <c r="AY86" s="217" t="s">
        <v>144</v>
      </c>
    </row>
    <row r="87" spans="2:65" s="1" customFormat="1" ht="25.5" customHeight="1">
      <c r="B87" s="40"/>
      <c r="C87" s="191" t="s">
        <v>84</v>
      </c>
      <c r="D87" s="191" t="s">
        <v>146</v>
      </c>
      <c r="E87" s="192" t="s">
        <v>1216</v>
      </c>
      <c r="F87" s="193" t="s">
        <v>1217</v>
      </c>
      <c r="G87" s="194" t="s">
        <v>364</v>
      </c>
      <c r="H87" s="195">
        <v>396</v>
      </c>
      <c r="I87" s="196"/>
      <c r="J87" s="197">
        <f>ROUND(I87*H87,2)</f>
        <v>0</v>
      </c>
      <c r="K87" s="193" t="s">
        <v>150</v>
      </c>
      <c r="L87" s="60"/>
      <c r="M87" s="198" t="s">
        <v>30</v>
      </c>
      <c r="N87" s="199" t="s">
        <v>45</v>
      </c>
      <c r="O87" s="41"/>
      <c r="P87" s="200">
        <f>O87*H87</f>
        <v>0</v>
      </c>
      <c r="Q87" s="200">
        <v>0</v>
      </c>
      <c r="R87" s="200">
        <f>Q87*H87</f>
        <v>0</v>
      </c>
      <c r="S87" s="200">
        <v>0</v>
      </c>
      <c r="T87" s="201">
        <f>S87*H87</f>
        <v>0</v>
      </c>
      <c r="AR87" s="23" t="s">
        <v>579</v>
      </c>
      <c r="AT87" s="23" t="s">
        <v>146</v>
      </c>
      <c r="AU87" s="23" t="s">
        <v>84</v>
      </c>
      <c r="AY87" s="23" t="s">
        <v>144</v>
      </c>
      <c r="BE87" s="202">
        <f>IF(N87="základní",J87,0)</f>
        <v>0</v>
      </c>
      <c r="BF87" s="202">
        <f>IF(N87="snížená",J87,0)</f>
        <v>0</v>
      </c>
      <c r="BG87" s="202">
        <f>IF(N87="zákl. přenesená",J87,0)</f>
        <v>0</v>
      </c>
      <c r="BH87" s="202">
        <f>IF(N87="sníž. přenesená",J87,0)</f>
        <v>0</v>
      </c>
      <c r="BI87" s="202">
        <f>IF(N87="nulová",J87,0)</f>
        <v>0</v>
      </c>
      <c r="BJ87" s="23" t="s">
        <v>82</v>
      </c>
      <c r="BK87" s="202">
        <f>ROUND(I87*H87,2)</f>
        <v>0</v>
      </c>
      <c r="BL87" s="23" t="s">
        <v>579</v>
      </c>
      <c r="BM87" s="23" t="s">
        <v>1218</v>
      </c>
    </row>
    <row r="88" spans="2:65" s="1" customFormat="1" ht="27">
      <c r="B88" s="40"/>
      <c r="C88" s="62"/>
      <c r="D88" s="203" t="s">
        <v>153</v>
      </c>
      <c r="E88" s="62"/>
      <c r="F88" s="204" t="s">
        <v>1219</v>
      </c>
      <c r="G88" s="62"/>
      <c r="H88" s="62"/>
      <c r="I88" s="162"/>
      <c r="J88" s="62"/>
      <c r="K88" s="62"/>
      <c r="L88" s="60"/>
      <c r="M88" s="205"/>
      <c r="N88" s="41"/>
      <c r="O88" s="41"/>
      <c r="P88" s="41"/>
      <c r="Q88" s="41"/>
      <c r="R88" s="41"/>
      <c r="S88" s="41"/>
      <c r="T88" s="77"/>
      <c r="AT88" s="23" t="s">
        <v>153</v>
      </c>
      <c r="AU88" s="23" t="s">
        <v>84</v>
      </c>
    </row>
    <row r="89" spans="2:65" s="1" customFormat="1" ht="27">
      <c r="B89" s="40"/>
      <c r="C89" s="62"/>
      <c r="D89" s="203" t="s">
        <v>237</v>
      </c>
      <c r="E89" s="62"/>
      <c r="F89" s="206" t="s">
        <v>1220</v>
      </c>
      <c r="G89" s="62"/>
      <c r="H89" s="62"/>
      <c r="I89" s="162"/>
      <c r="J89" s="62"/>
      <c r="K89" s="62"/>
      <c r="L89" s="60"/>
      <c r="M89" s="205"/>
      <c r="N89" s="41"/>
      <c r="O89" s="41"/>
      <c r="P89" s="41"/>
      <c r="Q89" s="41"/>
      <c r="R89" s="41"/>
      <c r="S89" s="41"/>
      <c r="T89" s="77"/>
      <c r="AT89" s="23" t="s">
        <v>237</v>
      </c>
      <c r="AU89" s="23" t="s">
        <v>84</v>
      </c>
    </row>
    <row r="90" spans="2:65" s="11" customFormat="1" ht="13.5">
      <c r="B90" s="207"/>
      <c r="C90" s="208"/>
      <c r="D90" s="203" t="s">
        <v>157</v>
      </c>
      <c r="E90" s="209" t="s">
        <v>30</v>
      </c>
      <c r="F90" s="210" t="s">
        <v>1221</v>
      </c>
      <c r="G90" s="208"/>
      <c r="H90" s="211">
        <v>396</v>
      </c>
      <c r="I90" s="212"/>
      <c r="J90" s="208"/>
      <c r="K90" s="208"/>
      <c r="L90" s="213"/>
      <c r="M90" s="214"/>
      <c r="N90" s="215"/>
      <c r="O90" s="215"/>
      <c r="P90" s="215"/>
      <c r="Q90" s="215"/>
      <c r="R90" s="215"/>
      <c r="S90" s="215"/>
      <c r="T90" s="216"/>
      <c r="AT90" s="217" t="s">
        <v>157</v>
      </c>
      <c r="AU90" s="217" t="s">
        <v>84</v>
      </c>
      <c r="AV90" s="11" t="s">
        <v>84</v>
      </c>
      <c r="AW90" s="11" t="s">
        <v>37</v>
      </c>
      <c r="AX90" s="11" t="s">
        <v>82</v>
      </c>
      <c r="AY90" s="217" t="s">
        <v>144</v>
      </c>
    </row>
    <row r="91" spans="2:65" s="1" customFormat="1" ht="25.5" customHeight="1">
      <c r="B91" s="40"/>
      <c r="C91" s="229" t="s">
        <v>164</v>
      </c>
      <c r="D91" s="229" t="s">
        <v>301</v>
      </c>
      <c r="E91" s="230" t="s">
        <v>1222</v>
      </c>
      <c r="F91" s="231" t="s">
        <v>1223</v>
      </c>
      <c r="G91" s="232" t="s">
        <v>364</v>
      </c>
      <c r="H91" s="233">
        <v>415.8</v>
      </c>
      <c r="I91" s="234"/>
      <c r="J91" s="235">
        <f>ROUND(I91*H91,2)</f>
        <v>0</v>
      </c>
      <c r="K91" s="231" t="s">
        <v>30</v>
      </c>
      <c r="L91" s="236"/>
      <c r="M91" s="237" t="s">
        <v>30</v>
      </c>
      <c r="N91" s="238" t="s">
        <v>45</v>
      </c>
      <c r="O91" s="41"/>
      <c r="P91" s="200">
        <f>O91*H91</f>
        <v>0</v>
      </c>
      <c r="Q91" s="200">
        <v>0</v>
      </c>
      <c r="R91" s="200">
        <f>Q91*H91</f>
        <v>0</v>
      </c>
      <c r="S91" s="200">
        <v>0</v>
      </c>
      <c r="T91" s="201">
        <f>S91*H91</f>
        <v>0</v>
      </c>
      <c r="AR91" s="23" t="s">
        <v>1224</v>
      </c>
      <c r="AT91" s="23" t="s">
        <v>301</v>
      </c>
      <c r="AU91" s="23" t="s">
        <v>84</v>
      </c>
      <c r="AY91" s="23" t="s">
        <v>144</v>
      </c>
      <c r="BE91" s="202">
        <f>IF(N91="základní",J91,0)</f>
        <v>0</v>
      </c>
      <c r="BF91" s="202">
        <f>IF(N91="snížená",J91,0)</f>
        <v>0</v>
      </c>
      <c r="BG91" s="202">
        <f>IF(N91="zákl. přenesená",J91,0)</f>
        <v>0</v>
      </c>
      <c r="BH91" s="202">
        <f>IF(N91="sníž. přenesená",J91,0)</f>
        <v>0</v>
      </c>
      <c r="BI91" s="202">
        <f>IF(N91="nulová",J91,0)</f>
        <v>0</v>
      </c>
      <c r="BJ91" s="23" t="s">
        <v>82</v>
      </c>
      <c r="BK91" s="202">
        <f>ROUND(I91*H91,2)</f>
        <v>0</v>
      </c>
      <c r="BL91" s="23" t="s">
        <v>579</v>
      </c>
      <c r="BM91" s="23" t="s">
        <v>1225</v>
      </c>
    </row>
    <row r="92" spans="2:65" s="1" customFormat="1" ht="13.5">
      <c r="B92" s="40"/>
      <c r="C92" s="62"/>
      <c r="D92" s="203" t="s">
        <v>153</v>
      </c>
      <c r="E92" s="62"/>
      <c r="F92" s="204" t="s">
        <v>1223</v>
      </c>
      <c r="G92" s="62"/>
      <c r="H92" s="62"/>
      <c r="I92" s="162"/>
      <c r="J92" s="62"/>
      <c r="K92" s="62"/>
      <c r="L92" s="60"/>
      <c r="M92" s="205"/>
      <c r="N92" s="41"/>
      <c r="O92" s="41"/>
      <c r="P92" s="41"/>
      <c r="Q92" s="41"/>
      <c r="R92" s="41"/>
      <c r="S92" s="41"/>
      <c r="T92" s="77"/>
      <c r="AT92" s="23" t="s">
        <v>153</v>
      </c>
      <c r="AU92" s="23" t="s">
        <v>84</v>
      </c>
    </row>
    <row r="93" spans="2:65" s="11" customFormat="1" ht="13.5">
      <c r="B93" s="207"/>
      <c r="C93" s="208"/>
      <c r="D93" s="203" t="s">
        <v>157</v>
      </c>
      <c r="E93" s="209" t="s">
        <v>30</v>
      </c>
      <c r="F93" s="210" t="s">
        <v>1221</v>
      </c>
      <c r="G93" s="208"/>
      <c r="H93" s="211">
        <v>396</v>
      </c>
      <c r="I93" s="212"/>
      <c r="J93" s="208"/>
      <c r="K93" s="208"/>
      <c r="L93" s="213"/>
      <c r="M93" s="214"/>
      <c r="N93" s="215"/>
      <c r="O93" s="215"/>
      <c r="P93" s="215"/>
      <c r="Q93" s="215"/>
      <c r="R93" s="215"/>
      <c r="S93" s="215"/>
      <c r="T93" s="216"/>
      <c r="AT93" s="217" t="s">
        <v>157</v>
      </c>
      <c r="AU93" s="217" t="s">
        <v>84</v>
      </c>
      <c r="AV93" s="11" t="s">
        <v>84</v>
      </c>
      <c r="AW93" s="11" t="s">
        <v>37</v>
      </c>
      <c r="AX93" s="11" t="s">
        <v>82</v>
      </c>
      <c r="AY93" s="217" t="s">
        <v>144</v>
      </c>
    </row>
    <row r="94" spans="2:65" s="11" customFormat="1" ht="13.5">
      <c r="B94" s="207"/>
      <c r="C94" s="208"/>
      <c r="D94" s="203" t="s">
        <v>157</v>
      </c>
      <c r="E94" s="208"/>
      <c r="F94" s="210" t="s">
        <v>1226</v>
      </c>
      <c r="G94" s="208"/>
      <c r="H94" s="211">
        <v>415.8</v>
      </c>
      <c r="I94" s="212"/>
      <c r="J94" s="208"/>
      <c r="K94" s="208"/>
      <c r="L94" s="213"/>
      <c r="M94" s="214"/>
      <c r="N94" s="215"/>
      <c r="O94" s="215"/>
      <c r="P94" s="215"/>
      <c r="Q94" s="215"/>
      <c r="R94" s="215"/>
      <c r="S94" s="215"/>
      <c r="T94" s="216"/>
      <c r="AT94" s="217" t="s">
        <v>157</v>
      </c>
      <c r="AU94" s="217" t="s">
        <v>84</v>
      </c>
      <c r="AV94" s="11" t="s">
        <v>84</v>
      </c>
      <c r="AW94" s="11" t="s">
        <v>6</v>
      </c>
      <c r="AX94" s="11" t="s">
        <v>82</v>
      </c>
      <c r="AY94" s="217" t="s">
        <v>144</v>
      </c>
    </row>
    <row r="95" spans="2:65" s="10" customFormat="1" ht="37.35" customHeight="1">
      <c r="B95" s="175"/>
      <c r="C95" s="176"/>
      <c r="D95" s="177" t="s">
        <v>73</v>
      </c>
      <c r="E95" s="178" t="s">
        <v>97</v>
      </c>
      <c r="F95" s="178" t="s">
        <v>98</v>
      </c>
      <c r="G95" s="176"/>
      <c r="H95" s="176"/>
      <c r="I95" s="179"/>
      <c r="J95" s="180">
        <f>BK95</f>
        <v>0</v>
      </c>
      <c r="K95" s="176"/>
      <c r="L95" s="181"/>
      <c r="M95" s="182"/>
      <c r="N95" s="183"/>
      <c r="O95" s="183"/>
      <c r="P95" s="184">
        <f>P96</f>
        <v>0</v>
      </c>
      <c r="Q95" s="183"/>
      <c r="R95" s="184">
        <f>R96</f>
        <v>0</v>
      </c>
      <c r="S95" s="183"/>
      <c r="T95" s="185">
        <f>T96</f>
        <v>0</v>
      </c>
      <c r="AR95" s="186" t="s">
        <v>178</v>
      </c>
      <c r="AT95" s="187" t="s">
        <v>73</v>
      </c>
      <c r="AU95" s="187" t="s">
        <v>74</v>
      </c>
      <c r="AY95" s="186" t="s">
        <v>144</v>
      </c>
      <c r="BK95" s="188">
        <f>BK96</f>
        <v>0</v>
      </c>
    </row>
    <row r="96" spans="2:65" s="10" customFormat="1" ht="19.899999999999999" customHeight="1">
      <c r="B96" s="175"/>
      <c r="C96" s="176"/>
      <c r="D96" s="177" t="s">
        <v>73</v>
      </c>
      <c r="E96" s="189" t="s">
        <v>1227</v>
      </c>
      <c r="F96" s="189" t="s">
        <v>1228</v>
      </c>
      <c r="G96" s="176"/>
      <c r="H96" s="176"/>
      <c r="I96" s="179"/>
      <c r="J96" s="190">
        <f>BK96</f>
        <v>0</v>
      </c>
      <c r="K96" s="176"/>
      <c r="L96" s="181"/>
      <c r="M96" s="182"/>
      <c r="N96" s="183"/>
      <c r="O96" s="183"/>
      <c r="P96" s="184">
        <f>SUM(P97:P102)</f>
        <v>0</v>
      </c>
      <c r="Q96" s="183"/>
      <c r="R96" s="184">
        <f>SUM(R97:R102)</f>
        <v>0</v>
      </c>
      <c r="S96" s="183"/>
      <c r="T96" s="185">
        <f>SUM(T97:T102)</f>
        <v>0</v>
      </c>
      <c r="AR96" s="186" t="s">
        <v>178</v>
      </c>
      <c r="AT96" s="187" t="s">
        <v>73</v>
      </c>
      <c r="AU96" s="187" t="s">
        <v>82</v>
      </c>
      <c r="AY96" s="186" t="s">
        <v>144</v>
      </c>
      <c r="BK96" s="188">
        <f>SUM(BK97:BK102)</f>
        <v>0</v>
      </c>
    </row>
    <row r="97" spans="2:65" s="1" customFormat="1" ht="16.5" customHeight="1">
      <c r="B97" s="40"/>
      <c r="C97" s="191" t="s">
        <v>151</v>
      </c>
      <c r="D97" s="191" t="s">
        <v>146</v>
      </c>
      <c r="E97" s="192" t="s">
        <v>1229</v>
      </c>
      <c r="F97" s="193" t="s">
        <v>1230</v>
      </c>
      <c r="G97" s="194" t="s">
        <v>149</v>
      </c>
      <c r="H97" s="195">
        <v>1</v>
      </c>
      <c r="I97" s="196"/>
      <c r="J97" s="197">
        <f>ROUND(I97*H97,2)</f>
        <v>0</v>
      </c>
      <c r="K97" s="193" t="s">
        <v>150</v>
      </c>
      <c r="L97" s="60"/>
      <c r="M97" s="198" t="s">
        <v>30</v>
      </c>
      <c r="N97" s="199" t="s">
        <v>45</v>
      </c>
      <c r="O97" s="41"/>
      <c r="P97" s="200">
        <f>O97*H97</f>
        <v>0</v>
      </c>
      <c r="Q97" s="200">
        <v>0</v>
      </c>
      <c r="R97" s="200">
        <f>Q97*H97</f>
        <v>0</v>
      </c>
      <c r="S97" s="200">
        <v>0</v>
      </c>
      <c r="T97" s="201">
        <f>S97*H97</f>
        <v>0</v>
      </c>
      <c r="AR97" s="23" t="s">
        <v>1231</v>
      </c>
      <c r="AT97" s="23" t="s">
        <v>146</v>
      </c>
      <c r="AU97" s="23" t="s">
        <v>84</v>
      </c>
      <c r="AY97" s="23" t="s">
        <v>144</v>
      </c>
      <c r="BE97" s="202">
        <f>IF(N97="základní",J97,0)</f>
        <v>0</v>
      </c>
      <c r="BF97" s="202">
        <f>IF(N97="snížená",J97,0)</f>
        <v>0</v>
      </c>
      <c r="BG97" s="202">
        <f>IF(N97="zákl. přenesená",J97,0)</f>
        <v>0</v>
      </c>
      <c r="BH97" s="202">
        <f>IF(N97="sníž. přenesená",J97,0)</f>
        <v>0</v>
      </c>
      <c r="BI97" s="202">
        <f>IF(N97="nulová",J97,0)</f>
        <v>0</v>
      </c>
      <c r="BJ97" s="23" t="s">
        <v>82</v>
      </c>
      <c r="BK97" s="202">
        <f>ROUND(I97*H97,2)</f>
        <v>0</v>
      </c>
      <c r="BL97" s="23" t="s">
        <v>1231</v>
      </c>
      <c r="BM97" s="23" t="s">
        <v>1232</v>
      </c>
    </row>
    <row r="98" spans="2:65" s="1" customFormat="1" ht="13.5">
      <c r="B98" s="40"/>
      <c r="C98" s="62"/>
      <c r="D98" s="203" t="s">
        <v>153</v>
      </c>
      <c r="E98" s="62"/>
      <c r="F98" s="204" t="s">
        <v>1230</v>
      </c>
      <c r="G98" s="62"/>
      <c r="H98" s="62"/>
      <c r="I98" s="162"/>
      <c r="J98" s="62"/>
      <c r="K98" s="62"/>
      <c r="L98" s="60"/>
      <c r="M98" s="205"/>
      <c r="N98" s="41"/>
      <c r="O98" s="41"/>
      <c r="P98" s="41"/>
      <c r="Q98" s="41"/>
      <c r="R98" s="41"/>
      <c r="S98" s="41"/>
      <c r="T98" s="77"/>
      <c r="AT98" s="23" t="s">
        <v>153</v>
      </c>
      <c r="AU98" s="23" t="s">
        <v>84</v>
      </c>
    </row>
    <row r="99" spans="2:65" s="1" customFormat="1" ht="16.5" customHeight="1">
      <c r="B99" s="40"/>
      <c r="C99" s="191" t="s">
        <v>178</v>
      </c>
      <c r="D99" s="191" t="s">
        <v>146</v>
      </c>
      <c r="E99" s="192" t="s">
        <v>1233</v>
      </c>
      <c r="F99" s="193" t="s">
        <v>1234</v>
      </c>
      <c r="G99" s="194" t="s">
        <v>149</v>
      </c>
      <c r="H99" s="195">
        <v>1</v>
      </c>
      <c r="I99" s="196"/>
      <c r="J99" s="197">
        <f>ROUND(I99*H99,2)</f>
        <v>0</v>
      </c>
      <c r="K99" s="193" t="s">
        <v>150</v>
      </c>
      <c r="L99" s="60"/>
      <c r="M99" s="198" t="s">
        <v>30</v>
      </c>
      <c r="N99" s="199" t="s">
        <v>45</v>
      </c>
      <c r="O99" s="41"/>
      <c r="P99" s="200">
        <f>O99*H99</f>
        <v>0</v>
      </c>
      <c r="Q99" s="200">
        <v>0</v>
      </c>
      <c r="R99" s="200">
        <f>Q99*H99</f>
        <v>0</v>
      </c>
      <c r="S99" s="200">
        <v>0</v>
      </c>
      <c r="T99" s="201">
        <f>S99*H99</f>
        <v>0</v>
      </c>
      <c r="AR99" s="23" t="s">
        <v>1231</v>
      </c>
      <c r="AT99" s="23" t="s">
        <v>146</v>
      </c>
      <c r="AU99" s="23" t="s">
        <v>84</v>
      </c>
      <c r="AY99" s="23" t="s">
        <v>144</v>
      </c>
      <c r="BE99" s="202">
        <f>IF(N99="základní",J99,0)</f>
        <v>0</v>
      </c>
      <c r="BF99" s="202">
        <f>IF(N99="snížená",J99,0)</f>
        <v>0</v>
      </c>
      <c r="BG99" s="202">
        <f>IF(N99="zákl. přenesená",J99,0)</f>
        <v>0</v>
      </c>
      <c r="BH99" s="202">
        <f>IF(N99="sníž. přenesená",J99,0)</f>
        <v>0</v>
      </c>
      <c r="BI99" s="202">
        <f>IF(N99="nulová",J99,0)</f>
        <v>0</v>
      </c>
      <c r="BJ99" s="23" t="s">
        <v>82</v>
      </c>
      <c r="BK99" s="202">
        <f>ROUND(I99*H99,2)</f>
        <v>0</v>
      </c>
      <c r="BL99" s="23" t="s">
        <v>1231</v>
      </c>
      <c r="BM99" s="23" t="s">
        <v>1235</v>
      </c>
    </row>
    <row r="100" spans="2:65" s="1" customFormat="1" ht="13.5">
      <c r="B100" s="40"/>
      <c r="C100" s="62"/>
      <c r="D100" s="203" t="s">
        <v>153</v>
      </c>
      <c r="E100" s="62"/>
      <c r="F100" s="204" t="s">
        <v>1234</v>
      </c>
      <c r="G100" s="62"/>
      <c r="H100" s="62"/>
      <c r="I100" s="162"/>
      <c r="J100" s="62"/>
      <c r="K100" s="62"/>
      <c r="L100" s="60"/>
      <c r="M100" s="205"/>
      <c r="N100" s="41"/>
      <c r="O100" s="41"/>
      <c r="P100" s="41"/>
      <c r="Q100" s="41"/>
      <c r="R100" s="41"/>
      <c r="S100" s="41"/>
      <c r="T100" s="77"/>
      <c r="AT100" s="23" t="s">
        <v>153</v>
      </c>
      <c r="AU100" s="23" t="s">
        <v>84</v>
      </c>
    </row>
    <row r="101" spans="2:65" s="1" customFormat="1" ht="16.5" customHeight="1">
      <c r="B101" s="40"/>
      <c r="C101" s="191" t="s">
        <v>183</v>
      </c>
      <c r="D101" s="191" t="s">
        <v>146</v>
      </c>
      <c r="E101" s="192" t="s">
        <v>1236</v>
      </c>
      <c r="F101" s="193" t="s">
        <v>1237</v>
      </c>
      <c r="G101" s="194" t="s">
        <v>149</v>
      </c>
      <c r="H101" s="195">
        <v>1</v>
      </c>
      <c r="I101" s="196"/>
      <c r="J101" s="197">
        <f>ROUND(I101*H101,2)</f>
        <v>0</v>
      </c>
      <c r="K101" s="193" t="s">
        <v>150</v>
      </c>
      <c r="L101" s="60"/>
      <c r="M101" s="198" t="s">
        <v>30</v>
      </c>
      <c r="N101" s="199" t="s">
        <v>45</v>
      </c>
      <c r="O101" s="41"/>
      <c r="P101" s="200">
        <f>O101*H101</f>
        <v>0</v>
      </c>
      <c r="Q101" s="200">
        <v>0</v>
      </c>
      <c r="R101" s="200">
        <f>Q101*H101</f>
        <v>0</v>
      </c>
      <c r="S101" s="200">
        <v>0</v>
      </c>
      <c r="T101" s="201">
        <f>S101*H101</f>
        <v>0</v>
      </c>
      <c r="AR101" s="23" t="s">
        <v>1231</v>
      </c>
      <c r="AT101" s="23" t="s">
        <v>146</v>
      </c>
      <c r="AU101" s="23" t="s">
        <v>84</v>
      </c>
      <c r="AY101" s="23" t="s">
        <v>144</v>
      </c>
      <c r="BE101" s="202">
        <f>IF(N101="základní",J101,0)</f>
        <v>0</v>
      </c>
      <c r="BF101" s="202">
        <f>IF(N101="snížená",J101,0)</f>
        <v>0</v>
      </c>
      <c r="BG101" s="202">
        <f>IF(N101="zákl. přenesená",J101,0)</f>
        <v>0</v>
      </c>
      <c r="BH101" s="202">
        <f>IF(N101="sníž. přenesená",J101,0)</f>
        <v>0</v>
      </c>
      <c r="BI101" s="202">
        <f>IF(N101="nulová",J101,0)</f>
        <v>0</v>
      </c>
      <c r="BJ101" s="23" t="s">
        <v>82</v>
      </c>
      <c r="BK101" s="202">
        <f>ROUND(I101*H101,2)</f>
        <v>0</v>
      </c>
      <c r="BL101" s="23" t="s">
        <v>1231</v>
      </c>
      <c r="BM101" s="23" t="s">
        <v>1238</v>
      </c>
    </row>
    <row r="102" spans="2:65" s="1" customFormat="1" ht="13.5">
      <c r="B102" s="40"/>
      <c r="C102" s="62"/>
      <c r="D102" s="203" t="s">
        <v>153</v>
      </c>
      <c r="E102" s="62"/>
      <c r="F102" s="204" t="s">
        <v>1237</v>
      </c>
      <c r="G102" s="62"/>
      <c r="H102" s="62"/>
      <c r="I102" s="162"/>
      <c r="J102" s="62"/>
      <c r="K102" s="62"/>
      <c r="L102" s="60"/>
      <c r="M102" s="253"/>
      <c r="N102" s="254"/>
      <c r="O102" s="254"/>
      <c r="P102" s="254"/>
      <c r="Q102" s="254"/>
      <c r="R102" s="254"/>
      <c r="S102" s="254"/>
      <c r="T102" s="255"/>
      <c r="AT102" s="23" t="s">
        <v>153</v>
      </c>
      <c r="AU102" s="23" t="s">
        <v>84</v>
      </c>
    </row>
    <row r="103" spans="2:65" s="1" customFormat="1" ht="6.95" customHeight="1">
      <c r="B103" s="55"/>
      <c r="C103" s="56"/>
      <c r="D103" s="56"/>
      <c r="E103" s="56"/>
      <c r="F103" s="56"/>
      <c r="G103" s="56"/>
      <c r="H103" s="56"/>
      <c r="I103" s="138"/>
      <c r="J103" s="56"/>
      <c r="K103" s="56"/>
      <c r="L103" s="60"/>
    </row>
  </sheetData>
  <sheetProtection algorithmName="SHA-512" hashValue="KnvJV5CbZ3uV05iLVYcHScZUInB9kEkK5Qmk6KaO/OihQ3pqzsDM7O35KMleZ6GMNGiIooPynw07W84EXP3Pgw==" saltValue="tHa0pdKcNupfPuLcFII9cl3qXs9QY1j6eRkrm+FyWpfP0NIHdkfJzDFNWV5F1ClBZTsQbaBS21OiMY+7aY42tA==" spinCount="100000" sheet="1" objects="1" scenarios="1" formatColumns="0" formatRows="0" autoFilter="0"/>
  <autoFilter ref="C79:K102"/>
  <mergeCells count="10">
    <mergeCell ref="J51:J52"/>
    <mergeCell ref="E70:H70"/>
    <mergeCell ref="E72:H72"/>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9" display="3) Soupis prací"/>
    <hyperlink ref="L1:V1" location="'Rekapitulace stavby'!C2" display="Rekapitulace stavby"/>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45"/>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101</v>
      </c>
      <c r="G1" s="381" t="s">
        <v>102</v>
      </c>
      <c r="H1" s="381"/>
      <c r="I1" s="114"/>
      <c r="J1" s="113" t="s">
        <v>103</v>
      </c>
      <c r="K1" s="112" t="s">
        <v>104</v>
      </c>
      <c r="L1" s="113" t="s">
        <v>105</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2"/>
      <c r="M2" s="372"/>
      <c r="N2" s="372"/>
      <c r="O2" s="372"/>
      <c r="P2" s="372"/>
      <c r="Q2" s="372"/>
      <c r="R2" s="372"/>
      <c r="S2" s="372"/>
      <c r="T2" s="372"/>
      <c r="U2" s="372"/>
      <c r="V2" s="372"/>
      <c r="AT2" s="23" t="s">
        <v>91</v>
      </c>
    </row>
    <row r="3" spans="1:70" ht="6.95" customHeight="1">
      <c r="B3" s="24"/>
      <c r="C3" s="25"/>
      <c r="D3" s="25"/>
      <c r="E3" s="25"/>
      <c r="F3" s="25"/>
      <c r="G3" s="25"/>
      <c r="H3" s="25"/>
      <c r="I3" s="115"/>
      <c r="J3" s="25"/>
      <c r="K3" s="26"/>
      <c r="AT3" s="23" t="s">
        <v>84</v>
      </c>
    </row>
    <row r="4" spans="1:70" ht="36.950000000000003" customHeight="1">
      <c r="B4" s="27"/>
      <c r="C4" s="28"/>
      <c r="D4" s="29" t="s">
        <v>106</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16.5" customHeight="1">
      <c r="B7" s="27"/>
      <c r="C7" s="28"/>
      <c r="D7" s="28"/>
      <c r="E7" s="373" t="str">
        <f>'Rekapitulace stavby'!K6</f>
        <v>Revitalizace ulice Záměstí v Chocni</v>
      </c>
      <c r="F7" s="374"/>
      <c r="G7" s="374"/>
      <c r="H7" s="374"/>
      <c r="I7" s="116"/>
      <c r="J7" s="28"/>
      <c r="K7" s="30"/>
    </row>
    <row r="8" spans="1:70" s="1" customFormat="1">
      <c r="B8" s="40"/>
      <c r="C8" s="41"/>
      <c r="D8" s="36" t="s">
        <v>107</v>
      </c>
      <c r="E8" s="41"/>
      <c r="F8" s="41"/>
      <c r="G8" s="41"/>
      <c r="H8" s="41"/>
      <c r="I8" s="117"/>
      <c r="J8" s="41"/>
      <c r="K8" s="44"/>
    </row>
    <row r="9" spans="1:70" s="1" customFormat="1" ht="36.950000000000003" customHeight="1">
      <c r="B9" s="40"/>
      <c r="C9" s="41"/>
      <c r="D9" s="41"/>
      <c r="E9" s="375" t="s">
        <v>1239</v>
      </c>
      <c r="F9" s="376"/>
      <c r="G9" s="376"/>
      <c r="H9" s="376"/>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20</v>
      </c>
      <c r="E11" s="41"/>
      <c r="F11" s="34" t="s">
        <v>92</v>
      </c>
      <c r="G11" s="41"/>
      <c r="H11" s="41"/>
      <c r="I11" s="118" t="s">
        <v>22</v>
      </c>
      <c r="J11" s="34" t="s">
        <v>1240</v>
      </c>
      <c r="K11" s="44"/>
    </row>
    <row r="12" spans="1:70" s="1" customFormat="1" ht="14.45" customHeight="1">
      <c r="B12" s="40"/>
      <c r="C12" s="41"/>
      <c r="D12" s="36" t="s">
        <v>24</v>
      </c>
      <c r="E12" s="41"/>
      <c r="F12" s="34" t="s">
        <v>25</v>
      </c>
      <c r="G12" s="41"/>
      <c r="H12" s="41"/>
      <c r="I12" s="118" t="s">
        <v>26</v>
      </c>
      <c r="J12" s="119" t="str">
        <f>'Rekapitulace stavby'!AN8</f>
        <v>1. 10. 2018</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28</v>
      </c>
      <c r="E14" s="41"/>
      <c r="F14" s="41"/>
      <c r="G14" s="41"/>
      <c r="H14" s="41"/>
      <c r="I14" s="118" t="s">
        <v>29</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32</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33</v>
      </c>
      <c r="E17" s="41"/>
      <c r="F17" s="41"/>
      <c r="G17" s="41"/>
      <c r="H17" s="41"/>
      <c r="I17" s="118" t="s">
        <v>29</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32</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35</v>
      </c>
      <c r="E20" s="41"/>
      <c r="F20" s="41"/>
      <c r="G20" s="41"/>
      <c r="H20" s="41"/>
      <c r="I20" s="118" t="s">
        <v>29</v>
      </c>
      <c r="J20" s="34" t="s">
        <v>30</v>
      </c>
      <c r="K20" s="44"/>
    </row>
    <row r="21" spans="2:11" s="1" customFormat="1" ht="18" customHeight="1">
      <c r="B21" s="40"/>
      <c r="C21" s="41"/>
      <c r="D21" s="41"/>
      <c r="E21" s="34" t="s">
        <v>1241</v>
      </c>
      <c r="F21" s="41"/>
      <c r="G21" s="41"/>
      <c r="H21" s="41"/>
      <c r="I21" s="118" t="s">
        <v>32</v>
      </c>
      <c r="J21" s="34" t="s">
        <v>30</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16.5" customHeight="1">
      <c r="B24" s="120"/>
      <c r="C24" s="121"/>
      <c r="D24" s="121"/>
      <c r="E24" s="342" t="s">
        <v>30</v>
      </c>
      <c r="F24" s="342"/>
      <c r="G24" s="342"/>
      <c r="H24" s="342"/>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ROUND(J81,2)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ROUND(SUM(BE81:BE244), 2)</f>
        <v>0</v>
      </c>
      <c r="G30" s="41"/>
      <c r="H30" s="41"/>
      <c r="I30" s="130">
        <v>0.21</v>
      </c>
      <c r="J30" s="129">
        <f>ROUND(ROUND((SUM(BE81:BE244)), 2)*I30, 2)</f>
        <v>0</v>
      </c>
      <c r="K30" s="44"/>
    </row>
    <row r="31" spans="2:11" s="1" customFormat="1" ht="14.45" customHeight="1">
      <c r="B31" s="40"/>
      <c r="C31" s="41"/>
      <c r="D31" s="41"/>
      <c r="E31" s="48" t="s">
        <v>46</v>
      </c>
      <c r="F31" s="129">
        <f>ROUND(SUM(BF81:BF244), 2)</f>
        <v>0</v>
      </c>
      <c r="G31" s="41"/>
      <c r="H31" s="41"/>
      <c r="I31" s="130">
        <v>0.15</v>
      </c>
      <c r="J31" s="129">
        <f>ROUND(ROUND((SUM(BF81:BF244)), 2)*I31, 2)</f>
        <v>0</v>
      </c>
      <c r="K31" s="44"/>
    </row>
    <row r="32" spans="2:11" s="1" customFormat="1" ht="14.45" hidden="1" customHeight="1">
      <c r="B32" s="40"/>
      <c r="C32" s="41"/>
      <c r="D32" s="41"/>
      <c r="E32" s="48" t="s">
        <v>47</v>
      </c>
      <c r="F32" s="129">
        <f>ROUND(SUM(BG81:BG244), 2)</f>
        <v>0</v>
      </c>
      <c r="G32" s="41"/>
      <c r="H32" s="41"/>
      <c r="I32" s="130">
        <v>0.21</v>
      </c>
      <c r="J32" s="129">
        <v>0</v>
      </c>
      <c r="K32" s="44"/>
    </row>
    <row r="33" spans="2:11" s="1" customFormat="1" ht="14.45" hidden="1" customHeight="1">
      <c r="B33" s="40"/>
      <c r="C33" s="41"/>
      <c r="D33" s="41"/>
      <c r="E33" s="48" t="s">
        <v>48</v>
      </c>
      <c r="F33" s="129">
        <f>ROUND(SUM(BH81:BH244), 2)</f>
        <v>0</v>
      </c>
      <c r="G33" s="41"/>
      <c r="H33" s="41"/>
      <c r="I33" s="130">
        <v>0.15</v>
      </c>
      <c r="J33" s="129">
        <v>0</v>
      </c>
      <c r="K33" s="44"/>
    </row>
    <row r="34" spans="2:11" s="1" customFormat="1" ht="14.45" hidden="1" customHeight="1">
      <c r="B34" s="40"/>
      <c r="C34" s="41"/>
      <c r="D34" s="41"/>
      <c r="E34" s="48" t="s">
        <v>49</v>
      </c>
      <c r="F34" s="129">
        <f>ROUND(SUM(BI81:BI244),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3" t="str">
        <f>E7</f>
        <v>Revitalizace ulice Záměstí v Chocni</v>
      </c>
      <c r="F45" s="374"/>
      <c r="G45" s="374"/>
      <c r="H45" s="374"/>
      <c r="I45" s="117"/>
      <c r="J45" s="41"/>
      <c r="K45" s="44"/>
    </row>
    <row r="46" spans="2:11" s="1" customFormat="1" ht="14.45" customHeight="1">
      <c r="B46" s="40"/>
      <c r="C46" s="36" t="s">
        <v>107</v>
      </c>
      <c r="D46" s="41"/>
      <c r="E46" s="41"/>
      <c r="F46" s="41"/>
      <c r="G46" s="41"/>
      <c r="H46" s="41"/>
      <c r="I46" s="117"/>
      <c r="J46" s="41"/>
      <c r="K46" s="44"/>
    </row>
    <row r="47" spans="2:11" s="1" customFormat="1" ht="17.25" customHeight="1">
      <c r="B47" s="40"/>
      <c r="C47" s="41"/>
      <c r="D47" s="41"/>
      <c r="E47" s="375" t="str">
        <f>E9</f>
        <v>SO 404 - Přeložka NN kabelu VO a sloupů VO</v>
      </c>
      <c r="F47" s="376"/>
      <c r="G47" s="376"/>
      <c r="H47" s="376"/>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24</v>
      </c>
      <c r="D49" s="41"/>
      <c r="E49" s="41"/>
      <c r="F49" s="34" t="str">
        <f>F12</f>
        <v>Choceň</v>
      </c>
      <c r="G49" s="41"/>
      <c r="H49" s="41"/>
      <c r="I49" s="118" t="s">
        <v>26</v>
      </c>
      <c r="J49" s="119" t="str">
        <f>IF(J12="","",J12)</f>
        <v>1. 10. 2018</v>
      </c>
      <c r="K49" s="44"/>
    </row>
    <row r="50" spans="2:47" s="1" customFormat="1" ht="6.95" customHeight="1">
      <c r="B50" s="40"/>
      <c r="C50" s="41"/>
      <c r="D50" s="41"/>
      <c r="E50" s="41"/>
      <c r="F50" s="41"/>
      <c r="G50" s="41"/>
      <c r="H50" s="41"/>
      <c r="I50" s="117"/>
      <c r="J50" s="41"/>
      <c r="K50" s="44"/>
    </row>
    <row r="51" spans="2:47" s="1" customFormat="1">
      <c r="B51" s="40"/>
      <c r="C51" s="36" t="s">
        <v>28</v>
      </c>
      <c r="D51" s="41"/>
      <c r="E51" s="41"/>
      <c r="F51" s="34" t="str">
        <f>E15</f>
        <v xml:space="preserve"> </v>
      </c>
      <c r="G51" s="41"/>
      <c r="H51" s="41"/>
      <c r="I51" s="118" t="s">
        <v>35</v>
      </c>
      <c r="J51" s="342" t="str">
        <f>E21</f>
        <v>Ing. Petr Koza</v>
      </c>
      <c r="K51" s="44"/>
    </row>
    <row r="52" spans="2:47" s="1" customFormat="1" ht="14.45" customHeight="1">
      <c r="B52" s="40"/>
      <c r="C52" s="36" t="s">
        <v>33</v>
      </c>
      <c r="D52" s="41"/>
      <c r="E52" s="41"/>
      <c r="F52" s="34" t="str">
        <f>IF(E18="","",E18)</f>
        <v/>
      </c>
      <c r="G52" s="41"/>
      <c r="H52" s="41"/>
      <c r="I52" s="117"/>
      <c r="J52" s="377"/>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J81</f>
        <v>0</v>
      </c>
      <c r="K56" s="44"/>
      <c r="AU56" s="23" t="s">
        <v>113</v>
      </c>
    </row>
    <row r="57" spans="2:47" s="7" customFormat="1" ht="24.95" customHeight="1">
      <c r="B57" s="148"/>
      <c r="C57" s="149"/>
      <c r="D57" s="150" t="s">
        <v>1242</v>
      </c>
      <c r="E57" s="151"/>
      <c r="F57" s="151"/>
      <c r="G57" s="151"/>
      <c r="H57" s="151"/>
      <c r="I57" s="152"/>
      <c r="J57" s="153">
        <f>J82</f>
        <v>0</v>
      </c>
      <c r="K57" s="154"/>
    </row>
    <row r="58" spans="2:47" s="8" customFormat="1" ht="19.899999999999999" customHeight="1">
      <c r="B58" s="155"/>
      <c r="C58" s="156"/>
      <c r="D58" s="157" t="s">
        <v>1243</v>
      </c>
      <c r="E58" s="158"/>
      <c r="F58" s="158"/>
      <c r="G58" s="158"/>
      <c r="H58" s="158"/>
      <c r="I58" s="159"/>
      <c r="J58" s="160">
        <f>J83</f>
        <v>0</v>
      </c>
      <c r="K58" s="161"/>
    </row>
    <row r="59" spans="2:47" s="8" customFormat="1" ht="19.899999999999999" customHeight="1">
      <c r="B59" s="155"/>
      <c r="C59" s="156"/>
      <c r="D59" s="157" t="s">
        <v>1244</v>
      </c>
      <c r="E59" s="158"/>
      <c r="F59" s="158"/>
      <c r="G59" s="158"/>
      <c r="H59" s="158"/>
      <c r="I59" s="159"/>
      <c r="J59" s="160">
        <f>J108</f>
        <v>0</v>
      </c>
      <c r="K59" s="161"/>
    </row>
    <row r="60" spans="2:47" s="8" customFormat="1" ht="19.899999999999999" customHeight="1">
      <c r="B60" s="155"/>
      <c r="C60" s="156"/>
      <c r="D60" s="157" t="s">
        <v>1245</v>
      </c>
      <c r="E60" s="158"/>
      <c r="F60" s="158"/>
      <c r="G60" s="158"/>
      <c r="H60" s="158"/>
      <c r="I60" s="159"/>
      <c r="J60" s="160">
        <f>J187</f>
        <v>0</v>
      </c>
      <c r="K60" s="161"/>
    </row>
    <row r="61" spans="2:47" s="7" customFormat="1" ht="24.95" customHeight="1">
      <c r="B61" s="148"/>
      <c r="C61" s="149"/>
      <c r="D61" s="150" t="s">
        <v>1246</v>
      </c>
      <c r="E61" s="151"/>
      <c r="F61" s="151"/>
      <c r="G61" s="151"/>
      <c r="H61" s="151"/>
      <c r="I61" s="152"/>
      <c r="J61" s="153">
        <f>J208</f>
        <v>0</v>
      </c>
      <c r="K61" s="154"/>
    </row>
    <row r="62" spans="2:47" s="1" customFormat="1" ht="21.75" customHeight="1">
      <c r="B62" s="40"/>
      <c r="C62" s="41"/>
      <c r="D62" s="41"/>
      <c r="E62" s="41"/>
      <c r="F62" s="41"/>
      <c r="G62" s="41"/>
      <c r="H62" s="41"/>
      <c r="I62" s="117"/>
      <c r="J62" s="41"/>
      <c r="K62" s="44"/>
    </row>
    <row r="63" spans="2:47" s="1" customFormat="1" ht="6.95" customHeight="1">
      <c r="B63" s="55"/>
      <c r="C63" s="56"/>
      <c r="D63" s="56"/>
      <c r="E63" s="56"/>
      <c r="F63" s="56"/>
      <c r="G63" s="56"/>
      <c r="H63" s="56"/>
      <c r="I63" s="138"/>
      <c r="J63" s="56"/>
      <c r="K63" s="57"/>
    </row>
    <row r="67" spans="2:20" s="1" customFormat="1" ht="6.95" customHeight="1">
      <c r="B67" s="58"/>
      <c r="C67" s="59"/>
      <c r="D67" s="59"/>
      <c r="E67" s="59"/>
      <c r="F67" s="59"/>
      <c r="G67" s="59"/>
      <c r="H67" s="59"/>
      <c r="I67" s="141"/>
      <c r="J67" s="59"/>
      <c r="K67" s="59"/>
      <c r="L67" s="60"/>
    </row>
    <row r="68" spans="2:20" s="1" customFormat="1" ht="36.950000000000003" customHeight="1">
      <c r="B68" s="40"/>
      <c r="C68" s="61" t="s">
        <v>128</v>
      </c>
      <c r="D68" s="62"/>
      <c r="E68" s="62"/>
      <c r="F68" s="62"/>
      <c r="G68" s="62"/>
      <c r="H68" s="62"/>
      <c r="I68" s="162"/>
      <c r="J68" s="62"/>
      <c r="K68" s="62"/>
      <c r="L68" s="60"/>
    </row>
    <row r="69" spans="2:20" s="1" customFormat="1" ht="6.95" customHeight="1">
      <c r="B69" s="40"/>
      <c r="C69" s="62"/>
      <c r="D69" s="62"/>
      <c r="E69" s="62"/>
      <c r="F69" s="62"/>
      <c r="G69" s="62"/>
      <c r="H69" s="62"/>
      <c r="I69" s="162"/>
      <c r="J69" s="62"/>
      <c r="K69" s="62"/>
      <c r="L69" s="60"/>
    </row>
    <row r="70" spans="2:20" s="1" customFormat="1" ht="14.45" customHeight="1">
      <c r="B70" s="40"/>
      <c r="C70" s="64" t="s">
        <v>18</v>
      </c>
      <c r="D70" s="62"/>
      <c r="E70" s="62"/>
      <c r="F70" s="62"/>
      <c r="G70" s="62"/>
      <c r="H70" s="62"/>
      <c r="I70" s="162"/>
      <c r="J70" s="62"/>
      <c r="K70" s="62"/>
      <c r="L70" s="60"/>
    </row>
    <row r="71" spans="2:20" s="1" customFormat="1" ht="16.5" customHeight="1">
      <c r="B71" s="40"/>
      <c r="C71" s="62"/>
      <c r="D71" s="62"/>
      <c r="E71" s="378" t="str">
        <f>E7</f>
        <v>Revitalizace ulice Záměstí v Chocni</v>
      </c>
      <c r="F71" s="379"/>
      <c r="G71" s="379"/>
      <c r="H71" s="379"/>
      <c r="I71" s="162"/>
      <c r="J71" s="62"/>
      <c r="K71" s="62"/>
      <c r="L71" s="60"/>
    </row>
    <row r="72" spans="2:20" s="1" customFormat="1" ht="14.45" customHeight="1">
      <c r="B72" s="40"/>
      <c r="C72" s="64" t="s">
        <v>107</v>
      </c>
      <c r="D72" s="62"/>
      <c r="E72" s="62"/>
      <c r="F72" s="62"/>
      <c r="G72" s="62"/>
      <c r="H72" s="62"/>
      <c r="I72" s="162"/>
      <c r="J72" s="62"/>
      <c r="K72" s="62"/>
      <c r="L72" s="60"/>
    </row>
    <row r="73" spans="2:20" s="1" customFormat="1" ht="17.25" customHeight="1">
      <c r="B73" s="40"/>
      <c r="C73" s="62"/>
      <c r="D73" s="62"/>
      <c r="E73" s="353" t="str">
        <f>E9</f>
        <v>SO 404 - Přeložka NN kabelu VO a sloupů VO</v>
      </c>
      <c r="F73" s="380"/>
      <c r="G73" s="380"/>
      <c r="H73" s="380"/>
      <c r="I73" s="162"/>
      <c r="J73" s="62"/>
      <c r="K73" s="62"/>
      <c r="L73" s="60"/>
    </row>
    <row r="74" spans="2:20" s="1" customFormat="1" ht="6.95" customHeight="1">
      <c r="B74" s="40"/>
      <c r="C74" s="62"/>
      <c r="D74" s="62"/>
      <c r="E74" s="62"/>
      <c r="F74" s="62"/>
      <c r="G74" s="62"/>
      <c r="H74" s="62"/>
      <c r="I74" s="162"/>
      <c r="J74" s="62"/>
      <c r="K74" s="62"/>
      <c r="L74" s="60"/>
    </row>
    <row r="75" spans="2:20" s="1" customFormat="1" ht="18" customHeight="1">
      <c r="B75" s="40"/>
      <c r="C75" s="64" t="s">
        <v>24</v>
      </c>
      <c r="D75" s="62"/>
      <c r="E75" s="62"/>
      <c r="F75" s="163" t="str">
        <f>F12</f>
        <v>Choceň</v>
      </c>
      <c r="G75" s="62"/>
      <c r="H75" s="62"/>
      <c r="I75" s="164" t="s">
        <v>26</v>
      </c>
      <c r="J75" s="72" t="str">
        <f>IF(J12="","",J12)</f>
        <v>1. 10. 2018</v>
      </c>
      <c r="K75" s="62"/>
      <c r="L75" s="60"/>
    </row>
    <row r="76" spans="2:20" s="1" customFormat="1" ht="6.95" customHeight="1">
      <c r="B76" s="40"/>
      <c r="C76" s="62"/>
      <c r="D76" s="62"/>
      <c r="E76" s="62"/>
      <c r="F76" s="62"/>
      <c r="G76" s="62"/>
      <c r="H76" s="62"/>
      <c r="I76" s="162"/>
      <c r="J76" s="62"/>
      <c r="K76" s="62"/>
      <c r="L76" s="60"/>
    </row>
    <row r="77" spans="2:20" s="1" customFormat="1">
      <c r="B77" s="40"/>
      <c r="C77" s="64" t="s">
        <v>28</v>
      </c>
      <c r="D77" s="62"/>
      <c r="E77" s="62"/>
      <c r="F77" s="163" t="str">
        <f>E15</f>
        <v xml:space="preserve"> </v>
      </c>
      <c r="G77" s="62"/>
      <c r="H77" s="62"/>
      <c r="I77" s="164" t="s">
        <v>35</v>
      </c>
      <c r="J77" s="163" t="str">
        <f>E21</f>
        <v>Ing. Petr Koza</v>
      </c>
      <c r="K77" s="62"/>
      <c r="L77" s="60"/>
    </row>
    <row r="78" spans="2:20" s="1" customFormat="1" ht="14.45" customHeight="1">
      <c r="B78" s="40"/>
      <c r="C78" s="64" t="s">
        <v>33</v>
      </c>
      <c r="D78" s="62"/>
      <c r="E78" s="62"/>
      <c r="F78" s="163" t="str">
        <f>IF(E18="","",E18)</f>
        <v/>
      </c>
      <c r="G78" s="62"/>
      <c r="H78" s="62"/>
      <c r="I78" s="162"/>
      <c r="J78" s="62"/>
      <c r="K78" s="62"/>
      <c r="L78" s="60"/>
    </row>
    <row r="79" spans="2:20" s="1" customFormat="1" ht="10.35" customHeight="1">
      <c r="B79" s="40"/>
      <c r="C79" s="62"/>
      <c r="D79" s="62"/>
      <c r="E79" s="62"/>
      <c r="F79" s="62"/>
      <c r="G79" s="62"/>
      <c r="H79" s="62"/>
      <c r="I79" s="162"/>
      <c r="J79" s="62"/>
      <c r="K79" s="62"/>
      <c r="L79" s="60"/>
    </row>
    <row r="80" spans="2:20" s="9" customFormat="1" ht="29.25" customHeight="1">
      <c r="B80" s="165"/>
      <c r="C80" s="166" t="s">
        <v>129</v>
      </c>
      <c r="D80" s="167" t="s">
        <v>59</v>
      </c>
      <c r="E80" s="167" t="s">
        <v>55</v>
      </c>
      <c r="F80" s="167" t="s">
        <v>130</v>
      </c>
      <c r="G80" s="167" t="s">
        <v>131</v>
      </c>
      <c r="H80" s="167" t="s">
        <v>132</v>
      </c>
      <c r="I80" s="168" t="s">
        <v>133</v>
      </c>
      <c r="J80" s="167" t="s">
        <v>111</v>
      </c>
      <c r="K80" s="169" t="s">
        <v>134</v>
      </c>
      <c r="L80" s="170"/>
      <c r="M80" s="80" t="s">
        <v>135</v>
      </c>
      <c r="N80" s="81" t="s">
        <v>44</v>
      </c>
      <c r="O80" s="81" t="s">
        <v>136</v>
      </c>
      <c r="P80" s="81" t="s">
        <v>137</v>
      </c>
      <c r="Q80" s="81" t="s">
        <v>138</v>
      </c>
      <c r="R80" s="81" t="s">
        <v>139</v>
      </c>
      <c r="S80" s="81" t="s">
        <v>140</v>
      </c>
      <c r="T80" s="82" t="s">
        <v>141</v>
      </c>
    </row>
    <row r="81" spans="2:65" s="1" customFormat="1" ht="29.25" customHeight="1">
      <c r="B81" s="40"/>
      <c r="C81" s="86" t="s">
        <v>112</v>
      </c>
      <c r="D81" s="62"/>
      <c r="E81" s="62"/>
      <c r="F81" s="62"/>
      <c r="G81" s="62"/>
      <c r="H81" s="62"/>
      <c r="I81" s="162"/>
      <c r="J81" s="171">
        <f>BK81</f>
        <v>0</v>
      </c>
      <c r="K81" s="62"/>
      <c r="L81" s="60"/>
      <c r="M81" s="83"/>
      <c r="N81" s="84"/>
      <c r="O81" s="84"/>
      <c r="P81" s="172">
        <f>P82+P208</f>
        <v>0</v>
      </c>
      <c r="Q81" s="84"/>
      <c r="R81" s="172">
        <f>R82+R208</f>
        <v>0</v>
      </c>
      <c r="S81" s="84"/>
      <c r="T81" s="173">
        <f>T82+T208</f>
        <v>0</v>
      </c>
      <c r="AT81" s="23" t="s">
        <v>73</v>
      </c>
      <c r="AU81" s="23" t="s">
        <v>113</v>
      </c>
      <c r="BK81" s="174">
        <f>BK82+BK208</f>
        <v>0</v>
      </c>
    </row>
    <row r="82" spans="2:65" s="10" customFormat="1" ht="37.35" customHeight="1">
      <c r="B82" s="175"/>
      <c r="C82" s="176"/>
      <c r="D82" s="177" t="s">
        <v>73</v>
      </c>
      <c r="E82" s="178" t="s">
        <v>1247</v>
      </c>
      <c r="F82" s="178" t="s">
        <v>1248</v>
      </c>
      <c r="G82" s="176"/>
      <c r="H82" s="176"/>
      <c r="I82" s="179"/>
      <c r="J82" s="180">
        <f>BK82</f>
        <v>0</v>
      </c>
      <c r="K82" s="176"/>
      <c r="L82" s="181"/>
      <c r="M82" s="182"/>
      <c r="N82" s="183"/>
      <c r="O82" s="183"/>
      <c r="P82" s="184">
        <f>P83+P108+P187</f>
        <v>0</v>
      </c>
      <c r="Q82" s="183"/>
      <c r="R82" s="184">
        <f>R83+R108+R187</f>
        <v>0</v>
      </c>
      <c r="S82" s="183"/>
      <c r="T82" s="185">
        <f>T83+T108+T187</f>
        <v>0</v>
      </c>
      <c r="AR82" s="186" t="s">
        <v>82</v>
      </c>
      <c r="AT82" s="187" t="s">
        <v>73</v>
      </c>
      <c r="AU82" s="187" t="s">
        <v>74</v>
      </c>
      <c r="AY82" s="186" t="s">
        <v>144</v>
      </c>
      <c r="BK82" s="188">
        <f>BK83+BK108+BK187</f>
        <v>0</v>
      </c>
    </row>
    <row r="83" spans="2:65" s="10" customFormat="1" ht="19.899999999999999" customHeight="1">
      <c r="B83" s="175"/>
      <c r="C83" s="176"/>
      <c r="D83" s="177" t="s">
        <v>73</v>
      </c>
      <c r="E83" s="189" t="s">
        <v>1249</v>
      </c>
      <c r="F83" s="189" t="s">
        <v>1250</v>
      </c>
      <c r="G83" s="176"/>
      <c r="H83" s="176"/>
      <c r="I83" s="179"/>
      <c r="J83" s="190">
        <f>BK83</f>
        <v>0</v>
      </c>
      <c r="K83" s="176"/>
      <c r="L83" s="181"/>
      <c r="M83" s="182"/>
      <c r="N83" s="183"/>
      <c r="O83" s="183"/>
      <c r="P83" s="184">
        <f>SUM(P84:P107)</f>
        <v>0</v>
      </c>
      <c r="Q83" s="183"/>
      <c r="R83" s="184">
        <f>SUM(R84:R107)</f>
        <v>0</v>
      </c>
      <c r="S83" s="183"/>
      <c r="T83" s="185">
        <f>SUM(T84:T107)</f>
        <v>0</v>
      </c>
      <c r="AR83" s="186" t="s">
        <v>82</v>
      </c>
      <c r="AT83" s="187" t="s">
        <v>73</v>
      </c>
      <c r="AU83" s="187" t="s">
        <v>82</v>
      </c>
      <c r="AY83" s="186" t="s">
        <v>144</v>
      </c>
      <c r="BK83" s="188">
        <f>SUM(BK84:BK107)</f>
        <v>0</v>
      </c>
    </row>
    <row r="84" spans="2:65" s="1" customFormat="1" ht="16.5" customHeight="1">
      <c r="B84" s="40"/>
      <c r="C84" s="191" t="s">
        <v>82</v>
      </c>
      <c r="D84" s="191" t="s">
        <v>146</v>
      </c>
      <c r="E84" s="192" t="s">
        <v>1251</v>
      </c>
      <c r="F84" s="193" t="s">
        <v>1252</v>
      </c>
      <c r="G84" s="194" t="s">
        <v>1253</v>
      </c>
      <c r="H84" s="195">
        <v>9</v>
      </c>
      <c r="I84" s="196"/>
      <c r="J84" s="197">
        <f>ROUND(I84*H84,2)</f>
        <v>0</v>
      </c>
      <c r="K84" s="193" t="s">
        <v>30</v>
      </c>
      <c r="L84" s="60"/>
      <c r="M84" s="198" t="s">
        <v>30</v>
      </c>
      <c r="N84" s="199" t="s">
        <v>45</v>
      </c>
      <c r="O84" s="41"/>
      <c r="P84" s="200">
        <f>O84*H84</f>
        <v>0</v>
      </c>
      <c r="Q84" s="200">
        <v>0</v>
      </c>
      <c r="R84" s="200">
        <f>Q84*H84</f>
        <v>0</v>
      </c>
      <c r="S84" s="200">
        <v>0</v>
      </c>
      <c r="T84" s="201">
        <f>S84*H84</f>
        <v>0</v>
      </c>
      <c r="AR84" s="23" t="s">
        <v>579</v>
      </c>
      <c r="AT84" s="23" t="s">
        <v>146</v>
      </c>
      <c r="AU84" s="23" t="s">
        <v>84</v>
      </c>
      <c r="AY84" s="23" t="s">
        <v>144</v>
      </c>
      <c r="BE84" s="202">
        <f>IF(N84="základní",J84,0)</f>
        <v>0</v>
      </c>
      <c r="BF84" s="202">
        <f>IF(N84="snížená",J84,0)</f>
        <v>0</v>
      </c>
      <c r="BG84" s="202">
        <f>IF(N84="zákl. přenesená",J84,0)</f>
        <v>0</v>
      </c>
      <c r="BH84" s="202">
        <f>IF(N84="sníž. přenesená",J84,0)</f>
        <v>0</v>
      </c>
      <c r="BI84" s="202">
        <f>IF(N84="nulová",J84,0)</f>
        <v>0</v>
      </c>
      <c r="BJ84" s="23" t="s">
        <v>82</v>
      </c>
      <c r="BK84" s="202">
        <f>ROUND(I84*H84,2)</f>
        <v>0</v>
      </c>
      <c r="BL84" s="23" t="s">
        <v>579</v>
      </c>
      <c r="BM84" s="23" t="s">
        <v>1254</v>
      </c>
    </row>
    <row r="85" spans="2:65" s="1" customFormat="1" ht="13.5">
      <c r="B85" s="40"/>
      <c r="C85" s="62"/>
      <c r="D85" s="203" t="s">
        <v>153</v>
      </c>
      <c r="E85" s="62"/>
      <c r="F85" s="204" t="s">
        <v>1252</v>
      </c>
      <c r="G85" s="62"/>
      <c r="H85" s="62"/>
      <c r="I85" s="162"/>
      <c r="J85" s="62"/>
      <c r="K85" s="62"/>
      <c r="L85" s="60"/>
      <c r="M85" s="205"/>
      <c r="N85" s="41"/>
      <c r="O85" s="41"/>
      <c r="P85" s="41"/>
      <c r="Q85" s="41"/>
      <c r="R85" s="41"/>
      <c r="S85" s="41"/>
      <c r="T85" s="77"/>
      <c r="AT85" s="23" t="s">
        <v>153</v>
      </c>
      <c r="AU85" s="23" t="s">
        <v>84</v>
      </c>
    </row>
    <row r="86" spans="2:65" s="1" customFormat="1" ht="16.5" customHeight="1">
      <c r="B86" s="40"/>
      <c r="C86" s="191" t="s">
        <v>84</v>
      </c>
      <c r="D86" s="191" t="s">
        <v>146</v>
      </c>
      <c r="E86" s="192" t="s">
        <v>1255</v>
      </c>
      <c r="F86" s="193" t="s">
        <v>1256</v>
      </c>
      <c r="G86" s="194" t="s">
        <v>1257</v>
      </c>
      <c r="H86" s="195">
        <v>135</v>
      </c>
      <c r="I86" s="196"/>
      <c r="J86" s="197">
        <f>ROUND(I86*H86,2)</f>
        <v>0</v>
      </c>
      <c r="K86" s="193" t="s">
        <v>30</v>
      </c>
      <c r="L86" s="60"/>
      <c r="M86" s="198" t="s">
        <v>30</v>
      </c>
      <c r="N86" s="199" t="s">
        <v>45</v>
      </c>
      <c r="O86" s="41"/>
      <c r="P86" s="200">
        <f>O86*H86</f>
        <v>0</v>
      </c>
      <c r="Q86" s="200">
        <v>0</v>
      </c>
      <c r="R86" s="200">
        <f>Q86*H86</f>
        <v>0</v>
      </c>
      <c r="S86" s="200">
        <v>0</v>
      </c>
      <c r="T86" s="201">
        <f>S86*H86</f>
        <v>0</v>
      </c>
      <c r="AR86" s="23" t="s">
        <v>579</v>
      </c>
      <c r="AT86" s="23" t="s">
        <v>146</v>
      </c>
      <c r="AU86" s="23" t="s">
        <v>84</v>
      </c>
      <c r="AY86" s="23" t="s">
        <v>144</v>
      </c>
      <c r="BE86" s="202">
        <f>IF(N86="základní",J86,0)</f>
        <v>0</v>
      </c>
      <c r="BF86" s="202">
        <f>IF(N86="snížená",J86,0)</f>
        <v>0</v>
      </c>
      <c r="BG86" s="202">
        <f>IF(N86="zákl. přenesená",J86,0)</f>
        <v>0</v>
      </c>
      <c r="BH86" s="202">
        <f>IF(N86="sníž. přenesená",J86,0)</f>
        <v>0</v>
      </c>
      <c r="BI86" s="202">
        <f>IF(N86="nulová",J86,0)</f>
        <v>0</v>
      </c>
      <c r="BJ86" s="23" t="s">
        <v>82</v>
      </c>
      <c r="BK86" s="202">
        <f>ROUND(I86*H86,2)</f>
        <v>0</v>
      </c>
      <c r="BL86" s="23" t="s">
        <v>579</v>
      </c>
      <c r="BM86" s="23" t="s">
        <v>1258</v>
      </c>
    </row>
    <row r="87" spans="2:65" s="1" customFormat="1" ht="13.5">
      <c r="B87" s="40"/>
      <c r="C87" s="62"/>
      <c r="D87" s="203" t="s">
        <v>153</v>
      </c>
      <c r="E87" s="62"/>
      <c r="F87" s="204" t="s">
        <v>1256</v>
      </c>
      <c r="G87" s="62"/>
      <c r="H87" s="62"/>
      <c r="I87" s="162"/>
      <c r="J87" s="62"/>
      <c r="K87" s="62"/>
      <c r="L87" s="60"/>
      <c r="M87" s="205"/>
      <c r="N87" s="41"/>
      <c r="O87" s="41"/>
      <c r="P87" s="41"/>
      <c r="Q87" s="41"/>
      <c r="R87" s="41"/>
      <c r="S87" s="41"/>
      <c r="T87" s="77"/>
      <c r="AT87" s="23" t="s">
        <v>153</v>
      </c>
      <c r="AU87" s="23" t="s">
        <v>84</v>
      </c>
    </row>
    <row r="88" spans="2:65" s="1" customFormat="1" ht="16.5" customHeight="1">
      <c r="B88" s="40"/>
      <c r="C88" s="191" t="s">
        <v>164</v>
      </c>
      <c r="D88" s="191" t="s">
        <v>146</v>
      </c>
      <c r="E88" s="192" t="s">
        <v>1259</v>
      </c>
      <c r="F88" s="193" t="s">
        <v>1260</v>
      </c>
      <c r="G88" s="194" t="s">
        <v>364</v>
      </c>
      <c r="H88" s="195">
        <v>410</v>
      </c>
      <c r="I88" s="196"/>
      <c r="J88" s="197">
        <f>ROUND(I88*H88,2)</f>
        <v>0</v>
      </c>
      <c r="K88" s="193" t="s">
        <v>30</v>
      </c>
      <c r="L88" s="60"/>
      <c r="M88" s="198" t="s">
        <v>30</v>
      </c>
      <c r="N88" s="199" t="s">
        <v>45</v>
      </c>
      <c r="O88" s="41"/>
      <c r="P88" s="200">
        <f>O88*H88</f>
        <v>0</v>
      </c>
      <c r="Q88" s="200">
        <v>0</v>
      </c>
      <c r="R88" s="200">
        <f>Q88*H88</f>
        <v>0</v>
      </c>
      <c r="S88" s="200">
        <v>0</v>
      </c>
      <c r="T88" s="201">
        <f>S88*H88</f>
        <v>0</v>
      </c>
      <c r="AR88" s="23" t="s">
        <v>579</v>
      </c>
      <c r="AT88" s="23" t="s">
        <v>146</v>
      </c>
      <c r="AU88" s="23" t="s">
        <v>84</v>
      </c>
      <c r="AY88" s="23" t="s">
        <v>144</v>
      </c>
      <c r="BE88" s="202">
        <f>IF(N88="základní",J88,0)</f>
        <v>0</v>
      </c>
      <c r="BF88" s="202">
        <f>IF(N88="snížená",J88,0)</f>
        <v>0</v>
      </c>
      <c r="BG88" s="202">
        <f>IF(N88="zákl. přenesená",J88,0)</f>
        <v>0</v>
      </c>
      <c r="BH88" s="202">
        <f>IF(N88="sníž. přenesená",J88,0)</f>
        <v>0</v>
      </c>
      <c r="BI88" s="202">
        <f>IF(N88="nulová",J88,0)</f>
        <v>0</v>
      </c>
      <c r="BJ88" s="23" t="s">
        <v>82</v>
      </c>
      <c r="BK88" s="202">
        <f>ROUND(I88*H88,2)</f>
        <v>0</v>
      </c>
      <c r="BL88" s="23" t="s">
        <v>579</v>
      </c>
      <c r="BM88" s="23" t="s">
        <v>1261</v>
      </c>
    </row>
    <row r="89" spans="2:65" s="1" customFormat="1" ht="13.5">
      <c r="B89" s="40"/>
      <c r="C89" s="62"/>
      <c r="D89" s="203" t="s">
        <v>153</v>
      </c>
      <c r="E89" s="62"/>
      <c r="F89" s="204" t="s">
        <v>1260</v>
      </c>
      <c r="G89" s="62"/>
      <c r="H89" s="62"/>
      <c r="I89" s="162"/>
      <c r="J89" s="62"/>
      <c r="K89" s="62"/>
      <c r="L89" s="60"/>
      <c r="M89" s="205"/>
      <c r="N89" s="41"/>
      <c r="O89" s="41"/>
      <c r="P89" s="41"/>
      <c r="Q89" s="41"/>
      <c r="R89" s="41"/>
      <c r="S89" s="41"/>
      <c r="T89" s="77"/>
      <c r="AT89" s="23" t="s">
        <v>153</v>
      </c>
      <c r="AU89" s="23" t="s">
        <v>84</v>
      </c>
    </row>
    <row r="90" spans="2:65" s="1" customFormat="1" ht="16.5" customHeight="1">
      <c r="B90" s="40"/>
      <c r="C90" s="191" t="s">
        <v>151</v>
      </c>
      <c r="D90" s="191" t="s">
        <v>146</v>
      </c>
      <c r="E90" s="192" t="s">
        <v>1262</v>
      </c>
      <c r="F90" s="193" t="s">
        <v>1263</v>
      </c>
      <c r="G90" s="194" t="s">
        <v>1257</v>
      </c>
      <c r="H90" s="195">
        <v>17</v>
      </c>
      <c r="I90" s="196"/>
      <c r="J90" s="197">
        <f>ROUND(I90*H90,2)</f>
        <v>0</v>
      </c>
      <c r="K90" s="193" t="s">
        <v>30</v>
      </c>
      <c r="L90" s="60"/>
      <c r="M90" s="198" t="s">
        <v>30</v>
      </c>
      <c r="N90" s="199" t="s">
        <v>45</v>
      </c>
      <c r="O90" s="41"/>
      <c r="P90" s="200">
        <f>O90*H90</f>
        <v>0</v>
      </c>
      <c r="Q90" s="200">
        <v>0</v>
      </c>
      <c r="R90" s="200">
        <f>Q90*H90</f>
        <v>0</v>
      </c>
      <c r="S90" s="200">
        <v>0</v>
      </c>
      <c r="T90" s="201">
        <f>S90*H90</f>
        <v>0</v>
      </c>
      <c r="AR90" s="23" t="s">
        <v>579</v>
      </c>
      <c r="AT90" s="23" t="s">
        <v>146</v>
      </c>
      <c r="AU90" s="23" t="s">
        <v>84</v>
      </c>
      <c r="AY90" s="23" t="s">
        <v>144</v>
      </c>
      <c r="BE90" s="202">
        <f>IF(N90="základní",J90,0)</f>
        <v>0</v>
      </c>
      <c r="BF90" s="202">
        <f>IF(N90="snížená",J90,0)</f>
        <v>0</v>
      </c>
      <c r="BG90" s="202">
        <f>IF(N90="zákl. přenesená",J90,0)</f>
        <v>0</v>
      </c>
      <c r="BH90" s="202">
        <f>IF(N90="sníž. přenesená",J90,0)</f>
        <v>0</v>
      </c>
      <c r="BI90" s="202">
        <f>IF(N90="nulová",J90,0)</f>
        <v>0</v>
      </c>
      <c r="BJ90" s="23" t="s">
        <v>82</v>
      </c>
      <c r="BK90" s="202">
        <f>ROUND(I90*H90,2)</f>
        <v>0</v>
      </c>
      <c r="BL90" s="23" t="s">
        <v>579</v>
      </c>
      <c r="BM90" s="23" t="s">
        <v>1264</v>
      </c>
    </row>
    <row r="91" spans="2:65" s="1" customFormat="1" ht="13.5">
      <c r="B91" s="40"/>
      <c r="C91" s="62"/>
      <c r="D91" s="203" t="s">
        <v>153</v>
      </c>
      <c r="E91" s="62"/>
      <c r="F91" s="204" t="s">
        <v>1263</v>
      </c>
      <c r="G91" s="62"/>
      <c r="H91" s="62"/>
      <c r="I91" s="162"/>
      <c r="J91" s="62"/>
      <c r="K91" s="62"/>
      <c r="L91" s="60"/>
      <c r="M91" s="205"/>
      <c r="N91" s="41"/>
      <c r="O91" s="41"/>
      <c r="P91" s="41"/>
      <c r="Q91" s="41"/>
      <c r="R91" s="41"/>
      <c r="S91" s="41"/>
      <c r="T91" s="77"/>
      <c r="AT91" s="23" t="s">
        <v>153</v>
      </c>
      <c r="AU91" s="23" t="s">
        <v>84</v>
      </c>
    </row>
    <row r="92" spans="2:65" s="1" customFormat="1" ht="16.5" customHeight="1">
      <c r="B92" s="40"/>
      <c r="C92" s="191" t="s">
        <v>178</v>
      </c>
      <c r="D92" s="191" t="s">
        <v>146</v>
      </c>
      <c r="E92" s="192" t="s">
        <v>1265</v>
      </c>
      <c r="F92" s="193" t="s">
        <v>1266</v>
      </c>
      <c r="G92" s="194" t="s">
        <v>1257</v>
      </c>
      <c r="H92" s="195">
        <v>4</v>
      </c>
      <c r="I92" s="196"/>
      <c r="J92" s="197">
        <f>ROUND(I92*H92,2)</f>
        <v>0</v>
      </c>
      <c r="K92" s="193" t="s">
        <v>30</v>
      </c>
      <c r="L92" s="60"/>
      <c r="M92" s="198" t="s">
        <v>30</v>
      </c>
      <c r="N92" s="199" t="s">
        <v>45</v>
      </c>
      <c r="O92" s="41"/>
      <c r="P92" s="200">
        <f>O92*H92</f>
        <v>0</v>
      </c>
      <c r="Q92" s="200">
        <v>0</v>
      </c>
      <c r="R92" s="200">
        <f>Q92*H92</f>
        <v>0</v>
      </c>
      <c r="S92" s="200">
        <v>0</v>
      </c>
      <c r="T92" s="201">
        <f>S92*H92</f>
        <v>0</v>
      </c>
      <c r="AR92" s="23" t="s">
        <v>579</v>
      </c>
      <c r="AT92" s="23" t="s">
        <v>146</v>
      </c>
      <c r="AU92" s="23" t="s">
        <v>84</v>
      </c>
      <c r="AY92" s="23" t="s">
        <v>144</v>
      </c>
      <c r="BE92" s="202">
        <f>IF(N92="základní",J92,0)</f>
        <v>0</v>
      </c>
      <c r="BF92" s="202">
        <f>IF(N92="snížená",J92,0)</f>
        <v>0</v>
      </c>
      <c r="BG92" s="202">
        <f>IF(N92="zákl. přenesená",J92,0)</f>
        <v>0</v>
      </c>
      <c r="BH92" s="202">
        <f>IF(N92="sníž. přenesená",J92,0)</f>
        <v>0</v>
      </c>
      <c r="BI92" s="202">
        <f>IF(N92="nulová",J92,0)</f>
        <v>0</v>
      </c>
      <c r="BJ92" s="23" t="s">
        <v>82</v>
      </c>
      <c r="BK92" s="202">
        <f>ROUND(I92*H92,2)</f>
        <v>0</v>
      </c>
      <c r="BL92" s="23" t="s">
        <v>579</v>
      </c>
      <c r="BM92" s="23" t="s">
        <v>1267</v>
      </c>
    </row>
    <row r="93" spans="2:65" s="1" customFormat="1" ht="13.5">
      <c r="B93" s="40"/>
      <c r="C93" s="62"/>
      <c r="D93" s="203" t="s">
        <v>153</v>
      </c>
      <c r="E93" s="62"/>
      <c r="F93" s="204" t="s">
        <v>1266</v>
      </c>
      <c r="G93" s="62"/>
      <c r="H93" s="62"/>
      <c r="I93" s="162"/>
      <c r="J93" s="62"/>
      <c r="K93" s="62"/>
      <c r="L93" s="60"/>
      <c r="M93" s="205"/>
      <c r="N93" s="41"/>
      <c r="O93" s="41"/>
      <c r="P93" s="41"/>
      <c r="Q93" s="41"/>
      <c r="R93" s="41"/>
      <c r="S93" s="41"/>
      <c r="T93" s="77"/>
      <c r="AT93" s="23" t="s">
        <v>153</v>
      </c>
      <c r="AU93" s="23" t="s">
        <v>84</v>
      </c>
    </row>
    <row r="94" spans="2:65" s="1" customFormat="1" ht="16.5" customHeight="1">
      <c r="B94" s="40"/>
      <c r="C94" s="191" t="s">
        <v>183</v>
      </c>
      <c r="D94" s="191" t="s">
        <v>146</v>
      </c>
      <c r="E94" s="192" t="s">
        <v>1268</v>
      </c>
      <c r="F94" s="193" t="s">
        <v>1269</v>
      </c>
      <c r="G94" s="194" t="s">
        <v>1257</v>
      </c>
      <c r="H94" s="195">
        <v>8</v>
      </c>
      <c r="I94" s="196"/>
      <c r="J94" s="197">
        <f>ROUND(I94*H94,2)</f>
        <v>0</v>
      </c>
      <c r="K94" s="193" t="s">
        <v>30</v>
      </c>
      <c r="L94" s="60"/>
      <c r="M94" s="198" t="s">
        <v>30</v>
      </c>
      <c r="N94" s="199" t="s">
        <v>45</v>
      </c>
      <c r="O94" s="41"/>
      <c r="P94" s="200">
        <f>O94*H94</f>
        <v>0</v>
      </c>
      <c r="Q94" s="200">
        <v>0</v>
      </c>
      <c r="R94" s="200">
        <f>Q94*H94</f>
        <v>0</v>
      </c>
      <c r="S94" s="200">
        <v>0</v>
      </c>
      <c r="T94" s="201">
        <f>S94*H94</f>
        <v>0</v>
      </c>
      <c r="AR94" s="23" t="s">
        <v>579</v>
      </c>
      <c r="AT94" s="23" t="s">
        <v>146</v>
      </c>
      <c r="AU94" s="23" t="s">
        <v>84</v>
      </c>
      <c r="AY94" s="23" t="s">
        <v>144</v>
      </c>
      <c r="BE94" s="202">
        <f>IF(N94="základní",J94,0)</f>
        <v>0</v>
      </c>
      <c r="BF94" s="202">
        <f>IF(N94="snížená",J94,0)</f>
        <v>0</v>
      </c>
      <c r="BG94" s="202">
        <f>IF(N94="zákl. přenesená",J94,0)</f>
        <v>0</v>
      </c>
      <c r="BH94" s="202">
        <f>IF(N94="sníž. přenesená",J94,0)</f>
        <v>0</v>
      </c>
      <c r="BI94" s="202">
        <f>IF(N94="nulová",J94,0)</f>
        <v>0</v>
      </c>
      <c r="BJ94" s="23" t="s">
        <v>82</v>
      </c>
      <c r="BK94" s="202">
        <f>ROUND(I94*H94,2)</f>
        <v>0</v>
      </c>
      <c r="BL94" s="23" t="s">
        <v>579</v>
      </c>
      <c r="BM94" s="23" t="s">
        <v>1270</v>
      </c>
    </row>
    <row r="95" spans="2:65" s="1" customFormat="1" ht="13.5">
      <c r="B95" s="40"/>
      <c r="C95" s="62"/>
      <c r="D95" s="203" t="s">
        <v>153</v>
      </c>
      <c r="E95" s="62"/>
      <c r="F95" s="204" t="s">
        <v>1269</v>
      </c>
      <c r="G95" s="62"/>
      <c r="H95" s="62"/>
      <c r="I95" s="162"/>
      <c r="J95" s="62"/>
      <c r="K95" s="62"/>
      <c r="L95" s="60"/>
      <c r="M95" s="205"/>
      <c r="N95" s="41"/>
      <c r="O95" s="41"/>
      <c r="P95" s="41"/>
      <c r="Q95" s="41"/>
      <c r="R95" s="41"/>
      <c r="S95" s="41"/>
      <c r="T95" s="77"/>
      <c r="AT95" s="23" t="s">
        <v>153</v>
      </c>
      <c r="AU95" s="23" t="s">
        <v>84</v>
      </c>
    </row>
    <row r="96" spans="2:65" s="1" customFormat="1" ht="16.5" customHeight="1">
      <c r="B96" s="40"/>
      <c r="C96" s="191" t="s">
        <v>192</v>
      </c>
      <c r="D96" s="191" t="s">
        <v>146</v>
      </c>
      <c r="E96" s="192" t="s">
        <v>1271</v>
      </c>
      <c r="F96" s="193" t="s">
        <v>1272</v>
      </c>
      <c r="G96" s="194" t="s">
        <v>1257</v>
      </c>
      <c r="H96" s="195">
        <v>1</v>
      </c>
      <c r="I96" s="196"/>
      <c r="J96" s="197">
        <f>ROUND(I96*H96,2)</f>
        <v>0</v>
      </c>
      <c r="K96" s="193" t="s">
        <v>30</v>
      </c>
      <c r="L96" s="60"/>
      <c r="M96" s="198" t="s">
        <v>30</v>
      </c>
      <c r="N96" s="199" t="s">
        <v>45</v>
      </c>
      <c r="O96" s="41"/>
      <c r="P96" s="200">
        <f>O96*H96</f>
        <v>0</v>
      </c>
      <c r="Q96" s="200">
        <v>0</v>
      </c>
      <c r="R96" s="200">
        <f>Q96*H96</f>
        <v>0</v>
      </c>
      <c r="S96" s="200">
        <v>0</v>
      </c>
      <c r="T96" s="201">
        <f>S96*H96</f>
        <v>0</v>
      </c>
      <c r="AR96" s="23" t="s">
        <v>579</v>
      </c>
      <c r="AT96" s="23" t="s">
        <v>146</v>
      </c>
      <c r="AU96" s="23" t="s">
        <v>84</v>
      </c>
      <c r="AY96" s="23" t="s">
        <v>144</v>
      </c>
      <c r="BE96" s="202">
        <f>IF(N96="základní",J96,0)</f>
        <v>0</v>
      </c>
      <c r="BF96" s="202">
        <f>IF(N96="snížená",J96,0)</f>
        <v>0</v>
      </c>
      <c r="BG96" s="202">
        <f>IF(N96="zákl. přenesená",J96,0)</f>
        <v>0</v>
      </c>
      <c r="BH96" s="202">
        <f>IF(N96="sníž. přenesená",J96,0)</f>
        <v>0</v>
      </c>
      <c r="BI96" s="202">
        <f>IF(N96="nulová",J96,0)</f>
        <v>0</v>
      </c>
      <c r="BJ96" s="23" t="s">
        <v>82</v>
      </c>
      <c r="BK96" s="202">
        <f>ROUND(I96*H96,2)</f>
        <v>0</v>
      </c>
      <c r="BL96" s="23" t="s">
        <v>579</v>
      </c>
      <c r="BM96" s="23" t="s">
        <v>1273</v>
      </c>
    </row>
    <row r="97" spans="2:65" s="1" customFormat="1" ht="13.5">
      <c r="B97" s="40"/>
      <c r="C97" s="62"/>
      <c r="D97" s="203" t="s">
        <v>153</v>
      </c>
      <c r="E97" s="62"/>
      <c r="F97" s="204" t="s">
        <v>1272</v>
      </c>
      <c r="G97" s="62"/>
      <c r="H97" s="62"/>
      <c r="I97" s="162"/>
      <c r="J97" s="62"/>
      <c r="K97" s="62"/>
      <c r="L97" s="60"/>
      <c r="M97" s="205"/>
      <c r="N97" s="41"/>
      <c r="O97" s="41"/>
      <c r="P97" s="41"/>
      <c r="Q97" s="41"/>
      <c r="R97" s="41"/>
      <c r="S97" s="41"/>
      <c r="T97" s="77"/>
      <c r="AT97" s="23" t="s">
        <v>153</v>
      </c>
      <c r="AU97" s="23" t="s">
        <v>84</v>
      </c>
    </row>
    <row r="98" spans="2:65" s="1" customFormat="1" ht="16.5" customHeight="1">
      <c r="B98" s="40"/>
      <c r="C98" s="191" t="s">
        <v>198</v>
      </c>
      <c r="D98" s="191" t="s">
        <v>146</v>
      </c>
      <c r="E98" s="192" t="s">
        <v>1274</v>
      </c>
      <c r="F98" s="193" t="s">
        <v>1275</v>
      </c>
      <c r="G98" s="194" t="s">
        <v>1257</v>
      </c>
      <c r="H98" s="195">
        <v>8</v>
      </c>
      <c r="I98" s="196"/>
      <c r="J98" s="197">
        <f>ROUND(I98*H98,2)</f>
        <v>0</v>
      </c>
      <c r="K98" s="193" t="s">
        <v>30</v>
      </c>
      <c r="L98" s="60"/>
      <c r="M98" s="198" t="s">
        <v>30</v>
      </c>
      <c r="N98" s="199" t="s">
        <v>45</v>
      </c>
      <c r="O98" s="41"/>
      <c r="P98" s="200">
        <f>O98*H98</f>
        <v>0</v>
      </c>
      <c r="Q98" s="200">
        <v>0</v>
      </c>
      <c r="R98" s="200">
        <f>Q98*H98</f>
        <v>0</v>
      </c>
      <c r="S98" s="200">
        <v>0</v>
      </c>
      <c r="T98" s="201">
        <f>S98*H98</f>
        <v>0</v>
      </c>
      <c r="AR98" s="23" t="s">
        <v>579</v>
      </c>
      <c r="AT98" s="23" t="s">
        <v>146</v>
      </c>
      <c r="AU98" s="23" t="s">
        <v>84</v>
      </c>
      <c r="AY98" s="23" t="s">
        <v>144</v>
      </c>
      <c r="BE98" s="202">
        <f>IF(N98="základní",J98,0)</f>
        <v>0</v>
      </c>
      <c r="BF98" s="202">
        <f>IF(N98="snížená",J98,0)</f>
        <v>0</v>
      </c>
      <c r="BG98" s="202">
        <f>IF(N98="zákl. přenesená",J98,0)</f>
        <v>0</v>
      </c>
      <c r="BH98" s="202">
        <f>IF(N98="sníž. přenesená",J98,0)</f>
        <v>0</v>
      </c>
      <c r="BI98" s="202">
        <f>IF(N98="nulová",J98,0)</f>
        <v>0</v>
      </c>
      <c r="BJ98" s="23" t="s">
        <v>82</v>
      </c>
      <c r="BK98" s="202">
        <f>ROUND(I98*H98,2)</f>
        <v>0</v>
      </c>
      <c r="BL98" s="23" t="s">
        <v>579</v>
      </c>
      <c r="BM98" s="23" t="s">
        <v>1276</v>
      </c>
    </row>
    <row r="99" spans="2:65" s="1" customFormat="1" ht="13.5">
      <c r="B99" s="40"/>
      <c r="C99" s="62"/>
      <c r="D99" s="203" t="s">
        <v>153</v>
      </c>
      <c r="E99" s="62"/>
      <c r="F99" s="204" t="s">
        <v>1275</v>
      </c>
      <c r="G99" s="62"/>
      <c r="H99" s="62"/>
      <c r="I99" s="162"/>
      <c r="J99" s="62"/>
      <c r="K99" s="62"/>
      <c r="L99" s="60"/>
      <c r="M99" s="205"/>
      <c r="N99" s="41"/>
      <c r="O99" s="41"/>
      <c r="P99" s="41"/>
      <c r="Q99" s="41"/>
      <c r="R99" s="41"/>
      <c r="S99" s="41"/>
      <c r="T99" s="77"/>
      <c r="AT99" s="23" t="s">
        <v>153</v>
      </c>
      <c r="AU99" s="23" t="s">
        <v>84</v>
      </c>
    </row>
    <row r="100" spans="2:65" s="1" customFormat="1" ht="16.5" customHeight="1">
      <c r="B100" s="40"/>
      <c r="C100" s="191" t="s">
        <v>205</v>
      </c>
      <c r="D100" s="191" t="s">
        <v>146</v>
      </c>
      <c r="E100" s="192" t="s">
        <v>1277</v>
      </c>
      <c r="F100" s="193" t="s">
        <v>1278</v>
      </c>
      <c r="G100" s="194" t="s">
        <v>1257</v>
      </c>
      <c r="H100" s="195">
        <v>1</v>
      </c>
      <c r="I100" s="196"/>
      <c r="J100" s="197">
        <f>ROUND(I100*H100,2)</f>
        <v>0</v>
      </c>
      <c r="K100" s="193" t="s">
        <v>30</v>
      </c>
      <c r="L100" s="60"/>
      <c r="M100" s="198" t="s">
        <v>30</v>
      </c>
      <c r="N100" s="199" t="s">
        <v>45</v>
      </c>
      <c r="O100" s="41"/>
      <c r="P100" s="200">
        <f>O100*H100</f>
        <v>0</v>
      </c>
      <c r="Q100" s="200">
        <v>0</v>
      </c>
      <c r="R100" s="200">
        <f>Q100*H100</f>
        <v>0</v>
      </c>
      <c r="S100" s="200">
        <v>0</v>
      </c>
      <c r="T100" s="201">
        <f>S100*H100</f>
        <v>0</v>
      </c>
      <c r="AR100" s="23" t="s">
        <v>579</v>
      </c>
      <c r="AT100" s="23" t="s">
        <v>146</v>
      </c>
      <c r="AU100" s="23" t="s">
        <v>84</v>
      </c>
      <c r="AY100" s="23" t="s">
        <v>144</v>
      </c>
      <c r="BE100" s="202">
        <f>IF(N100="základní",J100,0)</f>
        <v>0</v>
      </c>
      <c r="BF100" s="202">
        <f>IF(N100="snížená",J100,0)</f>
        <v>0</v>
      </c>
      <c r="BG100" s="202">
        <f>IF(N100="zákl. přenesená",J100,0)</f>
        <v>0</v>
      </c>
      <c r="BH100" s="202">
        <f>IF(N100="sníž. přenesená",J100,0)</f>
        <v>0</v>
      </c>
      <c r="BI100" s="202">
        <f>IF(N100="nulová",J100,0)</f>
        <v>0</v>
      </c>
      <c r="BJ100" s="23" t="s">
        <v>82</v>
      </c>
      <c r="BK100" s="202">
        <f>ROUND(I100*H100,2)</f>
        <v>0</v>
      </c>
      <c r="BL100" s="23" t="s">
        <v>579</v>
      </c>
      <c r="BM100" s="23" t="s">
        <v>1279</v>
      </c>
    </row>
    <row r="101" spans="2:65" s="1" customFormat="1" ht="13.5">
      <c r="B101" s="40"/>
      <c r="C101" s="62"/>
      <c r="D101" s="203" t="s">
        <v>153</v>
      </c>
      <c r="E101" s="62"/>
      <c r="F101" s="204" t="s">
        <v>1278</v>
      </c>
      <c r="G101" s="62"/>
      <c r="H101" s="62"/>
      <c r="I101" s="162"/>
      <c r="J101" s="62"/>
      <c r="K101" s="62"/>
      <c r="L101" s="60"/>
      <c r="M101" s="205"/>
      <c r="N101" s="41"/>
      <c r="O101" s="41"/>
      <c r="P101" s="41"/>
      <c r="Q101" s="41"/>
      <c r="R101" s="41"/>
      <c r="S101" s="41"/>
      <c r="T101" s="77"/>
      <c r="AT101" s="23" t="s">
        <v>153</v>
      </c>
      <c r="AU101" s="23" t="s">
        <v>84</v>
      </c>
    </row>
    <row r="102" spans="2:65" s="1" customFormat="1" ht="16.5" customHeight="1">
      <c r="B102" s="40"/>
      <c r="C102" s="191" t="s">
        <v>211</v>
      </c>
      <c r="D102" s="191" t="s">
        <v>146</v>
      </c>
      <c r="E102" s="192" t="s">
        <v>1280</v>
      </c>
      <c r="F102" s="193" t="s">
        <v>1281</v>
      </c>
      <c r="G102" s="194" t="s">
        <v>1257</v>
      </c>
      <c r="H102" s="195">
        <v>9</v>
      </c>
      <c r="I102" s="196"/>
      <c r="J102" s="197">
        <f>ROUND(I102*H102,2)</f>
        <v>0</v>
      </c>
      <c r="K102" s="193" t="s">
        <v>30</v>
      </c>
      <c r="L102" s="60"/>
      <c r="M102" s="198" t="s">
        <v>30</v>
      </c>
      <c r="N102" s="199" t="s">
        <v>45</v>
      </c>
      <c r="O102" s="41"/>
      <c r="P102" s="200">
        <f>O102*H102</f>
        <v>0</v>
      </c>
      <c r="Q102" s="200">
        <v>0</v>
      </c>
      <c r="R102" s="200">
        <f>Q102*H102</f>
        <v>0</v>
      </c>
      <c r="S102" s="200">
        <v>0</v>
      </c>
      <c r="T102" s="201">
        <f>S102*H102</f>
        <v>0</v>
      </c>
      <c r="AR102" s="23" t="s">
        <v>579</v>
      </c>
      <c r="AT102" s="23" t="s">
        <v>146</v>
      </c>
      <c r="AU102" s="23" t="s">
        <v>84</v>
      </c>
      <c r="AY102" s="23" t="s">
        <v>144</v>
      </c>
      <c r="BE102" s="202">
        <f>IF(N102="základní",J102,0)</f>
        <v>0</v>
      </c>
      <c r="BF102" s="202">
        <f>IF(N102="snížená",J102,0)</f>
        <v>0</v>
      </c>
      <c r="BG102" s="202">
        <f>IF(N102="zákl. přenesená",J102,0)</f>
        <v>0</v>
      </c>
      <c r="BH102" s="202">
        <f>IF(N102="sníž. přenesená",J102,0)</f>
        <v>0</v>
      </c>
      <c r="BI102" s="202">
        <f>IF(N102="nulová",J102,0)</f>
        <v>0</v>
      </c>
      <c r="BJ102" s="23" t="s">
        <v>82</v>
      </c>
      <c r="BK102" s="202">
        <f>ROUND(I102*H102,2)</f>
        <v>0</v>
      </c>
      <c r="BL102" s="23" t="s">
        <v>579</v>
      </c>
      <c r="BM102" s="23" t="s">
        <v>1282</v>
      </c>
    </row>
    <row r="103" spans="2:65" s="1" customFormat="1" ht="13.5">
      <c r="B103" s="40"/>
      <c r="C103" s="62"/>
      <c r="D103" s="203" t="s">
        <v>153</v>
      </c>
      <c r="E103" s="62"/>
      <c r="F103" s="204" t="s">
        <v>1281</v>
      </c>
      <c r="G103" s="62"/>
      <c r="H103" s="62"/>
      <c r="I103" s="162"/>
      <c r="J103" s="62"/>
      <c r="K103" s="62"/>
      <c r="L103" s="60"/>
      <c r="M103" s="205"/>
      <c r="N103" s="41"/>
      <c r="O103" s="41"/>
      <c r="P103" s="41"/>
      <c r="Q103" s="41"/>
      <c r="R103" s="41"/>
      <c r="S103" s="41"/>
      <c r="T103" s="77"/>
      <c r="AT103" s="23" t="s">
        <v>153</v>
      </c>
      <c r="AU103" s="23" t="s">
        <v>84</v>
      </c>
    </row>
    <row r="104" spans="2:65" s="1" customFormat="1" ht="16.5" customHeight="1">
      <c r="B104" s="40"/>
      <c r="C104" s="191" t="s">
        <v>218</v>
      </c>
      <c r="D104" s="191" t="s">
        <v>146</v>
      </c>
      <c r="E104" s="192" t="s">
        <v>1283</v>
      </c>
      <c r="F104" s="193" t="s">
        <v>1284</v>
      </c>
      <c r="G104" s="194" t="s">
        <v>1253</v>
      </c>
      <c r="H104" s="195">
        <v>9</v>
      </c>
      <c r="I104" s="196"/>
      <c r="J104" s="197">
        <f>ROUND(I104*H104,2)</f>
        <v>0</v>
      </c>
      <c r="K104" s="193" t="s">
        <v>30</v>
      </c>
      <c r="L104" s="60"/>
      <c r="M104" s="198" t="s">
        <v>30</v>
      </c>
      <c r="N104" s="199" t="s">
        <v>45</v>
      </c>
      <c r="O104" s="41"/>
      <c r="P104" s="200">
        <f>O104*H104</f>
        <v>0</v>
      </c>
      <c r="Q104" s="200">
        <v>0</v>
      </c>
      <c r="R104" s="200">
        <f>Q104*H104</f>
        <v>0</v>
      </c>
      <c r="S104" s="200">
        <v>0</v>
      </c>
      <c r="T104" s="201">
        <f>S104*H104</f>
        <v>0</v>
      </c>
      <c r="AR104" s="23" t="s">
        <v>579</v>
      </c>
      <c r="AT104" s="23" t="s">
        <v>146</v>
      </c>
      <c r="AU104" s="23" t="s">
        <v>84</v>
      </c>
      <c r="AY104" s="23" t="s">
        <v>144</v>
      </c>
      <c r="BE104" s="202">
        <f>IF(N104="základní",J104,0)</f>
        <v>0</v>
      </c>
      <c r="BF104" s="202">
        <f>IF(N104="snížená",J104,0)</f>
        <v>0</v>
      </c>
      <c r="BG104" s="202">
        <f>IF(N104="zákl. přenesená",J104,0)</f>
        <v>0</v>
      </c>
      <c r="BH104" s="202">
        <f>IF(N104="sníž. přenesená",J104,0)</f>
        <v>0</v>
      </c>
      <c r="BI104" s="202">
        <f>IF(N104="nulová",J104,0)</f>
        <v>0</v>
      </c>
      <c r="BJ104" s="23" t="s">
        <v>82</v>
      </c>
      <c r="BK104" s="202">
        <f>ROUND(I104*H104,2)</f>
        <v>0</v>
      </c>
      <c r="BL104" s="23" t="s">
        <v>579</v>
      </c>
      <c r="BM104" s="23" t="s">
        <v>1285</v>
      </c>
    </row>
    <row r="105" spans="2:65" s="1" customFormat="1" ht="13.5">
      <c r="B105" s="40"/>
      <c r="C105" s="62"/>
      <c r="D105" s="203" t="s">
        <v>153</v>
      </c>
      <c r="E105" s="62"/>
      <c r="F105" s="204" t="s">
        <v>1284</v>
      </c>
      <c r="G105" s="62"/>
      <c r="H105" s="62"/>
      <c r="I105" s="162"/>
      <c r="J105" s="62"/>
      <c r="K105" s="62"/>
      <c r="L105" s="60"/>
      <c r="M105" s="205"/>
      <c r="N105" s="41"/>
      <c r="O105" s="41"/>
      <c r="P105" s="41"/>
      <c r="Q105" s="41"/>
      <c r="R105" s="41"/>
      <c r="S105" s="41"/>
      <c r="T105" s="77"/>
      <c r="AT105" s="23" t="s">
        <v>153</v>
      </c>
      <c r="AU105" s="23" t="s">
        <v>84</v>
      </c>
    </row>
    <row r="106" spans="2:65" s="1" customFormat="1" ht="16.5" customHeight="1">
      <c r="B106" s="40"/>
      <c r="C106" s="191" t="s">
        <v>224</v>
      </c>
      <c r="D106" s="191" t="s">
        <v>146</v>
      </c>
      <c r="E106" s="192" t="s">
        <v>1286</v>
      </c>
      <c r="F106" s="193" t="s">
        <v>1287</v>
      </c>
      <c r="G106" s="194" t="s">
        <v>1253</v>
      </c>
      <c r="H106" s="195">
        <v>9</v>
      </c>
      <c r="I106" s="196"/>
      <c r="J106" s="197">
        <f>ROUND(I106*H106,2)</f>
        <v>0</v>
      </c>
      <c r="K106" s="193" t="s">
        <v>30</v>
      </c>
      <c r="L106" s="60"/>
      <c r="M106" s="198" t="s">
        <v>30</v>
      </c>
      <c r="N106" s="199" t="s">
        <v>45</v>
      </c>
      <c r="O106" s="41"/>
      <c r="P106" s="200">
        <f>O106*H106</f>
        <v>0</v>
      </c>
      <c r="Q106" s="200">
        <v>0</v>
      </c>
      <c r="R106" s="200">
        <f>Q106*H106</f>
        <v>0</v>
      </c>
      <c r="S106" s="200">
        <v>0</v>
      </c>
      <c r="T106" s="201">
        <f>S106*H106</f>
        <v>0</v>
      </c>
      <c r="AR106" s="23" t="s">
        <v>579</v>
      </c>
      <c r="AT106" s="23" t="s">
        <v>146</v>
      </c>
      <c r="AU106" s="23" t="s">
        <v>84</v>
      </c>
      <c r="AY106" s="23" t="s">
        <v>144</v>
      </c>
      <c r="BE106" s="202">
        <f>IF(N106="základní",J106,0)</f>
        <v>0</v>
      </c>
      <c r="BF106" s="202">
        <f>IF(N106="snížená",J106,0)</f>
        <v>0</v>
      </c>
      <c r="BG106" s="202">
        <f>IF(N106="zákl. přenesená",J106,0)</f>
        <v>0</v>
      </c>
      <c r="BH106" s="202">
        <f>IF(N106="sníž. přenesená",J106,0)</f>
        <v>0</v>
      </c>
      <c r="BI106" s="202">
        <f>IF(N106="nulová",J106,0)</f>
        <v>0</v>
      </c>
      <c r="BJ106" s="23" t="s">
        <v>82</v>
      </c>
      <c r="BK106" s="202">
        <f>ROUND(I106*H106,2)</f>
        <v>0</v>
      </c>
      <c r="BL106" s="23" t="s">
        <v>579</v>
      </c>
      <c r="BM106" s="23" t="s">
        <v>1288</v>
      </c>
    </row>
    <row r="107" spans="2:65" s="1" customFormat="1" ht="13.5">
      <c r="B107" s="40"/>
      <c r="C107" s="62"/>
      <c r="D107" s="203" t="s">
        <v>153</v>
      </c>
      <c r="E107" s="62"/>
      <c r="F107" s="204" t="s">
        <v>1287</v>
      </c>
      <c r="G107" s="62"/>
      <c r="H107" s="62"/>
      <c r="I107" s="162"/>
      <c r="J107" s="62"/>
      <c r="K107" s="62"/>
      <c r="L107" s="60"/>
      <c r="M107" s="205"/>
      <c r="N107" s="41"/>
      <c r="O107" s="41"/>
      <c r="P107" s="41"/>
      <c r="Q107" s="41"/>
      <c r="R107" s="41"/>
      <c r="S107" s="41"/>
      <c r="T107" s="77"/>
      <c r="AT107" s="23" t="s">
        <v>153</v>
      </c>
      <c r="AU107" s="23" t="s">
        <v>84</v>
      </c>
    </row>
    <row r="108" spans="2:65" s="10" customFormat="1" ht="29.85" customHeight="1">
      <c r="B108" s="175"/>
      <c r="C108" s="176"/>
      <c r="D108" s="177" t="s">
        <v>73</v>
      </c>
      <c r="E108" s="189" t="s">
        <v>1289</v>
      </c>
      <c r="F108" s="189" t="s">
        <v>1290</v>
      </c>
      <c r="G108" s="176"/>
      <c r="H108" s="176"/>
      <c r="I108" s="179"/>
      <c r="J108" s="190">
        <f>BK108</f>
        <v>0</v>
      </c>
      <c r="K108" s="176"/>
      <c r="L108" s="181"/>
      <c r="M108" s="182"/>
      <c r="N108" s="183"/>
      <c r="O108" s="183"/>
      <c r="P108" s="184">
        <f>SUM(P109:P186)</f>
        <v>0</v>
      </c>
      <c r="Q108" s="183"/>
      <c r="R108" s="184">
        <f>SUM(R109:R186)</f>
        <v>0</v>
      </c>
      <c r="S108" s="183"/>
      <c r="T108" s="185">
        <f>SUM(T109:T186)</f>
        <v>0</v>
      </c>
      <c r="AR108" s="186" t="s">
        <v>82</v>
      </c>
      <c r="AT108" s="187" t="s">
        <v>73</v>
      </c>
      <c r="AU108" s="187" t="s">
        <v>82</v>
      </c>
      <c r="AY108" s="186" t="s">
        <v>144</v>
      </c>
      <c r="BK108" s="188">
        <f>SUM(BK109:BK186)</f>
        <v>0</v>
      </c>
    </row>
    <row r="109" spans="2:65" s="1" customFormat="1" ht="16.5" customHeight="1">
      <c r="B109" s="40"/>
      <c r="C109" s="229" t="s">
        <v>231</v>
      </c>
      <c r="D109" s="229" t="s">
        <v>301</v>
      </c>
      <c r="E109" s="230" t="s">
        <v>1291</v>
      </c>
      <c r="F109" s="231" t="s">
        <v>1292</v>
      </c>
      <c r="G109" s="232" t="s">
        <v>364</v>
      </c>
      <c r="H109" s="233">
        <v>130</v>
      </c>
      <c r="I109" s="234"/>
      <c r="J109" s="235">
        <f>ROUND(I109*H109,2)</f>
        <v>0</v>
      </c>
      <c r="K109" s="231" t="s">
        <v>30</v>
      </c>
      <c r="L109" s="236"/>
      <c r="M109" s="237" t="s">
        <v>30</v>
      </c>
      <c r="N109" s="238" t="s">
        <v>45</v>
      </c>
      <c r="O109" s="41"/>
      <c r="P109" s="200">
        <f>O109*H109</f>
        <v>0</v>
      </c>
      <c r="Q109" s="200">
        <v>0</v>
      </c>
      <c r="R109" s="200">
        <f>Q109*H109</f>
        <v>0</v>
      </c>
      <c r="S109" s="200">
        <v>0</v>
      </c>
      <c r="T109" s="201">
        <f>S109*H109</f>
        <v>0</v>
      </c>
      <c r="AR109" s="23" t="s">
        <v>1224</v>
      </c>
      <c r="AT109" s="23" t="s">
        <v>301</v>
      </c>
      <c r="AU109" s="23" t="s">
        <v>84</v>
      </c>
      <c r="AY109" s="23" t="s">
        <v>144</v>
      </c>
      <c r="BE109" s="202">
        <f>IF(N109="základní",J109,0)</f>
        <v>0</v>
      </c>
      <c r="BF109" s="202">
        <f>IF(N109="snížená",J109,0)</f>
        <v>0</v>
      </c>
      <c r="BG109" s="202">
        <f>IF(N109="zákl. přenesená",J109,0)</f>
        <v>0</v>
      </c>
      <c r="BH109" s="202">
        <f>IF(N109="sníž. přenesená",J109,0)</f>
        <v>0</v>
      </c>
      <c r="BI109" s="202">
        <f>IF(N109="nulová",J109,0)</f>
        <v>0</v>
      </c>
      <c r="BJ109" s="23" t="s">
        <v>82</v>
      </c>
      <c r="BK109" s="202">
        <f>ROUND(I109*H109,2)</f>
        <v>0</v>
      </c>
      <c r="BL109" s="23" t="s">
        <v>579</v>
      </c>
      <c r="BM109" s="23" t="s">
        <v>1293</v>
      </c>
    </row>
    <row r="110" spans="2:65" s="1" customFormat="1" ht="13.5">
      <c r="B110" s="40"/>
      <c r="C110" s="62"/>
      <c r="D110" s="203" t="s">
        <v>153</v>
      </c>
      <c r="E110" s="62"/>
      <c r="F110" s="204" t="s">
        <v>1294</v>
      </c>
      <c r="G110" s="62"/>
      <c r="H110" s="62"/>
      <c r="I110" s="162"/>
      <c r="J110" s="62"/>
      <c r="K110" s="62"/>
      <c r="L110" s="60"/>
      <c r="M110" s="205"/>
      <c r="N110" s="41"/>
      <c r="O110" s="41"/>
      <c r="P110" s="41"/>
      <c r="Q110" s="41"/>
      <c r="R110" s="41"/>
      <c r="S110" s="41"/>
      <c r="T110" s="77"/>
      <c r="AT110" s="23" t="s">
        <v>153</v>
      </c>
      <c r="AU110" s="23" t="s">
        <v>84</v>
      </c>
    </row>
    <row r="111" spans="2:65" s="1" customFormat="1" ht="16.5" customHeight="1">
      <c r="B111" s="40"/>
      <c r="C111" s="229" t="s">
        <v>158</v>
      </c>
      <c r="D111" s="229" t="s">
        <v>301</v>
      </c>
      <c r="E111" s="230" t="s">
        <v>1295</v>
      </c>
      <c r="F111" s="231" t="s">
        <v>1296</v>
      </c>
      <c r="G111" s="232" t="s">
        <v>364</v>
      </c>
      <c r="H111" s="233">
        <v>120</v>
      </c>
      <c r="I111" s="234"/>
      <c r="J111" s="235">
        <f>ROUND(I111*H111,2)</f>
        <v>0</v>
      </c>
      <c r="K111" s="231" t="s">
        <v>30</v>
      </c>
      <c r="L111" s="236"/>
      <c r="M111" s="237" t="s">
        <v>30</v>
      </c>
      <c r="N111" s="238" t="s">
        <v>45</v>
      </c>
      <c r="O111" s="41"/>
      <c r="P111" s="200">
        <f>O111*H111</f>
        <v>0</v>
      </c>
      <c r="Q111" s="200">
        <v>0</v>
      </c>
      <c r="R111" s="200">
        <f>Q111*H111</f>
        <v>0</v>
      </c>
      <c r="S111" s="200">
        <v>0</v>
      </c>
      <c r="T111" s="201">
        <f>S111*H111</f>
        <v>0</v>
      </c>
      <c r="AR111" s="23" t="s">
        <v>1224</v>
      </c>
      <c r="AT111" s="23" t="s">
        <v>301</v>
      </c>
      <c r="AU111" s="23" t="s">
        <v>84</v>
      </c>
      <c r="AY111" s="23" t="s">
        <v>144</v>
      </c>
      <c r="BE111" s="202">
        <f>IF(N111="základní",J111,0)</f>
        <v>0</v>
      </c>
      <c r="BF111" s="202">
        <f>IF(N111="snížená",J111,0)</f>
        <v>0</v>
      </c>
      <c r="BG111" s="202">
        <f>IF(N111="zákl. přenesená",J111,0)</f>
        <v>0</v>
      </c>
      <c r="BH111" s="202">
        <f>IF(N111="sníž. přenesená",J111,0)</f>
        <v>0</v>
      </c>
      <c r="BI111" s="202">
        <f>IF(N111="nulová",J111,0)</f>
        <v>0</v>
      </c>
      <c r="BJ111" s="23" t="s">
        <v>82</v>
      </c>
      <c r="BK111" s="202">
        <f>ROUND(I111*H111,2)</f>
        <v>0</v>
      </c>
      <c r="BL111" s="23" t="s">
        <v>579</v>
      </c>
      <c r="BM111" s="23" t="s">
        <v>1297</v>
      </c>
    </row>
    <row r="112" spans="2:65" s="1" customFormat="1" ht="13.5">
      <c r="B112" s="40"/>
      <c r="C112" s="62"/>
      <c r="D112" s="203" t="s">
        <v>153</v>
      </c>
      <c r="E112" s="62"/>
      <c r="F112" s="204" t="s">
        <v>1298</v>
      </c>
      <c r="G112" s="62"/>
      <c r="H112" s="62"/>
      <c r="I112" s="162"/>
      <c r="J112" s="62"/>
      <c r="K112" s="62"/>
      <c r="L112" s="60"/>
      <c r="M112" s="205"/>
      <c r="N112" s="41"/>
      <c r="O112" s="41"/>
      <c r="P112" s="41"/>
      <c r="Q112" s="41"/>
      <c r="R112" s="41"/>
      <c r="S112" s="41"/>
      <c r="T112" s="77"/>
      <c r="AT112" s="23" t="s">
        <v>153</v>
      </c>
      <c r="AU112" s="23" t="s">
        <v>84</v>
      </c>
    </row>
    <row r="113" spans="2:65" s="1" customFormat="1" ht="16.5" customHeight="1">
      <c r="B113" s="40"/>
      <c r="C113" s="229" t="s">
        <v>10</v>
      </c>
      <c r="D113" s="229" t="s">
        <v>301</v>
      </c>
      <c r="E113" s="230" t="s">
        <v>1299</v>
      </c>
      <c r="F113" s="231" t="s">
        <v>1300</v>
      </c>
      <c r="G113" s="232" t="s">
        <v>364</v>
      </c>
      <c r="H113" s="233">
        <v>120</v>
      </c>
      <c r="I113" s="234"/>
      <c r="J113" s="235">
        <f>ROUND(I113*H113,2)</f>
        <v>0</v>
      </c>
      <c r="K113" s="231" t="s">
        <v>30</v>
      </c>
      <c r="L113" s="236"/>
      <c r="M113" s="237" t="s">
        <v>30</v>
      </c>
      <c r="N113" s="238" t="s">
        <v>45</v>
      </c>
      <c r="O113" s="41"/>
      <c r="P113" s="200">
        <f>O113*H113</f>
        <v>0</v>
      </c>
      <c r="Q113" s="200">
        <v>0</v>
      </c>
      <c r="R113" s="200">
        <f>Q113*H113</f>
        <v>0</v>
      </c>
      <c r="S113" s="200">
        <v>0</v>
      </c>
      <c r="T113" s="201">
        <f>S113*H113</f>
        <v>0</v>
      </c>
      <c r="AR113" s="23" t="s">
        <v>1224</v>
      </c>
      <c r="AT113" s="23" t="s">
        <v>301</v>
      </c>
      <c r="AU113" s="23" t="s">
        <v>84</v>
      </c>
      <c r="AY113" s="23" t="s">
        <v>144</v>
      </c>
      <c r="BE113" s="202">
        <f>IF(N113="základní",J113,0)</f>
        <v>0</v>
      </c>
      <c r="BF113" s="202">
        <f>IF(N113="snížená",J113,0)</f>
        <v>0</v>
      </c>
      <c r="BG113" s="202">
        <f>IF(N113="zákl. přenesená",J113,0)</f>
        <v>0</v>
      </c>
      <c r="BH113" s="202">
        <f>IF(N113="sníž. přenesená",J113,0)</f>
        <v>0</v>
      </c>
      <c r="BI113" s="202">
        <f>IF(N113="nulová",J113,0)</f>
        <v>0</v>
      </c>
      <c r="BJ113" s="23" t="s">
        <v>82</v>
      </c>
      <c r="BK113" s="202">
        <f>ROUND(I113*H113,2)</f>
        <v>0</v>
      </c>
      <c r="BL113" s="23" t="s">
        <v>579</v>
      </c>
      <c r="BM113" s="23" t="s">
        <v>1301</v>
      </c>
    </row>
    <row r="114" spans="2:65" s="1" customFormat="1" ht="13.5">
      <c r="B114" s="40"/>
      <c r="C114" s="62"/>
      <c r="D114" s="203" t="s">
        <v>153</v>
      </c>
      <c r="E114" s="62"/>
      <c r="F114" s="204" t="s">
        <v>1302</v>
      </c>
      <c r="G114" s="62"/>
      <c r="H114" s="62"/>
      <c r="I114" s="162"/>
      <c r="J114" s="62"/>
      <c r="K114" s="62"/>
      <c r="L114" s="60"/>
      <c r="M114" s="205"/>
      <c r="N114" s="41"/>
      <c r="O114" s="41"/>
      <c r="P114" s="41"/>
      <c r="Q114" s="41"/>
      <c r="R114" s="41"/>
      <c r="S114" s="41"/>
      <c r="T114" s="77"/>
      <c r="AT114" s="23" t="s">
        <v>153</v>
      </c>
      <c r="AU114" s="23" t="s">
        <v>84</v>
      </c>
    </row>
    <row r="115" spans="2:65" s="1" customFormat="1" ht="16.5" customHeight="1">
      <c r="B115" s="40"/>
      <c r="C115" s="229" t="s">
        <v>247</v>
      </c>
      <c r="D115" s="229" t="s">
        <v>301</v>
      </c>
      <c r="E115" s="230" t="s">
        <v>1303</v>
      </c>
      <c r="F115" s="231" t="s">
        <v>1304</v>
      </c>
      <c r="G115" s="232" t="s">
        <v>364</v>
      </c>
      <c r="H115" s="233">
        <v>290</v>
      </c>
      <c r="I115" s="234"/>
      <c r="J115" s="235">
        <f>ROUND(I115*H115,2)</f>
        <v>0</v>
      </c>
      <c r="K115" s="231" t="s">
        <v>30</v>
      </c>
      <c r="L115" s="236"/>
      <c r="M115" s="237" t="s">
        <v>30</v>
      </c>
      <c r="N115" s="238" t="s">
        <v>45</v>
      </c>
      <c r="O115" s="41"/>
      <c r="P115" s="200">
        <f>O115*H115</f>
        <v>0</v>
      </c>
      <c r="Q115" s="200">
        <v>0</v>
      </c>
      <c r="R115" s="200">
        <f>Q115*H115</f>
        <v>0</v>
      </c>
      <c r="S115" s="200">
        <v>0</v>
      </c>
      <c r="T115" s="201">
        <f>S115*H115</f>
        <v>0</v>
      </c>
      <c r="AR115" s="23" t="s">
        <v>1224</v>
      </c>
      <c r="AT115" s="23" t="s">
        <v>301</v>
      </c>
      <c r="AU115" s="23" t="s">
        <v>84</v>
      </c>
      <c r="AY115" s="23" t="s">
        <v>144</v>
      </c>
      <c r="BE115" s="202">
        <f>IF(N115="základní",J115,0)</f>
        <v>0</v>
      </c>
      <c r="BF115" s="202">
        <f>IF(N115="snížená",J115,0)</f>
        <v>0</v>
      </c>
      <c r="BG115" s="202">
        <f>IF(N115="zákl. přenesená",J115,0)</f>
        <v>0</v>
      </c>
      <c r="BH115" s="202">
        <f>IF(N115="sníž. přenesená",J115,0)</f>
        <v>0</v>
      </c>
      <c r="BI115" s="202">
        <f>IF(N115="nulová",J115,0)</f>
        <v>0</v>
      </c>
      <c r="BJ115" s="23" t="s">
        <v>82</v>
      </c>
      <c r="BK115" s="202">
        <f>ROUND(I115*H115,2)</f>
        <v>0</v>
      </c>
      <c r="BL115" s="23" t="s">
        <v>579</v>
      </c>
      <c r="BM115" s="23" t="s">
        <v>1305</v>
      </c>
    </row>
    <row r="116" spans="2:65" s="1" customFormat="1" ht="13.5">
      <c r="B116" s="40"/>
      <c r="C116" s="62"/>
      <c r="D116" s="203" t="s">
        <v>153</v>
      </c>
      <c r="E116" s="62"/>
      <c r="F116" s="204" t="s">
        <v>1306</v>
      </c>
      <c r="G116" s="62"/>
      <c r="H116" s="62"/>
      <c r="I116" s="162"/>
      <c r="J116" s="62"/>
      <c r="K116" s="62"/>
      <c r="L116" s="60"/>
      <c r="M116" s="205"/>
      <c r="N116" s="41"/>
      <c r="O116" s="41"/>
      <c r="P116" s="41"/>
      <c r="Q116" s="41"/>
      <c r="R116" s="41"/>
      <c r="S116" s="41"/>
      <c r="T116" s="77"/>
      <c r="AT116" s="23" t="s">
        <v>153</v>
      </c>
      <c r="AU116" s="23" t="s">
        <v>84</v>
      </c>
    </row>
    <row r="117" spans="2:65" s="1" customFormat="1" ht="16.5" customHeight="1">
      <c r="B117" s="40"/>
      <c r="C117" s="229" t="s">
        <v>252</v>
      </c>
      <c r="D117" s="229" t="s">
        <v>301</v>
      </c>
      <c r="E117" s="230" t="s">
        <v>1307</v>
      </c>
      <c r="F117" s="231" t="s">
        <v>1308</v>
      </c>
      <c r="G117" s="232" t="s">
        <v>364</v>
      </c>
      <c r="H117" s="233">
        <v>770</v>
      </c>
      <c r="I117" s="234"/>
      <c r="J117" s="235">
        <f>ROUND(I117*H117,2)</f>
        <v>0</v>
      </c>
      <c r="K117" s="231" t="s">
        <v>30</v>
      </c>
      <c r="L117" s="236"/>
      <c r="M117" s="237" t="s">
        <v>30</v>
      </c>
      <c r="N117" s="238" t="s">
        <v>45</v>
      </c>
      <c r="O117" s="41"/>
      <c r="P117" s="200">
        <f>O117*H117</f>
        <v>0</v>
      </c>
      <c r="Q117" s="200">
        <v>0</v>
      </c>
      <c r="R117" s="200">
        <f>Q117*H117</f>
        <v>0</v>
      </c>
      <c r="S117" s="200">
        <v>0</v>
      </c>
      <c r="T117" s="201">
        <f>S117*H117</f>
        <v>0</v>
      </c>
      <c r="AR117" s="23" t="s">
        <v>1224</v>
      </c>
      <c r="AT117" s="23" t="s">
        <v>301</v>
      </c>
      <c r="AU117" s="23" t="s">
        <v>84</v>
      </c>
      <c r="AY117" s="23" t="s">
        <v>144</v>
      </c>
      <c r="BE117" s="202">
        <f>IF(N117="základní",J117,0)</f>
        <v>0</v>
      </c>
      <c r="BF117" s="202">
        <f>IF(N117="snížená",J117,0)</f>
        <v>0</v>
      </c>
      <c r="BG117" s="202">
        <f>IF(N117="zákl. přenesená",J117,0)</f>
        <v>0</v>
      </c>
      <c r="BH117" s="202">
        <f>IF(N117="sníž. přenesená",J117,0)</f>
        <v>0</v>
      </c>
      <c r="BI117" s="202">
        <f>IF(N117="nulová",J117,0)</f>
        <v>0</v>
      </c>
      <c r="BJ117" s="23" t="s">
        <v>82</v>
      </c>
      <c r="BK117" s="202">
        <f>ROUND(I117*H117,2)</f>
        <v>0</v>
      </c>
      <c r="BL117" s="23" t="s">
        <v>579</v>
      </c>
      <c r="BM117" s="23" t="s">
        <v>1309</v>
      </c>
    </row>
    <row r="118" spans="2:65" s="1" customFormat="1" ht="13.5">
      <c r="B118" s="40"/>
      <c r="C118" s="62"/>
      <c r="D118" s="203" t="s">
        <v>153</v>
      </c>
      <c r="E118" s="62"/>
      <c r="F118" s="204" t="s">
        <v>1310</v>
      </c>
      <c r="G118" s="62"/>
      <c r="H118" s="62"/>
      <c r="I118" s="162"/>
      <c r="J118" s="62"/>
      <c r="K118" s="62"/>
      <c r="L118" s="60"/>
      <c r="M118" s="205"/>
      <c r="N118" s="41"/>
      <c r="O118" s="41"/>
      <c r="P118" s="41"/>
      <c r="Q118" s="41"/>
      <c r="R118" s="41"/>
      <c r="S118" s="41"/>
      <c r="T118" s="77"/>
      <c r="AT118" s="23" t="s">
        <v>153</v>
      </c>
      <c r="AU118" s="23" t="s">
        <v>84</v>
      </c>
    </row>
    <row r="119" spans="2:65" s="1" customFormat="1" ht="25.5" customHeight="1">
      <c r="B119" s="40"/>
      <c r="C119" s="229" t="s">
        <v>257</v>
      </c>
      <c r="D119" s="229" t="s">
        <v>301</v>
      </c>
      <c r="E119" s="230" t="s">
        <v>1311</v>
      </c>
      <c r="F119" s="231" t="s">
        <v>1312</v>
      </c>
      <c r="G119" s="232" t="s">
        <v>1257</v>
      </c>
      <c r="H119" s="233">
        <v>1</v>
      </c>
      <c r="I119" s="234"/>
      <c r="J119" s="235">
        <f>ROUND(I119*H119,2)</f>
        <v>0</v>
      </c>
      <c r="K119" s="231" t="s">
        <v>30</v>
      </c>
      <c r="L119" s="236"/>
      <c r="M119" s="237" t="s">
        <v>30</v>
      </c>
      <c r="N119" s="238" t="s">
        <v>45</v>
      </c>
      <c r="O119" s="41"/>
      <c r="P119" s="200">
        <f>O119*H119</f>
        <v>0</v>
      </c>
      <c r="Q119" s="200">
        <v>0</v>
      </c>
      <c r="R119" s="200">
        <f>Q119*H119</f>
        <v>0</v>
      </c>
      <c r="S119" s="200">
        <v>0</v>
      </c>
      <c r="T119" s="201">
        <f>S119*H119</f>
        <v>0</v>
      </c>
      <c r="AR119" s="23" t="s">
        <v>1224</v>
      </c>
      <c r="AT119" s="23" t="s">
        <v>301</v>
      </c>
      <c r="AU119" s="23" t="s">
        <v>84</v>
      </c>
      <c r="AY119" s="23" t="s">
        <v>144</v>
      </c>
      <c r="BE119" s="202">
        <f>IF(N119="základní",J119,0)</f>
        <v>0</v>
      </c>
      <c r="BF119" s="202">
        <f>IF(N119="snížená",J119,0)</f>
        <v>0</v>
      </c>
      <c r="BG119" s="202">
        <f>IF(N119="zákl. přenesená",J119,0)</f>
        <v>0</v>
      </c>
      <c r="BH119" s="202">
        <f>IF(N119="sníž. přenesená",J119,0)</f>
        <v>0</v>
      </c>
      <c r="BI119" s="202">
        <f>IF(N119="nulová",J119,0)</f>
        <v>0</v>
      </c>
      <c r="BJ119" s="23" t="s">
        <v>82</v>
      </c>
      <c r="BK119" s="202">
        <f>ROUND(I119*H119,2)</f>
        <v>0</v>
      </c>
      <c r="BL119" s="23" t="s">
        <v>579</v>
      </c>
      <c r="BM119" s="23" t="s">
        <v>1313</v>
      </c>
    </row>
    <row r="120" spans="2:65" s="1" customFormat="1" ht="13.5">
      <c r="B120" s="40"/>
      <c r="C120" s="62"/>
      <c r="D120" s="203" t="s">
        <v>153</v>
      </c>
      <c r="E120" s="62"/>
      <c r="F120" s="204" t="s">
        <v>1314</v>
      </c>
      <c r="G120" s="62"/>
      <c r="H120" s="62"/>
      <c r="I120" s="162"/>
      <c r="J120" s="62"/>
      <c r="K120" s="62"/>
      <c r="L120" s="60"/>
      <c r="M120" s="205"/>
      <c r="N120" s="41"/>
      <c r="O120" s="41"/>
      <c r="P120" s="41"/>
      <c r="Q120" s="41"/>
      <c r="R120" s="41"/>
      <c r="S120" s="41"/>
      <c r="T120" s="77"/>
      <c r="AT120" s="23" t="s">
        <v>153</v>
      </c>
      <c r="AU120" s="23" t="s">
        <v>84</v>
      </c>
    </row>
    <row r="121" spans="2:65" s="1" customFormat="1" ht="25.5" customHeight="1">
      <c r="B121" s="40"/>
      <c r="C121" s="229" t="s">
        <v>262</v>
      </c>
      <c r="D121" s="229" t="s">
        <v>301</v>
      </c>
      <c r="E121" s="230" t="s">
        <v>1315</v>
      </c>
      <c r="F121" s="231" t="s">
        <v>1316</v>
      </c>
      <c r="G121" s="232" t="s">
        <v>1257</v>
      </c>
      <c r="H121" s="233">
        <v>4</v>
      </c>
      <c r="I121" s="234"/>
      <c r="J121" s="235">
        <f>ROUND(I121*H121,2)</f>
        <v>0</v>
      </c>
      <c r="K121" s="231" t="s">
        <v>30</v>
      </c>
      <c r="L121" s="236"/>
      <c r="M121" s="237" t="s">
        <v>30</v>
      </c>
      <c r="N121" s="238" t="s">
        <v>45</v>
      </c>
      <c r="O121" s="41"/>
      <c r="P121" s="200">
        <f>O121*H121</f>
        <v>0</v>
      </c>
      <c r="Q121" s="200">
        <v>0</v>
      </c>
      <c r="R121" s="200">
        <f>Q121*H121</f>
        <v>0</v>
      </c>
      <c r="S121" s="200">
        <v>0</v>
      </c>
      <c r="T121" s="201">
        <f>S121*H121</f>
        <v>0</v>
      </c>
      <c r="AR121" s="23" t="s">
        <v>1224</v>
      </c>
      <c r="AT121" s="23" t="s">
        <v>301</v>
      </c>
      <c r="AU121" s="23" t="s">
        <v>84</v>
      </c>
      <c r="AY121" s="23" t="s">
        <v>144</v>
      </c>
      <c r="BE121" s="202">
        <f>IF(N121="základní",J121,0)</f>
        <v>0</v>
      </c>
      <c r="BF121" s="202">
        <f>IF(N121="snížená",J121,0)</f>
        <v>0</v>
      </c>
      <c r="BG121" s="202">
        <f>IF(N121="zákl. přenesená",J121,0)</f>
        <v>0</v>
      </c>
      <c r="BH121" s="202">
        <f>IF(N121="sníž. přenesená",J121,0)</f>
        <v>0</v>
      </c>
      <c r="BI121" s="202">
        <f>IF(N121="nulová",J121,0)</f>
        <v>0</v>
      </c>
      <c r="BJ121" s="23" t="s">
        <v>82</v>
      </c>
      <c r="BK121" s="202">
        <f>ROUND(I121*H121,2)</f>
        <v>0</v>
      </c>
      <c r="BL121" s="23" t="s">
        <v>579</v>
      </c>
      <c r="BM121" s="23" t="s">
        <v>1317</v>
      </c>
    </row>
    <row r="122" spans="2:65" s="1" customFormat="1" ht="13.5">
      <c r="B122" s="40"/>
      <c r="C122" s="62"/>
      <c r="D122" s="203" t="s">
        <v>153</v>
      </c>
      <c r="E122" s="62"/>
      <c r="F122" s="204" t="s">
        <v>1318</v>
      </c>
      <c r="G122" s="62"/>
      <c r="H122" s="62"/>
      <c r="I122" s="162"/>
      <c r="J122" s="62"/>
      <c r="K122" s="62"/>
      <c r="L122" s="60"/>
      <c r="M122" s="205"/>
      <c r="N122" s="41"/>
      <c r="O122" s="41"/>
      <c r="P122" s="41"/>
      <c r="Q122" s="41"/>
      <c r="R122" s="41"/>
      <c r="S122" s="41"/>
      <c r="T122" s="77"/>
      <c r="AT122" s="23" t="s">
        <v>153</v>
      </c>
      <c r="AU122" s="23" t="s">
        <v>84</v>
      </c>
    </row>
    <row r="123" spans="2:65" s="1" customFormat="1" ht="16.5" customHeight="1">
      <c r="B123" s="40"/>
      <c r="C123" s="229" t="s">
        <v>270</v>
      </c>
      <c r="D123" s="229" t="s">
        <v>301</v>
      </c>
      <c r="E123" s="230" t="s">
        <v>1255</v>
      </c>
      <c r="F123" s="231" t="s">
        <v>1319</v>
      </c>
      <c r="G123" s="232" t="s">
        <v>1257</v>
      </c>
      <c r="H123" s="233">
        <v>316</v>
      </c>
      <c r="I123" s="234"/>
      <c r="J123" s="235">
        <f>ROUND(I123*H123,2)</f>
        <v>0</v>
      </c>
      <c r="K123" s="231" t="s">
        <v>30</v>
      </c>
      <c r="L123" s="236"/>
      <c r="M123" s="237" t="s">
        <v>30</v>
      </c>
      <c r="N123" s="238" t="s">
        <v>45</v>
      </c>
      <c r="O123" s="41"/>
      <c r="P123" s="200">
        <f>O123*H123</f>
        <v>0</v>
      </c>
      <c r="Q123" s="200">
        <v>0</v>
      </c>
      <c r="R123" s="200">
        <f>Q123*H123</f>
        <v>0</v>
      </c>
      <c r="S123" s="200">
        <v>0</v>
      </c>
      <c r="T123" s="201">
        <f>S123*H123</f>
        <v>0</v>
      </c>
      <c r="AR123" s="23" t="s">
        <v>1224</v>
      </c>
      <c r="AT123" s="23" t="s">
        <v>301</v>
      </c>
      <c r="AU123" s="23" t="s">
        <v>84</v>
      </c>
      <c r="AY123" s="23" t="s">
        <v>144</v>
      </c>
      <c r="BE123" s="202">
        <f>IF(N123="základní",J123,0)</f>
        <v>0</v>
      </c>
      <c r="BF123" s="202">
        <f>IF(N123="snížená",J123,0)</f>
        <v>0</v>
      </c>
      <c r="BG123" s="202">
        <f>IF(N123="zákl. přenesená",J123,0)</f>
        <v>0</v>
      </c>
      <c r="BH123" s="202">
        <f>IF(N123="sníž. přenesená",J123,0)</f>
        <v>0</v>
      </c>
      <c r="BI123" s="202">
        <f>IF(N123="nulová",J123,0)</f>
        <v>0</v>
      </c>
      <c r="BJ123" s="23" t="s">
        <v>82</v>
      </c>
      <c r="BK123" s="202">
        <f>ROUND(I123*H123,2)</f>
        <v>0</v>
      </c>
      <c r="BL123" s="23" t="s">
        <v>579</v>
      </c>
      <c r="BM123" s="23" t="s">
        <v>1320</v>
      </c>
    </row>
    <row r="124" spans="2:65" s="1" customFormat="1" ht="13.5">
      <c r="B124" s="40"/>
      <c r="C124" s="62"/>
      <c r="D124" s="203" t="s">
        <v>153</v>
      </c>
      <c r="E124" s="62"/>
      <c r="F124" s="204" t="s">
        <v>1256</v>
      </c>
      <c r="G124" s="62"/>
      <c r="H124" s="62"/>
      <c r="I124" s="162"/>
      <c r="J124" s="62"/>
      <c r="K124" s="62"/>
      <c r="L124" s="60"/>
      <c r="M124" s="205"/>
      <c r="N124" s="41"/>
      <c r="O124" s="41"/>
      <c r="P124" s="41"/>
      <c r="Q124" s="41"/>
      <c r="R124" s="41"/>
      <c r="S124" s="41"/>
      <c r="T124" s="77"/>
      <c r="AT124" s="23" t="s">
        <v>153</v>
      </c>
      <c r="AU124" s="23" t="s">
        <v>84</v>
      </c>
    </row>
    <row r="125" spans="2:65" s="1" customFormat="1" ht="25.5" customHeight="1">
      <c r="B125" s="40"/>
      <c r="C125" s="229" t="s">
        <v>9</v>
      </c>
      <c r="D125" s="229" t="s">
        <v>301</v>
      </c>
      <c r="E125" s="230" t="s">
        <v>1321</v>
      </c>
      <c r="F125" s="231" t="s">
        <v>1322</v>
      </c>
      <c r="G125" s="232" t="s">
        <v>364</v>
      </c>
      <c r="H125" s="233">
        <v>720</v>
      </c>
      <c r="I125" s="234"/>
      <c r="J125" s="235">
        <f>ROUND(I125*H125,2)</f>
        <v>0</v>
      </c>
      <c r="K125" s="231" t="s">
        <v>30</v>
      </c>
      <c r="L125" s="236"/>
      <c r="M125" s="237" t="s">
        <v>30</v>
      </c>
      <c r="N125" s="238" t="s">
        <v>45</v>
      </c>
      <c r="O125" s="41"/>
      <c r="P125" s="200">
        <f>O125*H125</f>
        <v>0</v>
      </c>
      <c r="Q125" s="200">
        <v>0</v>
      </c>
      <c r="R125" s="200">
        <f>Q125*H125</f>
        <v>0</v>
      </c>
      <c r="S125" s="200">
        <v>0</v>
      </c>
      <c r="T125" s="201">
        <f>S125*H125</f>
        <v>0</v>
      </c>
      <c r="AR125" s="23" t="s">
        <v>1224</v>
      </c>
      <c r="AT125" s="23" t="s">
        <v>301</v>
      </c>
      <c r="AU125" s="23" t="s">
        <v>84</v>
      </c>
      <c r="AY125" s="23" t="s">
        <v>144</v>
      </c>
      <c r="BE125" s="202">
        <f>IF(N125="základní",J125,0)</f>
        <v>0</v>
      </c>
      <c r="BF125" s="202">
        <f>IF(N125="snížená",J125,0)</f>
        <v>0</v>
      </c>
      <c r="BG125" s="202">
        <f>IF(N125="zákl. přenesená",J125,0)</f>
        <v>0</v>
      </c>
      <c r="BH125" s="202">
        <f>IF(N125="sníž. přenesená",J125,0)</f>
        <v>0</v>
      </c>
      <c r="BI125" s="202">
        <f>IF(N125="nulová",J125,0)</f>
        <v>0</v>
      </c>
      <c r="BJ125" s="23" t="s">
        <v>82</v>
      </c>
      <c r="BK125" s="202">
        <f>ROUND(I125*H125,2)</f>
        <v>0</v>
      </c>
      <c r="BL125" s="23" t="s">
        <v>579</v>
      </c>
      <c r="BM125" s="23" t="s">
        <v>1323</v>
      </c>
    </row>
    <row r="126" spans="2:65" s="1" customFormat="1" ht="13.5">
      <c r="B126" s="40"/>
      <c r="C126" s="62"/>
      <c r="D126" s="203" t="s">
        <v>153</v>
      </c>
      <c r="E126" s="62"/>
      <c r="F126" s="204" t="s">
        <v>1324</v>
      </c>
      <c r="G126" s="62"/>
      <c r="H126" s="62"/>
      <c r="I126" s="162"/>
      <c r="J126" s="62"/>
      <c r="K126" s="62"/>
      <c r="L126" s="60"/>
      <c r="M126" s="205"/>
      <c r="N126" s="41"/>
      <c r="O126" s="41"/>
      <c r="P126" s="41"/>
      <c r="Q126" s="41"/>
      <c r="R126" s="41"/>
      <c r="S126" s="41"/>
      <c r="T126" s="77"/>
      <c r="AT126" s="23" t="s">
        <v>153</v>
      </c>
      <c r="AU126" s="23" t="s">
        <v>84</v>
      </c>
    </row>
    <row r="127" spans="2:65" s="1" customFormat="1" ht="16.5" customHeight="1">
      <c r="B127" s="40"/>
      <c r="C127" s="229" t="s">
        <v>284</v>
      </c>
      <c r="D127" s="229" t="s">
        <v>301</v>
      </c>
      <c r="E127" s="230" t="s">
        <v>1325</v>
      </c>
      <c r="F127" s="231" t="s">
        <v>1326</v>
      </c>
      <c r="G127" s="232" t="s">
        <v>1257</v>
      </c>
      <c r="H127" s="233">
        <v>26</v>
      </c>
      <c r="I127" s="234"/>
      <c r="J127" s="235">
        <f>ROUND(I127*H127,2)</f>
        <v>0</v>
      </c>
      <c r="K127" s="231" t="s">
        <v>30</v>
      </c>
      <c r="L127" s="236"/>
      <c r="M127" s="237" t="s">
        <v>30</v>
      </c>
      <c r="N127" s="238" t="s">
        <v>45</v>
      </c>
      <c r="O127" s="41"/>
      <c r="P127" s="200">
        <f>O127*H127</f>
        <v>0</v>
      </c>
      <c r="Q127" s="200">
        <v>0</v>
      </c>
      <c r="R127" s="200">
        <f>Q127*H127</f>
        <v>0</v>
      </c>
      <c r="S127" s="200">
        <v>0</v>
      </c>
      <c r="T127" s="201">
        <f>S127*H127</f>
        <v>0</v>
      </c>
      <c r="AR127" s="23" t="s">
        <v>1224</v>
      </c>
      <c r="AT127" s="23" t="s">
        <v>301</v>
      </c>
      <c r="AU127" s="23" t="s">
        <v>84</v>
      </c>
      <c r="AY127" s="23" t="s">
        <v>144</v>
      </c>
      <c r="BE127" s="202">
        <f>IF(N127="základní",J127,0)</f>
        <v>0</v>
      </c>
      <c r="BF127" s="202">
        <f>IF(N127="snížená",J127,0)</f>
        <v>0</v>
      </c>
      <c r="BG127" s="202">
        <f>IF(N127="zákl. přenesená",J127,0)</f>
        <v>0</v>
      </c>
      <c r="BH127" s="202">
        <f>IF(N127="sníž. přenesená",J127,0)</f>
        <v>0</v>
      </c>
      <c r="BI127" s="202">
        <f>IF(N127="nulová",J127,0)</f>
        <v>0</v>
      </c>
      <c r="BJ127" s="23" t="s">
        <v>82</v>
      </c>
      <c r="BK127" s="202">
        <f>ROUND(I127*H127,2)</f>
        <v>0</v>
      </c>
      <c r="BL127" s="23" t="s">
        <v>579</v>
      </c>
      <c r="BM127" s="23" t="s">
        <v>1327</v>
      </c>
    </row>
    <row r="128" spans="2:65" s="1" customFormat="1" ht="13.5">
      <c r="B128" s="40"/>
      <c r="C128" s="62"/>
      <c r="D128" s="203" t="s">
        <v>153</v>
      </c>
      <c r="E128" s="62"/>
      <c r="F128" s="204" t="s">
        <v>1328</v>
      </c>
      <c r="G128" s="62"/>
      <c r="H128" s="62"/>
      <c r="I128" s="162"/>
      <c r="J128" s="62"/>
      <c r="K128" s="62"/>
      <c r="L128" s="60"/>
      <c r="M128" s="205"/>
      <c r="N128" s="41"/>
      <c r="O128" s="41"/>
      <c r="P128" s="41"/>
      <c r="Q128" s="41"/>
      <c r="R128" s="41"/>
      <c r="S128" s="41"/>
      <c r="T128" s="77"/>
      <c r="AT128" s="23" t="s">
        <v>153</v>
      </c>
      <c r="AU128" s="23" t="s">
        <v>84</v>
      </c>
    </row>
    <row r="129" spans="2:65" s="1" customFormat="1" ht="16.5" customHeight="1">
      <c r="B129" s="40"/>
      <c r="C129" s="229" t="s">
        <v>293</v>
      </c>
      <c r="D129" s="229" t="s">
        <v>301</v>
      </c>
      <c r="E129" s="230" t="s">
        <v>1329</v>
      </c>
      <c r="F129" s="231" t="s">
        <v>1330</v>
      </c>
      <c r="G129" s="232" t="s">
        <v>1257</v>
      </c>
      <c r="H129" s="233">
        <v>82</v>
      </c>
      <c r="I129" s="234"/>
      <c r="J129" s="235">
        <f>ROUND(I129*H129,2)</f>
        <v>0</v>
      </c>
      <c r="K129" s="231" t="s">
        <v>30</v>
      </c>
      <c r="L129" s="236"/>
      <c r="M129" s="237" t="s">
        <v>30</v>
      </c>
      <c r="N129" s="238" t="s">
        <v>45</v>
      </c>
      <c r="O129" s="41"/>
      <c r="P129" s="200">
        <f>O129*H129</f>
        <v>0</v>
      </c>
      <c r="Q129" s="200">
        <v>0</v>
      </c>
      <c r="R129" s="200">
        <f>Q129*H129</f>
        <v>0</v>
      </c>
      <c r="S129" s="200">
        <v>0</v>
      </c>
      <c r="T129" s="201">
        <f>S129*H129</f>
        <v>0</v>
      </c>
      <c r="AR129" s="23" t="s">
        <v>1224</v>
      </c>
      <c r="AT129" s="23" t="s">
        <v>301</v>
      </c>
      <c r="AU129" s="23" t="s">
        <v>84</v>
      </c>
      <c r="AY129" s="23" t="s">
        <v>144</v>
      </c>
      <c r="BE129" s="202">
        <f>IF(N129="základní",J129,0)</f>
        <v>0</v>
      </c>
      <c r="BF129" s="202">
        <f>IF(N129="snížená",J129,0)</f>
        <v>0</v>
      </c>
      <c r="BG129" s="202">
        <f>IF(N129="zákl. přenesená",J129,0)</f>
        <v>0</v>
      </c>
      <c r="BH129" s="202">
        <f>IF(N129="sníž. přenesená",J129,0)</f>
        <v>0</v>
      </c>
      <c r="BI129" s="202">
        <f>IF(N129="nulová",J129,0)</f>
        <v>0</v>
      </c>
      <c r="BJ129" s="23" t="s">
        <v>82</v>
      </c>
      <c r="BK129" s="202">
        <f>ROUND(I129*H129,2)</f>
        <v>0</v>
      </c>
      <c r="BL129" s="23" t="s">
        <v>579</v>
      </c>
      <c r="BM129" s="23" t="s">
        <v>1331</v>
      </c>
    </row>
    <row r="130" spans="2:65" s="1" customFormat="1" ht="13.5">
      <c r="B130" s="40"/>
      <c r="C130" s="62"/>
      <c r="D130" s="203" t="s">
        <v>153</v>
      </c>
      <c r="E130" s="62"/>
      <c r="F130" s="204" t="s">
        <v>1332</v>
      </c>
      <c r="G130" s="62"/>
      <c r="H130" s="62"/>
      <c r="I130" s="162"/>
      <c r="J130" s="62"/>
      <c r="K130" s="62"/>
      <c r="L130" s="60"/>
      <c r="M130" s="205"/>
      <c r="N130" s="41"/>
      <c r="O130" s="41"/>
      <c r="P130" s="41"/>
      <c r="Q130" s="41"/>
      <c r="R130" s="41"/>
      <c r="S130" s="41"/>
      <c r="T130" s="77"/>
      <c r="AT130" s="23" t="s">
        <v>153</v>
      </c>
      <c r="AU130" s="23" t="s">
        <v>84</v>
      </c>
    </row>
    <row r="131" spans="2:65" s="1" customFormat="1" ht="16.5" customHeight="1">
      <c r="B131" s="40"/>
      <c r="C131" s="229" t="s">
        <v>300</v>
      </c>
      <c r="D131" s="229" t="s">
        <v>301</v>
      </c>
      <c r="E131" s="230" t="s">
        <v>1333</v>
      </c>
      <c r="F131" s="231" t="s">
        <v>1334</v>
      </c>
      <c r="G131" s="232" t="s">
        <v>1257</v>
      </c>
      <c r="H131" s="233">
        <v>8</v>
      </c>
      <c r="I131" s="234"/>
      <c r="J131" s="235">
        <f>ROUND(I131*H131,2)</f>
        <v>0</v>
      </c>
      <c r="K131" s="231" t="s">
        <v>30</v>
      </c>
      <c r="L131" s="236"/>
      <c r="M131" s="237" t="s">
        <v>30</v>
      </c>
      <c r="N131" s="238" t="s">
        <v>45</v>
      </c>
      <c r="O131" s="41"/>
      <c r="P131" s="200">
        <f>O131*H131</f>
        <v>0</v>
      </c>
      <c r="Q131" s="200">
        <v>0</v>
      </c>
      <c r="R131" s="200">
        <f>Q131*H131</f>
        <v>0</v>
      </c>
      <c r="S131" s="200">
        <v>0</v>
      </c>
      <c r="T131" s="201">
        <f>S131*H131</f>
        <v>0</v>
      </c>
      <c r="AR131" s="23" t="s">
        <v>1224</v>
      </c>
      <c r="AT131" s="23" t="s">
        <v>301</v>
      </c>
      <c r="AU131" s="23" t="s">
        <v>84</v>
      </c>
      <c r="AY131" s="23" t="s">
        <v>144</v>
      </c>
      <c r="BE131" s="202">
        <f>IF(N131="základní",J131,0)</f>
        <v>0</v>
      </c>
      <c r="BF131" s="202">
        <f>IF(N131="snížená",J131,0)</f>
        <v>0</v>
      </c>
      <c r="BG131" s="202">
        <f>IF(N131="zákl. přenesená",J131,0)</f>
        <v>0</v>
      </c>
      <c r="BH131" s="202">
        <f>IF(N131="sníž. přenesená",J131,0)</f>
        <v>0</v>
      </c>
      <c r="BI131" s="202">
        <f>IF(N131="nulová",J131,0)</f>
        <v>0</v>
      </c>
      <c r="BJ131" s="23" t="s">
        <v>82</v>
      </c>
      <c r="BK131" s="202">
        <f>ROUND(I131*H131,2)</f>
        <v>0</v>
      </c>
      <c r="BL131" s="23" t="s">
        <v>579</v>
      </c>
      <c r="BM131" s="23" t="s">
        <v>1335</v>
      </c>
    </row>
    <row r="132" spans="2:65" s="1" customFormat="1" ht="13.5">
      <c r="B132" s="40"/>
      <c r="C132" s="62"/>
      <c r="D132" s="203" t="s">
        <v>153</v>
      </c>
      <c r="E132" s="62"/>
      <c r="F132" s="204" t="s">
        <v>1336</v>
      </c>
      <c r="G132" s="62"/>
      <c r="H132" s="62"/>
      <c r="I132" s="162"/>
      <c r="J132" s="62"/>
      <c r="K132" s="62"/>
      <c r="L132" s="60"/>
      <c r="M132" s="205"/>
      <c r="N132" s="41"/>
      <c r="O132" s="41"/>
      <c r="P132" s="41"/>
      <c r="Q132" s="41"/>
      <c r="R132" s="41"/>
      <c r="S132" s="41"/>
      <c r="T132" s="77"/>
      <c r="AT132" s="23" t="s">
        <v>153</v>
      </c>
      <c r="AU132" s="23" t="s">
        <v>84</v>
      </c>
    </row>
    <row r="133" spans="2:65" s="1" customFormat="1" ht="16.5" customHeight="1">
      <c r="B133" s="40"/>
      <c r="C133" s="229" t="s">
        <v>307</v>
      </c>
      <c r="D133" s="229" t="s">
        <v>301</v>
      </c>
      <c r="E133" s="230" t="s">
        <v>1337</v>
      </c>
      <c r="F133" s="231" t="s">
        <v>1338</v>
      </c>
      <c r="G133" s="232" t="s">
        <v>1257</v>
      </c>
      <c r="H133" s="233">
        <v>18</v>
      </c>
      <c r="I133" s="234"/>
      <c r="J133" s="235">
        <f>ROUND(I133*H133,2)</f>
        <v>0</v>
      </c>
      <c r="K133" s="231" t="s">
        <v>30</v>
      </c>
      <c r="L133" s="236"/>
      <c r="M133" s="237" t="s">
        <v>30</v>
      </c>
      <c r="N133" s="238" t="s">
        <v>45</v>
      </c>
      <c r="O133" s="41"/>
      <c r="P133" s="200">
        <f>O133*H133</f>
        <v>0</v>
      </c>
      <c r="Q133" s="200">
        <v>0</v>
      </c>
      <c r="R133" s="200">
        <f>Q133*H133</f>
        <v>0</v>
      </c>
      <c r="S133" s="200">
        <v>0</v>
      </c>
      <c r="T133" s="201">
        <f>S133*H133</f>
        <v>0</v>
      </c>
      <c r="AR133" s="23" t="s">
        <v>1224</v>
      </c>
      <c r="AT133" s="23" t="s">
        <v>301</v>
      </c>
      <c r="AU133" s="23" t="s">
        <v>84</v>
      </c>
      <c r="AY133" s="23" t="s">
        <v>144</v>
      </c>
      <c r="BE133" s="202">
        <f>IF(N133="základní",J133,0)</f>
        <v>0</v>
      </c>
      <c r="BF133" s="202">
        <f>IF(N133="snížená",J133,0)</f>
        <v>0</v>
      </c>
      <c r="BG133" s="202">
        <f>IF(N133="zákl. přenesená",J133,0)</f>
        <v>0</v>
      </c>
      <c r="BH133" s="202">
        <f>IF(N133="sníž. přenesená",J133,0)</f>
        <v>0</v>
      </c>
      <c r="BI133" s="202">
        <f>IF(N133="nulová",J133,0)</f>
        <v>0</v>
      </c>
      <c r="BJ133" s="23" t="s">
        <v>82</v>
      </c>
      <c r="BK133" s="202">
        <f>ROUND(I133*H133,2)</f>
        <v>0</v>
      </c>
      <c r="BL133" s="23" t="s">
        <v>579</v>
      </c>
      <c r="BM133" s="23" t="s">
        <v>1339</v>
      </c>
    </row>
    <row r="134" spans="2:65" s="1" customFormat="1" ht="13.5">
      <c r="B134" s="40"/>
      <c r="C134" s="62"/>
      <c r="D134" s="203" t="s">
        <v>153</v>
      </c>
      <c r="E134" s="62"/>
      <c r="F134" s="204" t="s">
        <v>1340</v>
      </c>
      <c r="G134" s="62"/>
      <c r="H134" s="62"/>
      <c r="I134" s="162"/>
      <c r="J134" s="62"/>
      <c r="K134" s="62"/>
      <c r="L134" s="60"/>
      <c r="M134" s="205"/>
      <c r="N134" s="41"/>
      <c r="O134" s="41"/>
      <c r="P134" s="41"/>
      <c r="Q134" s="41"/>
      <c r="R134" s="41"/>
      <c r="S134" s="41"/>
      <c r="T134" s="77"/>
      <c r="AT134" s="23" t="s">
        <v>153</v>
      </c>
      <c r="AU134" s="23" t="s">
        <v>84</v>
      </c>
    </row>
    <row r="135" spans="2:65" s="1" customFormat="1" ht="25.5" customHeight="1">
      <c r="B135" s="40"/>
      <c r="C135" s="229" t="s">
        <v>317</v>
      </c>
      <c r="D135" s="229" t="s">
        <v>301</v>
      </c>
      <c r="E135" s="230" t="s">
        <v>1341</v>
      </c>
      <c r="F135" s="231" t="s">
        <v>1342</v>
      </c>
      <c r="G135" s="232" t="s">
        <v>1257</v>
      </c>
      <c r="H135" s="233">
        <v>8</v>
      </c>
      <c r="I135" s="234"/>
      <c r="J135" s="235">
        <f>ROUND(I135*H135,2)</f>
        <v>0</v>
      </c>
      <c r="K135" s="231" t="s">
        <v>30</v>
      </c>
      <c r="L135" s="236"/>
      <c r="M135" s="237" t="s">
        <v>30</v>
      </c>
      <c r="N135" s="238" t="s">
        <v>45</v>
      </c>
      <c r="O135" s="41"/>
      <c r="P135" s="200">
        <f>O135*H135</f>
        <v>0</v>
      </c>
      <c r="Q135" s="200">
        <v>0</v>
      </c>
      <c r="R135" s="200">
        <f>Q135*H135</f>
        <v>0</v>
      </c>
      <c r="S135" s="200">
        <v>0</v>
      </c>
      <c r="T135" s="201">
        <f>S135*H135</f>
        <v>0</v>
      </c>
      <c r="AR135" s="23" t="s">
        <v>1224</v>
      </c>
      <c r="AT135" s="23" t="s">
        <v>301</v>
      </c>
      <c r="AU135" s="23" t="s">
        <v>84</v>
      </c>
      <c r="AY135" s="23" t="s">
        <v>144</v>
      </c>
      <c r="BE135" s="202">
        <f>IF(N135="základní",J135,0)</f>
        <v>0</v>
      </c>
      <c r="BF135" s="202">
        <f>IF(N135="snížená",J135,0)</f>
        <v>0</v>
      </c>
      <c r="BG135" s="202">
        <f>IF(N135="zákl. přenesená",J135,0)</f>
        <v>0</v>
      </c>
      <c r="BH135" s="202">
        <f>IF(N135="sníž. přenesená",J135,0)</f>
        <v>0</v>
      </c>
      <c r="BI135" s="202">
        <f>IF(N135="nulová",J135,0)</f>
        <v>0</v>
      </c>
      <c r="BJ135" s="23" t="s">
        <v>82</v>
      </c>
      <c r="BK135" s="202">
        <f>ROUND(I135*H135,2)</f>
        <v>0</v>
      </c>
      <c r="BL135" s="23" t="s">
        <v>579</v>
      </c>
      <c r="BM135" s="23" t="s">
        <v>1343</v>
      </c>
    </row>
    <row r="136" spans="2:65" s="1" customFormat="1" ht="13.5">
      <c r="B136" s="40"/>
      <c r="C136" s="62"/>
      <c r="D136" s="203" t="s">
        <v>153</v>
      </c>
      <c r="E136" s="62"/>
      <c r="F136" s="204" t="s">
        <v>1344</v>
      </c>
      <c r="G136" s="62"/>
      <c r="H136" s="62"/>
      <c r="I136" s="162"/>
      <c r="J136" s="62"/>
      <c r="K136" s="62"/>
      <c r="L136" s="60"/>
      <c r="M136" s="205"/>
      <c r="N136" s="41"/>
      <c r="O136" s="41"/>
      <c r="P136" s="41"/>
      <c r="Q136" s="41"/>
      <c r="R136" s="41"/>
      <c r="S136" s="41"/>
      <c r="T136" s="77"/>
      <c r="AT136" s="23" t="s">
        <v>153</v>
      </c>
      <c r="AU136" s="23" t="s">
        <v>84</v>
      </c>
    </row>
    <row r="137" spans="2:65" s="1" customFormat="1" ht="25.5" customHeight="1">
      <c r="B137" s="40"/>
      <c r="C137" s="229" t="s">
        <v>323</v>
      </c>
      <c r="D137" s="229" t="s">
        <v>301</v>
      </c>
      <c r="E137" s="230" t="s">
        <v>1345</v>
      </c>
      <c r="F137" s="231" t="s">
        <v>1346</v>
      </c>
      <c r="G137" s="232" t="s">
        <v>1257</v>
      </c>
      <c r="H137" s="233">
        <v>3</v>
      </c>
      <c r="I137" s="234"/>
      <c r="J137" s="235">
        <f>ROUND(I137*H137,2)</f>
        <v>0</v>
      </c>
      <c r="K137" s="231" t="s">
        <v>30</v>
      </c>
      <c r="L137" s="236"/>
      <c r="M137" s="237" t="s">
        <v>30</v>
      </c>
      <c r="N137" s="238" t="s">
        <v>45</v>
      </c>
      <c r="O137" s="41"/>
      <c r="P137" s="200">
        <f>O137*H137</f>
        <v>0</v>
      </c>
      <c r="Q137" s="200">
        <v>0</v>
      </c>
      <c r="R137" s="200">
        <f>Q137*H137</f>
        <v>0</v>
      </c>
      <c r="S137" s="200">
        <v>0</v>
      </c>
      <c r="T137" s="201">
        <f>S137*H137</f>
        <v>0</v>
      </c>
      <c r="AR137" s="23" t="s">
        <v>1224</v>
      </c>
      <c r="AT137" s="23" t="s">
        <v>301</v>
      </c>
      <c r="AU137" s="23" t="s">
        <v>84</v>
      </c>
      <c r="AY137" s="23" t="s">
        <v>144</v>
      </c>
      <c r="BE137" s="202">
        <f>IF(N137="základní",J137,0)</f>
        <v>0</v>
      </c>
      <c r="BF137" s="202">
        <f>IF(N137="snížená",J137,0)</f>
        <v>0</v>
      </c>
      <c r="BG137" s="202">
        <f>IF(N137="zákl. přenesená",J137,0)</f>
        <v>0</v>
      </c>
      <c r="BH137" s="202">
        <f>IF(N137="sníž. přenesená",J137,0)</f>
        <v>0</v>
      </c>
      <c r="BI137" s="202">
        <f>IF(N137="nulová",J137,0)</f>
        <v>0</v>
      </c>
      <c r="BJ137" s="23" t="s">
        <v>82</v>
      </c>
      <c r="BK137" s="202">
        <f>ROUND(I137*H137,2)</f>
        <v>0</v>
      </c>
      <c r="BL137" s="23" t="s">
        <v>579</v>
      </c>
      <c r="BM137" s="23" t="s">
        <v>1347</v>
      </c>
    </row>
    <row r="138" spans="2:65" s="1" customFormat="1" ht="13.5">
      <c r="B138" s="40"/>
      <c r="C138" s="62"/>
      <c r="D138" s="203" t="s">
        <v>153</v>
      </c>
      <c r="E138" s="62"/>
      <c r="F138" s="204" t="s">
        <v>1348</v>
      </c>
      <c r="G138" s="62"/>
      <c r="H138" s="62"/>
      <c r="I138" s="162"/>
      <c r="J138" s="62"/>
      <c r="K138" s="62"/>
      <c r="L138" s="60"/>
      <c r="M138" s="205"/>
      <c r="N138" s="41"/>
      <c r="O138" s="41"/>
      <c r="P138" s="41"/>
      <c r="Q138" s="41"/>
      <c r="R138" s="41"/>
      <c r="S138" s="41"/>
      <c r="T138" s="77"/>
      <c r="AT138" s="23" t="s">
        <v>153</v>
      </c>
      <c r="AU138" s="23" t="s">
        <v>84</v>
      </c>
    </row>
    <row r="139" spans="2:65" s="1" customFormat="1" ht="25.5" customHeight="1">
      <c r="B139" s="40"/>
      <c r="C139" s="229" t="s">
        <v>330</v>
      </c>
      <c r="D139" s="229" t="s">
        <v>301</v>
      </c>
      <c r="E139" s="230" t="s">
        <v>1349</v>
      </c>
      <c r="F139" s="231" t="s">
        <v>1350</v>
      </c>
      <c r="G139" s="232" t="s">
        <v>1257</v>
      </c>
      <c r="H139" s="233">
        <v>10</v>
      </c>
      <c r="I139" s="234"/>
      <c r="J139" s="235">
        <f>ROUND(I139*H139,2)</f>
        <v>0</v>
      </c>
      <c r="K139" s="231" t="s">
        <v>30</v>
      </c>
      <c r="L139" s="236"/>
      <c r="M139" s="237" t="s">
        <v>30</v>
      </c>
      <c r="N139" s="238" t="s">
        <v>45</v>
      </c>
      <c r="O139" s="41"/>
      <c r="P139" s="200">
        <f>O139*H139</f>
        <v>0</v>
      </c>
      <c r="Q139" s="200">
        <v>0</v>
      </c>
      <c r="R139" s="200">
        <f>Q139*H139</f>
        <v>0</v>
      </c>
      <c r="S139" s="200">
        <v>0</v>
      </c>
      <c r="T139" s="201">
        <f>S139*H139</f>
        <v>0</v>
      </c>
      <c r="AR139" s="23" t="s">
        <v>1224</v>
      </c>
      <c r="AT139" s="23" t="s">
        <v>301</v>
      </c>
      <c r="AU139" s="23" t="s">
        <v>84</v>
      </c>
      <c r="AY139" s="23" t="s">
        <v>144</v>
      </c>
      <c r="BE139" s="202">
        <f>IF(N139="základní",J139,0)</f>
        <v>0</v>
      </c>
      <c r="BF139" s="202">
        <f>IF(N139="snížená",J139,0)</f>
        <v>0</v>
      </c>
      <c r="BG139" s="202">
        <f>IF(N139="zákl. přenesená",J139,0)</f>
        <v>0</v>
      </c>
      <c r="BH139" s="202">
        <f>IF(N139="sníž. přenesená",J139,0)</f>
        <v>0</v>
      </c>
      <c r="BI139" s="202">
        <f>IF(N139="nulová",J139,0)</f>
        <v>0</v>
      </c>
      <c r="BJ139" s="23" t="s">
        <v>82</v>
      </c>
      <c r="BK139" s="202">
        <f>ROUND(I139*H139,2)</f>
        <v>0</v>
      </c>
      <c r="BL139" s="23" t="s">
        <v>579</v>
      </c>
      <c r="BM139" s="23" t="s">
        <v>1351</v>
      </c>
    </row>
    <row r="140" spans="2:65" s="1" customFormat="1" ht="13.5">
      <c r="B140" s="40"/>
      <c r="C140" s="62"/>
      <c r="D140" s="203" t="s">
        <v>153</v>
      </c>
      <c r="E140" s="62"/>
      <c r="F140" s="204" t="s">
        <v>1352</v>
      </c>
      <c r="G140" s="62"/>
      <c r="H140" s="62"/>
      <c r="I140" s="162"/>
      <c r="J140" s="62"/>
      <c r="K140" s="62"/>
      <c r="L140" s="60"/>
      <c r="M140" s="205"/>
      <c r="N140" s="41"/>
      <c r="O140" s="41"/>
      <c r="P140" s="41"/>
      <c r="Q140" s="41"/>
      <c r="R140" s="41"/>
      <c r="S140" s="41"/>
      <c r="T140" s="77"/>
      <c r="AT140" s="23" t="s">
        <v>153</v>
      </c>
      <c r="AU140" s="23" t="s">
        <v>84</v>
      </c>
    </row>
    <row r="141" spans="2:65" s="1" customFormat="1" ht="25.5" customHeight="1">
      <c r="B141" s="40"/>
      <c r="C141" s="229" t="s">
        <v>336</v>
      </c>
      <c r="D141" s="229" t="s">
        <v>301</v>
      </c>
      <c r="E141" s="230" t="s">
        <v>1353</v>
      </c>
      <c r="F141" s="231" t="s">
        <v>1354</v>
      </c>
      <c r="G141" s="232" t="s">
        <v>1257</v>
      </c>
      <c r="H141" s="233">
        <v>4</v>
      </c>
      <c r="I141" s="234"/>
      <c r="J141" s="235">
        <f>ROUND(I141*H141,2)</f>
        <v>0</v>
      </c>
      <c r="K141" s="231" t="s">
        <v>30</v>
      </c>
      <c r="L141" s="236"/>
      <c r="M141" s="237" t="s">
        <v>30</v>
      </c>
      <c r="N141" s="238" t="s">
        <v>45</v>
      </c>
      <c r="O141" s="41"/>
      <c r="P141" s="200">
        <f>O141*H141</f>
        <v>0</v>
      </c>
      <c r="Q141" s="200">
        <v>0</v>
      </c>
      <c r="R141" s="200">
        <f>Q141*H141</f>
        <v>0</v>
      </c>
      <c r="S141" s="200">
        <v>0</v>
      </c>
      <c r="T141" s="201">
        <f>S141*H141</f>
        <v>0</v>
      </c>
      <c r="AR141" s="23" t="s">
        <v>1224</v>
      </c>
      <c r="AT141" s="23" t="s">
        <v>301</v>
      </c>
      <c r="AU141" s="23" t="s">
        <v>84</v>
      </c>
      <c r="AY141" s="23" t="s">
        <v>144</v>
      </c>
      <c r="BE141" s="202">
        <f>IF(N141="základní",J141,0)</f>
        <v>0</v>
      </c>
      <c r="BF141" s="202">
        <f>IF(N141="snížená",J141,0)</f>
        <v>0</v>
      </c>
      <c r="BG141" s="202">
        <f>IF(N141="zákl. přenesená",J141,0)</f>
        <v>0</v>
      </c>
      <c r="BH141" s="202">
        <f>IF(N141="sníž. přenesená",J141,0)</f>
        <v>0</v>
      </c>
      <c r="BI141" s="202">
        <f>IF(N141="nulová",J141,0)</f>
        <v>0</v>
      </c>
      <c r="BJ141" s="23" t="s">
        <v>82</v>
      </c>
      <c r="BK141" s="202">
        <f>ROUND(I141*H141,2)</f>
        <v>0</v>
      </c>
      <c r="BL141" s="23" t="s">
        <v>579</v>
      </c>
      <c r="BM141" s="23" t="s">
        <v>1355</v>
      </c>
    </row>
    <row r="142" spans="2:65" s="1" customFormat="1" ht="13.5">
      <c r="B142" s="40"/>
      <c r="C142" s="62"/>
      <c r="D142" s="203" t="s">
        <v>153</v>
      </c>
      <c r="E142" s="62"/>
      <c r="F142" s="204" t="s">
        <v>1356</v>
      </c>
      <c r="G142" s="62"/>
      <c r="H142" s="62"/>
      <c r="I142" s="162"/>
      <c r="J142" s="62"/>
      <c r="K142" s="62"/>
      <c r="L142" s="60"/>
      <c r="M142" s="205"/>
      <c r="N142" s="41"/>
      <c r="O142" s="41"/>
      <c r="P142" s="41"/>
      <c r="Q142" s="41"/>
      <c r="R142" s="41"/>
      <c r="S142" s="41"/>
      <c r="T142" s="77"/>
      <c r="AT142" s="23" t="s">
        <v>153</v>
      </c>
      <c r="AU142" s="23" t="s">
        <v>84</v>
      </c>
    </row>
    <row r="143" spans="2:65" s="1" customFormat="1" ht="25.5" customHeight="1">
      <c r="B143" s="40"/>
      <c r="C143" s="229" t="s">
        <v>345</v>
      </c>
      <c r="D143" s="229" t="s">
        <v>301</v>
      </c>
      <c r="E143" s="230" t="s">
        <v>1357</v>
      </c>
      <c r="F143" s="231" t="s">
        <v>1358</v>
      </c>
      <c r="G143" s="232" t="s">
        <v>1257</v>
      </c>
      <c r="H143" s="233">
        <v>1</v>
      </c>
      <c r="I143" s="234"/>
      <c r="J143" s="235">
        <f>ROUND(I143*H143,2)</f>
        <v>0</v>
      </c>
      <c r="K143" s="231" t="s">
        <v>30</v>
      </c>
      <c r="L143" s="236"/>
      <c r="M143" s="237" t="s">
        <v>30</v>
      </c>
      <c r="N143" s="238" t="s">
        <v>45</v>
      </c>
      <c r="O143" s="41"/>
      <c r="P143" s="200">
        <f>O143*H143</f>
        <v>0</v>
      </c>
      <c r="Q143" s="200">
        <v>0</v>
      </c>
      <c r="R143" s="200">
        <f>Q143*H143</f>
        <v>0</v>
      </c>
      <c r="S143" s="200">
        <v>0</v>
      </c>
      <c r="T143" s="201">
        <f>S143*H143</f>
        <v>0</v>
      </c>
      <c r="AR143" s="23" t="s">
        <v>1224</v>
      </c>
      <c r="AT143" s="23" t="s">
        <v>301</v>
      </c>
      <c r="AU143" s="23" t="s">
        <v>84</v>
      </c>
      <c r="AY143" s="23" t="s">
        <v>144</v>
      </c>
      <c r="BE143" s="202">
        <f>IF(N143="základní",J143,0)</f>
        <v>0</v>
      </c>
      <c r="BF143" s="202">
        <f>IF(N143="snížená",J143,0)</f>
        <v>0</v>
      </c>
      <c r="BG143" s="202">
        <f>IF(N143="zákl. přenesená",J143,0)</f>
        <v>0</v>
      </c>
      <c r="BH143" s="202">
        <f>IF(N143="sníž. přenesená",J143,0)</f>
        <v>0</v>
      </c>
      <c r="BI143" s="202">
        <f>IF(N143="nulová",J143,0)</f>
        <v>0</v>
      </c>
      <c r="BJ143" s="23" t="s">
        <v>82</v>
      </c>
      <c r="BK143" s="202">
        <f>ROUND(I143*H143,2)</f>
        <v>0</v>
      </c>
      <c r="BL143" s="23" t="s">
        <v>579</v>
      </c>
      <c r="BM143" s="23" t="s">
        <v>1359</v>
      </c>
    </row>
    <row r="144" spans="2:65" s="1" customFormat="1" ht="13.5">
      <c r="B144" s="40"/>
      <c r="C144" s="62"/>
      <c r="D144" s="203" t="s">
        <v>153</v>
      </c>
      <c r="E144" s="62"/>
      <c r="F144" s="204" t="s">
        <v>1360</v>
      </c>
      <c r="G144" s="62"/>
      <c r="H144" s="62"/>
      <c r="I144" s="162"/>
      <c r="J144" s="62"/>
      <c r="K144" s="62"/>
      <c r="L144" s="60"/>
      <c r="M144" s="205"/>
      <c r="N144" s="41"/>
      <c r="O144" s="41"/>
      <c r="P144" s="41"/>
      <c r="Q144" s="41"/>
      <c r="R144" s="41"/>
      <c r="S144" s="41"/>
      <c r="T144" s="77"/>
      <c r="AT144" s="23" t="s">
        <v>153</v>
      </c>
      <c r="AU144" s="23" t="s">
        <v>84</v>
      </c>
    </row>
    <row r="145" spans="2:65" s="1" customFormat="1" ht="16.5" customHeight="1">
      <c r="B145" s="40"/>
      <c r="C145" s="229" t="s">
        <v>354</v>
      </c>
      <c r="D145" s="229" t="s">
        <v>301</v>
      </c>
      <c r="E145" s="230" t="s">
        <v>1361</v>
      </c>
      <c r="F145" s="231" t="s">
        <v>1362</v>
      </c>
      <c r="G145" s="232" t="s">
        <v>1257</v>
      </c>
      <c r="H145" s="233">
        <v>11</v>
      </c>
      <c r="I145" s="234"/>
      <c r="J145" s="235">
        <f>ROUND(I145*H145,2)</f>
        <v>0</v>
      </c>
      <c r="K145" s="231" t="s">
        <v>30</v>
      </c>
      <c r="L145" s="236"/>
      <c r="M145" s="237" t="s">
        <v>30</v>
      </c>
      <c r="N145" s="238" t="s">
        <v>45</v>
      </c>
      <c r="O145" s="41"/>
      <c r="P145" s="200">
        <f>O145*H145</f>
        <v>0</v>
      </c>
      <c r="Q145" s="200">
        <v>0</v>
      </c>
      <c r="R145" s="200">
        <f>Q145*H145</f>
        <v>0</v>
      </c>
      <c r="S145" s="200">
        <v>0</v>
      </c>
      <c r="T145" s="201">
        <f>S145*H145</f>
        <v>0</v>
      </c>
      <c r="AR145" s="23" t="s">
        <v>1224</v>
      </c>
      <c r="AT145" s="23" t="s">
        <v>301</v>
      </c>
      <c r="AU145" s="23" t="s">
        <v>84</v>
      </c>
      <c r="AY145" s="23" t="s">
        <v>144</v>
      </c>
      <c r="BE145" s="202">
        <f>IF(N145="základní",J145,0)</f>
        <v>0</v>
      </c>
      <c r="BF145" s="202">
        <f>IF(N145="snížená",J145,0)</f>
        <v>0</v>
      </c>
      <c r="BG145" s="202">
        <f>IF(N145="zákl. přenesená",J145,0)</f>
        <v>0</v>
      </c>
      <c r="BH145" s="202">
        <f>IF(N145="sníž. přenesená",J145,0)</f>
        <v>0</v>
      </c>
      <c r="BI145" s="202">
        <f>IF(N145="nulová",J145,0)</f>
        <v>0</v>
      </c>
      <c r="BJ145" s="23" t="s">
        <v>82</v>
      </c>
      <c r="BK145" s="202">
        <f>ROUND(I145*H145,2)</f>
        <v>0</v>
      </c>
      <c r="BL145" s="23" t="s">
        <v>579</v>
      </c>
      <c r="BM145" s="23" t="s">
        <v>1363</v>
      </c>
    </row>
    <row r="146" spans="2:65" s="1" customFormat="1" ht="13.5">
      <c r="B146" s="40"/>
      <c r="C146" s="62"/>
      <c r="D146" s="203" t="s">
        <v>153</v>
      </c>
      <c r="E146" s="62"/>
      <c r="F146" s="204" t="s">
        <v>1364</v>
      </c>
      <c r="G146" s="62"/>
      <c r="H146" s="62"/>
      <c r="I146" s="162"/>
      <c r="J146" s="62"/>
      <c r="K146" s="62"/>
      <c r="L146" s="60"/>
      <c r="M146" s="205"/>
      <c r="N146" s="41"/>
      <c r="O146" s="41"/>
      <c r="P146" s="41"/>
      <c r="Q146" s="41"/>
      <c r="R146" s="41"/>
      <c r="S146" s="41"/>
      <c r="T146" s="77"/>
      <c r="AT146" s="23" t="s">
        <v>153</v>
      </c>
      <c r="AU146" s="23" t="s">
        <v>84</v>
      </c>
    </row>
    <row r="147" spans="2:65" s="1" customFormat="1" ht="16.5" customHeight="1">
      <c r="B147" s="40"/>
      <c r="C147" s="229" t="s">
        <v>361</v>
      </c>
      <c r="D147" s="229" t="s">
        <v>301</v>
      </c>
      <c r="E147" s="230" t="s">
        <v>1365</v>
      </c>
      <c r="F147" s="231" t="s">
        <v>1366</v>
      </c>
      <c r="G147" s="232" t="s">
        <v>1257</v>
      </c>
      <c r="H147" s="233">
        <v>15</v>
      </c>
      <c r="I147" s="234"/>
      <c r="J147" s="235">
        <f>ROUND(I147*H147,2)</f>
        <v>0</v>
      </c>
      <c r="K147" s="231" t="s">
        <v>30</v>
      </c>
      <c r="L147" s="236"/>
      <c r="M147" s="237" t="s">
        <v>30</v>
      </c>
      <c r="N147" s="238" t="s">
        <v>45</v>
      </c>
      <c r="O147" s="41"/>
      <c r="P147" s="200">
        <f>O147*H147</f>
        <v>0</v>
      </c>
      <c r="Q147" s="200">
        <v>0</v>
      </c>
      <c r="R147" s="200">
        <f>Q147*H147</f>
        <v>0</v>
      </c>
      <c r="S147" s="200">
        <v>0</v>
      </c>
      <c r="T147" s="201">
        <f>S147*H147</f>
        <v>0</v>
      </c>
      <c r="AR147" s="23" t="s">
        <v>1224</v>
      </c>
      <c r="AT147" s="23" t="s">
        <v>301</v>
      </c>
      <c r="AU147" s="23" t="s">
        <v>84</v>
      </c>
      <c r="AY147" s="23" t="s">
        <v>144</v>
      </c>
      <c r="BE147" s="202">
        <f>IF(N147="základní",J147,0)</f>
        <v>0</v>
      </c>
      <c r="BF147" s="202">
        <f>IF(N147="snížená",J147,0)</f>
        <v>0</v>
      </c>
      <c r="BG147" s="202">
        <f>IF(N147="zákl. přenesená",J147,0)</f>
        <v>0</v>
      </c>
      <c r="BH147" s="202">
        <f>IF(N147="sníž. přenesená",J147,0)</f>
        <v>0</v>
      </c>
      <c r="BI147" s="202">
        <f>IF(N147="nulová",J147,0)</f>
        <v>0</v>
      </c>
      <c r="BJ147" s="23" t="s">
        <v>82</v>
      </c>
      <c r="BK147" s="202">
        <f>ROUND(I147*H147,2)</f>
        <v>0</v>
      </c>
      <c r="BL147" s="23" t="s">
        <v>579</v>
      </c>
      <c r="BM147" s="23" t="s">
        <v>1367</v>
      </c>
    </row>
    <row r="148" spans="2:65" s="1" customFormat="1" ht="13.5">
      <c r="B148" s="40"/>
      <c r="C148" s="62"/>
      <c r="D148" s="203" t="s">
        <v>153</v>
      </c>
      <c r="E148" s="62"/>
      <c r="F148" s="204" t="s">
        <v>1368</v>
      </c>
      <c r="G148" s="62"/>
      <c r="H148" s="62"/>
      <c r="I148" s="162"/>
      <c r="J148" s="62"/>
      <c r="K148" s="62"/>
      <c r="L148" s="60"/>
      <c r="M148" s="205"/>
      <c r="N148" s="41"/>
      <c r="O148" s="41"/>
      <c r="P148" s="41"/>
      <c r="Q148" s="41"/>
      <c r="R148" s="41"/>
      <c r="S148" s="41"/>
      <c r="T148" s="77"/>
      <c r="AT148" s="23" t="s">
        <v>153</v>
      </c>
      <c r="AU148" s="23" t="s">
        <v>84</v>
      </c>
    </row>
    <row r="149" spans="2:65" s="1" customFormat="1" ht="25.5" customHeight="1">
      <c r="B149" s="40"/>
      <c r="C149" s="229" t="s">
        <v>370</v>
      </c>
      <c r="D149" s="229" t="s">
        <v>301</v>
      </c>
      <c r="E149" s="230" t="s">
        <v>1369</v>
      </c>
      <c r="F149" s="231" t="s">
        <v>1370</v>
      </c>
      <c r="G149" s="232" t="s">
        <v>1257</v>
      </c>
      <c r="H149" s="233">
        <v>3</v>
      </c>
      <c r="I149" s="234"/>
      <c r="J149" s="235">
        <f>ROUND(I149*H149,2)</f>
        <v>0</v>
      </c>
      <c r="K149" s="231" t="s">
        <v>30</v>
      </c>
      <c r="L149" s="236"/>
      <c r="M149" s="237" t="s">
        <v>30</v>
      </c>
      <c r="N149" s="238" t="s">
        <v>45</v>
      </c>
      <c r="O149" s="41"/>
      <c r="P149" s="200">
        <f>O149*H149</f>
        <v>0</v>
      </c>
      <c r="Q149" s="200">
        <v>0</v>
      </c>
      <c r="R149" s="200">
        <f>Q149*H149</f>
        <v>0</v>
      </c>
      <c r="S149" s="200">
        <v>0</v>
      </c>
      <c r="T149" s="201">
        <f>S149*H149</f>
        <v>0</v>
      </c>
      <c r="AR149" s="23" t="s">
        <v>1224</v>
      </c>
      <c r="AT149" s="23" t="s">
        <v>301</v>
      </c>
      <c r="AU149" s="23" t="s">
        <v>84</v>
      </c>
      <c r="AY149" s="23" t="s">
        <v>144</v>
      </c>
      <c r="BE149" s="202">
        <f>IF(N149="základní",J149,0)</f>
        <v>0</v>
      </c>
      <c r="BF149" s="202">
        <f>IF(N149="snížená",J149,0)</f>
        <v>0</v>
      </c>
      <c r="BG149" s="202">
        <f>IF(N149="zákl. přenesená",J149,0)</f>
        <v>0</v>
      </c>
      <c r="BH149" s="202">
        <f>IF(N149="sníž. přenesená",J149,0)</f>
        <v>0</v>
      </c>
      <c r="BI149" s="202">
        <f>IF(N149="nulová",J149,0)</f>
        <v>0</v>
      </c>
      <c r="BJ149" s="23" t="s">
        <v>82</v>
      </c>
      <c r="BK149" s="202">
        <f>ROUND(I149*H149,2)</f>
        <v>0</v>
      </c>
      <c r="BL149" s="23" t="s">
        <v>579</v>
      </c>
      <c r="BM149" s="23" t="s">
        <v>1371</v>
      </c>
    </row>
    <row r="150" spans="2:65" s="1" customFormat="1" ht="13.5">
      <c r="B150" s="40"/>
      <c r="C150" s="62"/>
      <c r="D150" s="203" t="s">
        <v>153</v>
      </c>
      <c r="E150" s="62"/>
      <c r="F150" s="204" t="s">
        <v>1370</v>
      </c>
      <c r="G150" s="62"/>
      <c r="H150" s="62"/>
      <c r="I150" s="162"/>
      <c r="J150" s="62"/>
      <c r="K150" s="62"/>
      <c r="L150" s="60"/>
      <c r="M150" s="205"/>
      <c r="N150" s="41"/>
      <c r="O150" s="41"/>
      <c r="P150" s="41"/>
      <c r="Q150" s="41"/>
      <c r="R150" s="41"/>
      <c r="S150" s="41"/>
      <c r="T150" s="77"/>
      <c r="AT150" s="23" t="s">
        <v>153</v>
      </c>
      <c r="AU150" s="23" t="s">
        <v>84</v>
      </c>
    </row>
    <row r="151" spans="2:65" s="1" customFormat="1" ht="25.5" customHeight="1">
      <c r="B151" s="40"/>
      <c r="C151" s="229" t="s">
        <v>378</v>
      </c>
      <c r="D151" s="229" t="s">
        <v>301</v>
      </c>
      <c r="E151" s="230" t="s">
        <v>1372</v>
      </c>
      <c r="F151" s="231" t="s">
        <v>1373</v>
      </c>
      <c r="G151" s="232" t="s">
        <v>1257</v>
      </c>
      <c r="H151" s="233">
        <v>3</v>
      </c>
      <c r="I151" s="234"/>
      <c r="J151" s="235">
        <f>ROUND(I151*H151,2)</f>
        <v>0</v>
      </c>
      <c r="K151" s="231" t="s">
        <v>30</v>
      </c>
      <c r="L151" s="236"/>
      <c r="M151" s="237" t="s">
        <v>30</v>
      </c>
      <c r="N151" s="238" t="s">
        <v>45</v>
      </c>
      <c r="O151" s="41"/>
      <c r="P151" s="200">
        <f>O151*H151</f>
        <v>0</v>
      </c>
      <c r="Q151" s="200">
        <v>0</v>
      </c>
      <c r="R151" s="200">
        <f>Q151*H151</f>
        <v>0</v>
      </c>
      <c r="S151" s="200">
        <v>0</v>
      </c>
      <c r="T151" s="201">
        <f>S151*H151</f>
        <v>0</v>
      </c>
      <c r="AR151" s="23" t="s">
        <v>1224</v>
      </c>
      <c r="AT151" s="23" t="s">
        <v>301</v>
      </c>
      <c r="AU151" s="23" t="s">
        <v>84</v>
      </c>
      <c r="AY151" s="23" t="s">
        <v>144</v>
      </c>
      <c r="BE151" s="202">
        <f>IF(N151="základní",J151,0)</f>
        <v>0</v>
      </c>
      <c r="BF151" s="202">
        <f>IF(N151="snížená",J151,0)</f>
        <v>0</v>
      </c>
      <c r="BG151" s="202">
        <f>IF(N151="zákl. přenesená",J151,0)</f>
        <v>0</v>
      </c>
      <c r="BH151" s="202">
        <f>IF(N151="sníž. přenesená",J151,0)</f>
        <v>0</v>
      </c>
      <c r="BI151" s="202">
        <f>IF(N151="nulová",J151,0)</f>
        <v>0</v>
      </c>
      <c r="BJ151" s="23" t="s">
        <v>82</v>
      </c>
      <c r="BK151" s="202">
        <f>ROUND(I151*H151,2)</f>
        <v>0</v>
      </c>
      <c r="BL151" s="23" t="s">
        <v>579</v>
      </c>
      <c r="BM151" s="23" t="s">
        <v>1374</v>
      </c>
    </row>
    <row r="152" spans="2:65" s="1" customFormat="1" ht="13.5">
      <c r="B152" s="40"/>
      <c r="C152" s="62"/>
      <c r="D152" s="203" t="s">
        <v>153</v>
      </c>
      <c r="E152" s="62"/>
      <c r="F152" s="204" t="s">
        <v>1373</v>
      </c>
      <c r="G152" s="62"/>
      <c r="H152" s="62"/>
      <c r="I152" s="162"/>
      <c r="J152" s="62"/>
      <c r="K152" s="62"/>
      <c r="L152" s="60"/>
      <c r="M152" s="205"/>
      <c r="N152" s="41"/>
      <c r="O152" s="41"/>
      <c r="P152" s="41"/>
      <c r="Q152" s="41"/>
      <c r="R152" s="41"/>
      <c r="S152" s="41"/>
      <c r="T152" s="77"/>
      <c r="AT152" s="23" t="s">
        <v>153</v>
      </c>
      <c r="AU152" s="23" t="s">
        <v>84</v>
      </c>
    </row>
    <row r="153" spans="2:65" s="1" customFormat="1" ht="25.5" customHeight="1">
      <c r="B153" s="40"/>
      <c r="C153" s="229" t="s">
        <v>384</v>
      </c>
      <c r="D153" s="229" t="s">
        <v>301</v>
      </c>
      <c r="E153" s="230" t="s">
        <v>1375</v>
      </c>
      <c r="F153" s="231" t="s">
        <v>1376</v>
      </c>
      <c r="G153" s="232" t="s">
        <v>1257</v>
      </c>
      <c r="H153" s="233">
        <v>5</v>
      </c>
      <c r="I153" s="234"/>
      <c r="J153" s="235">
        <f>ROUND(I153*H153,2)</f>
        <v>0</v>
      </c>
      <c r="K153" s="231" t="s">
        <v>30</v>
      </c>
      <c r="L153" s="236"/>
      <c r="M153" s="237" t="s">
        <v>30</v>
      </c>
      <c r="N153" s="238" t="s">
        <v>45</v>
      </c>
      <c r="O153" s="41"/>
      <c r="P153" s="200">
        <f>O153*H153</f>
        <v>0</v>
      </c>
      <c r="Q153" s="200">
        <v>0</v>
      </c>
      <c r="R153" s="200">
        <f>Q153*H153</f>
        <v>0</v>
      </c>
      <c r="S153" s="200">
        <v>0</v>
      </c>
      <c r="T153" s="201">
        <f>S153*H153</f>
        <v>0</v>
      </c>
      <c r="AR153" s="23" t="s">
        <v>1224</v>
      </c>
      <c r="AT153" s="23" t="s">
        <v>301</v>
      </c>
      <c r="AU153" s="23" t="s">
        <v>84</v>
      </c>
      <c r="AY153" s="23" t="s">
        <v>144</v>
      </c>
      <c r="BE153" s="202">
        <f>IF(N153="základní",J153,0)</f>
        <v>0</v>
      </c>
      <c r="BF153" s="202">
        <f>IF(N153="snížená",J153,0)</f>
        <v>0</v>
      </c>
      <c r="BG153" s="202">
        <f>IF(N153="zákl. přenesená",J153,0)</f>
        <v>0</v>
      </c>
      <c r="BH153" s="202">
        <f>IF(N153="sníž. přenesená",J153,0)</f>
        <v>0</v>
      </c>
      <c r="BI153" s="202">
        <f>IF(N153="nulová",J153,0)</f>
        <v>0</v>
      </c>
      <c r="BJ153" s="23" t="s">
        <v>82</v>
      </c>
      <c r="BK153" s="202">
        <f>ROUND(I153*H153,2)</f>
        <v>0</v>
      </c>
      <c r="BL153" s="23" t="s">
        <v>579</v>
      </c>
      <c r="BM153" s="23" t="s">
        <v>1377</v>
      </c>
    </row>
    <row r="154" spans="2:65" s="1" customFormat="1" ht="13.5">
      <c r="B154" s="40"/>
      <c r="C154" s="62"/>
      <c r="D154" s="203" t="s">
        <v>153</v>
      </c>
      <c r="E154" s="62"/>
      <c r="F154" s="204" t="s">
        <v>1376</v>
      </c>
      <c r="G154" s="62"/>
      <c r="H154" s="62"/>
      <c r="I154" s="162"/>
      <c r="J154" s="62"/>
      <c r="K154" s="62"/>
      <c r="L154" s="60"/>
      <c r="M154" s="205"/>
      <c r="N154" s="41"/>
      <c r="O154" s="41"/>
      <c r="P154" s="41"/>
      <c r="Q154" s="41"/>
      <c r="R154" s="41"/>
      <c r="S154" s="41"/>
      <c r="T154" s="77"/>
      <c r="AT154" s="23" t="s">
        <v>153</v>
      </c>
      <c r="AU154" s="23" t="s">
        <v>84</v>
      </c>
    </row>
    <row r="155" spans="2:65" s="1" customFormat="1" ht="25.5" customHeight="1">
      <c r="B155" s="40"/>
      <c r="C155" s="229" t="s">
        <v>390</v>
      </c>
      <c r="D155" s="229" t="s">
        <v>301</v>
      </c>
      <c r="E155" s="230" t="s">
        <v>1378</v>
      </c>
      <c r="F155" s="231" t="s">
        <v>1379</v>
      </c>
      <c r="G155" s="232" t="s">
        <v>1257</v>
      </c>
      <c r="H155" s="233">
        <v>1</v>
      </c>
      <c r="I155" s="234"/>
      <c r="J155" s="235">
        <f>ROUND(I155*H155,2)</f>
        <v>0</v>
      </c>
      <c r="K155" s="231" t="s">
        <v>30</v>
      </c>
      <c r="L155" s="236"/>
      <c r="M155" s="237" t="s">
        <v>30</v>
      </c>
      <c r="N155" s="238" t="s">
        <v>45</v>
      </c>
      <c r="O155" s="41"/>
      <c r="P155" s="200">
        <f>O155*H155</f>
        <v>0</v>
      </c>
      <c r="Q155" s="200">
        <v>0</v>
      </c>
      <c r="R155" s="200">
        <f>Q155*H155</f>
        <v>0</v>
      </c>
      <c r="S155" s="200">
        <v>0</v>
      </c>
      <c r="T155" s="201">
        <f>S155*H155</f>
        <v>0</v>
      </c>
      <c r="AR155" s="23" t="s">
        <v>1224</v>
      </c>
      <c r="AT155" s="23" t="s">
        <v>301</v>
      </c>
      <c r="AU155" s="23" t="s">
        <v>84</v>
      </c>
      <c r="AY155" s="23" t="s">
        <v>144</v>
      </c>
      <c r="BE155" s="202">
        <f>IF(N155="základní",J155,0)</f>
        <v>0</v>
      </c>
      <c r="BF155" s="202">
        <f>IF(N155="snížená",J155,0)</f>
        <v>0</v>
      </c>
      <c r="BG155" s="202">
        <f>IF(N155="zákl. přenesená",J155,0)</f>
        <v>0</v>
      </c>
      <c r="BH155" s="202">
        <f>IF(N155="sníž. přenesená",J155,0)</f>
        <v>0</v>
      </c>
      <c r="BI155" s="202">
        <f>IF(N155="nulová",J155,0)</f>
        <v>0</v>
      </c>
      <c r="BJ155" s="23" t="s">
        <v>82</v>
      </c>
      <c r="BK155" s="202">
        <f>ROUND(I155*H155,2)</f>
        <v>0</v>
      </c>
      <c r="BL155" s="23" t="s">
        <v>579</v>
      </c>
      <c r="BM155" s="23" t="s">
        <v>1380</v>
      </c>
    </row>
    <row r="156" spans="2:65" s="1" customFormat="1" ht="13.5">
      <c r="B156" s="40"/>
      <c r="C156" s="62"/>
      <c r="D156" s="203" t="s">
        <v>153</v>
      </c>
      <c r="E156" s="62"/>
      <c r="F156" s="204" t="s">
        <v>1379</v>
      </c>
      <c r="G156" s="62"/>
      <c r="H156" s="62"/>
      <c r="I156" s="162"/>
      <c r="J156" s="62"/>
      <c r="K156" s="62"/>
      <c r="L156" s="60"/>
      <c r="M156" s="205"/>
      <c r="N156" s="41"/>
      <c r="O156" s="41"/>
      <c r="P156" s="41"/>
      <c r="Q156" s="41"/>
      <c r="R156" s="41"/>
      <c r="S156" s="41"/>
      <c r="T156" s="77"/>
      <c r="AT156" s="23" t="s">
        <v>153</v>
      </c>
      <c r="AU156" s="23" t="s">
        <v>84</v>
      </c>
    </row>
    <row r="157" spans="2:65" s="1" customFormat="1" ht="25.5" customHeight="1">
      <c r="B157" s="40"/>
      <c r="C157" s="229" t="s">
        <v>396</v>
      </c>
      <c r="D157" s="229" t="s">
        <v>301</v>
      </c>
      <c r="E157" s="230" t="s">
        <v>1381</v>
      </c>
      <c r="F157" s="231" t="s">
        <v>1382</v>
      </c>
      <c r="G157" s="232" t="s">
        <v>1257</v>
      </c>
      <c r="H157" s="233">
        <v>3</v>
      </c>
      <c r="I157" s="234"/>
      <c r="J157" s="235">
        <f>ROUND(I157*H157,2)</f>
        <v>0</v>
      </c>
      <c r="K157" s="231" t="s">
        <v>30</v>
      </c>
      <c r="L157" s="236"/>
      <c r="M157" s="237" t="s">
        <v>30</v>
      </c>
      <c r="N157" s="238" t="s">
        <v>45</v>
      </c>
      <c r="O157" s="41"/>
      <c r="P157" s="200">
        <f>O157*H157</f>
        <v>0</v>
      </c>
      <c r="Q157" s="200">
        <v>0</v>
      </c>
      <c r="R157" s="200">
        <f>Q157*H157</f>
        <v>0</v>
      </c>
      <c r="S157" s="200">
        <v>0</v>
      </c>
      <c r="T157" s="201">
        <f>S157*H157</f>
        <v>0</v>
      </c>
      <c r="AR157" s="23" t="s">
        <v>1224</v>
      </c>
      <c r="AT157" s="23" t="s">
        <v>301</v>
      </c>
      <c r="AU157" s="23" t="s">
        <v>84</v>
      </c>
      <c r="AY157" s="23" t="s">
        <v>144</v>
      </c>
      <c r="BE157" s="202">
        <f>IF(N157="základní",J157,0)</f>
        <v>0</v>
      </c>
      <c r="BF157" s="202">
        <f>IF(N157="snížená",J157,0)</f>
        <v>0</v>
      </c>
      <c r="BG157" s="202">
        <f>IF(N157="zákl. přenesená",J157,0)</f>
        <v>0</v>
      </c>
      <c r="BH157" s="202">
        <f>IF(N157="sníž. přenesená",J157,0)</f>
        <v>0</v>
      </c>
      <c r="BI157" s="202">
        <f>IF(N157="nulová",J157,0)</f>
        <v>0</v>
      </c>
      <c r="BJ157" s="23" t="s">
        <v>82</v>
      </c>
      <c r="BK157" s="202">
        <f>ROUND(I157*H157,2)</f>
        <v>0</v>
      </c>
      <c r="BL157" s="23" t="s">
        <v>579</v>
      </c>
      <c r="BM157" s="23" t="s">
        <v>1383</v>
      </c>
    </row>
    <row r="158" spans="2:65" s="1" customFormat="1" ht="27">
      <c r="B158" s="40"/>
      <c r="C158" s="62"/>
      <c r="D158" s="203" t="s">
        <v>153</v>
      </c>
      <c r="E158" s="62"/>
      <c r="F158" s="204" t="s">
        <v>1382</v>
      </c>
      <c r="G158" s="62"/>
      <c r="H158" s="62"/>
      <c r="I158" s="162"/>
      <c r="J158" s="62"/>
      <c r="K158" s="62"/>
      <c r="L158" s="60"/>
      <c r="M158" s="205"/>
      <c r="N158" s="41"/>
      <c r="O158" s="41"/>
      <c r="P158" s="41"/>
      <c r="Q158" s="41"/>
      <c r="R158" s="41"/>
      <c r="S158" s="41"/>
      <c r="T158" s="77"/>
      <c r="AT158" s="23" t="s">
        <v>153</v>
      </c>
      <c r="AU158" s="23" t="s">
        <v>84</v>
      </c>
    </row>
    <row r="159" spans="2:65" s="1" customFormat="1" ht="25.5" customHeight="1">
      <c r="B159" s="40"/>
      <c r="C159" s="229" t="s">
        <v>402</v>
      </c>
      <c r="D159" s="229" t="s">
        <v>301</v>
      </c>
      <c r="E159" s="230" t="s">
        <v>1384</v>
      </c>
      <c r="F159" s="231" t="s">
        <v>1385</v>
      </c>
      <c r="G159" s="232" t="s">
        <v>1257</v>
      </c>
      <c r="H159" s="233">
        <v>1</v>
      </c>
      <c r="I159" s="234"/>
      <c r="J159" s="235">
        <f>ROUND(I159*H159,2)</f>
        <v>0</v>
      </c>
      <c r="K159" s="231" t="s">
        <v>30</v>
      </c>
      <c r="L159" s="236"/>
      <c r="M159" s="237" t="s">
        <v>30</v>
      </c>
      <c r="N159" s="238" t="s">
        <v>45</v>
      </c>
      <c r="O159" s="41"/>
      <c r="P159" s="200">
        <f>O159*H159</f>
        <v>0</v>
      </c>
      <c r="Q159" s="200">
        <v>0</v>
      </c>
      <c r="R159" s="200">
        <f>Q159*H159</f>
        <v>0</v>
      </c>
      <c r="S159" s="200">
        <v>0</v>
      </c>
      <c r="T159" s="201">
        <f>S159*H159</f>
        <v>0</v>
      </c>
      <c r="AR159" s="23" t="s">
        <v>1224</v>
      </c>
      <c r="AT159" s="23" t="s">
        <v>301</v>
      </c>
      <c r="AU159" s="23" t="s">
        <v>84</v>
      </c>
      <c r="AY159" s="23" t="s">
        <v>144</v>
      </c>
      <c r="BE159" s="202">
        <f>IF(N159="základní",J159,0)</f>
        <v>0</v>
      </c>
      <c r="BF159" s="202">
        <f>IF(N159="snížená",J159,0)</f>
        <v>0</v>
      </c>
      <c r="BG159" s="202">
        <f>IF(N159="zákl. přenesená",J159,0)</f>
        <v>0</v>
      </c>
      <c r="BH159" s="202">
        <f>IF(N159="sníž. přenesená",J159,0)</f>
        <v>0</v>
      </c>
      <c r="BI159" s="202">
        <f>IF(N159="nulová",J159,0)</f>
        <v>0</v>
      </c>
      <c r="BJ159" s="23" t="s">
        <v>82</v>
      </c>
      <c r="BK159" s="202">
        <f>ROUND(I159*H159,2)</f>
        <v>0</v>
      </c>
      <c r="BL159" s="23" t="s">
        <v>579</v>
      </c>
      <c r="BM159" s="23" t="s">
        <v>1386</v>
      </c>
    </row>
    <row r="160" spans="2:65" s="1" customFormat="1" ht="27">
      <c r="B160" s="40"/>
      <c r="C160" s="62"/>
      <c r="D160" s="203" t="s">
        <v>153</v>
      </c>
      <c r="E160" s="62"/>
      <c r="F160" s="204" t="s">
        <v>1385</v>
      </c>
      <c r="G160" s="62"/>
      <c r="H160" s="62"/>
      <c r="I160" s="162"/>
      <c r="J160" s="62"/>
      <c r="K160" s="62"/>
      <c r="L160" s="60"/>
      <c r="M160" s="205"/>
      <c r="N160" s="41"/>
      <c r="O160" s="41"/>
      <c r="P160" s="41"/>
      <c r="Q160" s="41"/>
      <c r="R160" s="41"/>
      <c r="S160" s="41"/>
      <c r="T160" s="77"/>
      <c r="AT160" s="23" t="s">
        <v>153</v>
      </c>
      <c r="AU160" s="23" t="s">
        <v>84</v>
      </c>
    </row>
    <row r="161" spans="2:65" s="1" customFormat="1" ht="25.5" customHeight="1">
      <c r="B161" s="40"/>
      <c r="C161" s="229" t="s">
        <v>409</v>
      </c>
      <c r="D161" s="229" t="s">
        <v>301</v>
      </c>
      <c r="E161" s="230" t="s">
        <v>1387</v>
      </c>
      <c r="F161" s="231" t="s">
        <v>1388</v>
      </c>
      <c r="G161" s="232" t="s">
        <v>1257</v>
      </c>
      <c r="H161" s="233">
        <v>1</v>
      </c>
      <c r="I161" s="234"/>
      <c r="J161" s="235">
        <f>ROUND(I161*H161,2)</f>
        <v>0</v>
      </c>
      <c r="K161" s="231" t="s">
        <v>30</v>
      </c>
      <c r="L161" s="236"/>
      <c r="M161" s="237" t="s">
        <v>30</v>
      </c>
      <c r="N161" s="238" t="s">
        <v>45</v>
      </c>
      <c r="O161" s="41"/>
      <c r="P161" s="200">
        <f>O161*H161</f>
        <v>0</v>
      </c>
      <c r="Q161" s="200">
        <v>0</v>
      </c>
      <c r="R161" s="200">
        <f>Q161*H161</f>
        <v>0</v>
      </c>
      <c r="S161" s="200">
        <v>0</v>
      </c>
      <c r="T161" s="201">
        <f>S161*H161</f>
        <v>0</v>
      </c>
      <c r="AR161" s="23" t="s">
        <v>1224</v>
      </c>
      <c r="AT161" s="23" t="s">
        <v>301</v>
      </c>
      <c r="AU161" s="23" t="s">
        <v>84</v>
      </c>
      <c r="AY161" s="23" t="s">
        <v>144</v>
      </c>
      <c r="BE161" s="202">
        <f>IF(N161="základní",J161,0)</f>
        <v>0</v>
      </c>
      <c r="BF161" s="202">
        <f>IF(N161="snížená",J161,0)</f>
        <v>0</v>
      </c>
      <c r="BG161" s="202">
        <f>IF(N161="zákl. přenesená",J161,0)</f>
        <v>0</v>
      </c>
      <c r="BH161" s="202">
        <f>IF(N161="sníž. přenesená",J161,0)</f>
        <v>0</v>
      </c>
      <c r="BI161" s="202">
        <f>IF(N161="nulová",J161,0)</f>
        <v>0</v>
      </c>
      <c r="BJ161" s="23" t="s">
        <v>82</v>
      </c>
      <c r="BK161" s="202">
        <f>ROUND(I161*H161,2)</f>
        <v>0</v>
      </c>
      <c r="BL161" s="23" t="s">
        <v>579</v>
      </c>
      <c r="BM161" s="23" t="s">
        <v>1389</v>
      </c>
    </row>
    <row r="162" spans="2:65" s="1" customFormat="1" ht="27">
      <c r="B162" s="40"/>
      <c r="C162" s="62"/>
      <c r="D162" s="203" t="s">
        <v>153</v>
      </c>
      <c r="E162" s="62"/>
      <c r="F162" s="204" t="s">
        <v>1388</v>
      </c>
      <c r="G162" s="62"/>
      <c r="H162" s="62"/>
      <c r="I162" s="162"/>
      <c r="J162" s="62"/>
      <c r="K162" s="62"/>
      <c r="L162" s="60"/>
      <c r="M162" s="205"/>
      <c r="N162" s="41"/>
      <c r="O162" s="41"/>
      <c r="P162" s="41"/>
      <c r="Q162" s="41"/>
      <c r="R162" s="41"/>
      <c r="S162" s="41"/>
      <c r="T162" s="77"/>
      <c r="AT162" s="23" t="s">
        <v>153</v>
      </c>
      <c r="AU162" s="23" t="s">
        <v>84</v>
      </c>
    </row>
    <row r="163" spans="2:65" s="1" customFormat="1" ht="25.5" customHeight="1">
      <c r="B163" s="40"/>
      <c r="C163" s="229" t="s">
        <v>415</v>
      </c>
      <c r="D163" s="229" t="s">
        <v>301</v>
      </c>
      <c r="E163" s="230" t="s">
        <v>1390</v>
      </c>
      <c r="F163" s="231" t="s">
        <v>1391</v>
      </c>
      <c r="G163" s="232" t="s">
        <v>1257</v>
      </c>
      <c r="H163" s="233">
        <v>2</v>
      </c>
      <c r="I163" s="234"/>
      <c r="J163" s="235">
        <f>ROUND(I163*H163,2)</f>
        <v>0</v>
      </c>
      <c r="K163" s="231" t="s">
        <v>30</v>
      </c>
      <c r="L163" s="236"/>
      <c r="M163" s="237" t="s">
        <v>30</v>
      </c>
      <c r="N163" s="238" t="s">
        <v>45</v>
      </c>
      <c r="O163" s="41"/>
      <c r="P163" s="200">
        <f>O163*H163</f>
        <v>0</v>
      </c>
      <c r="Q163" s="200">
        <v>0</v>
      </c>
      <c r="R163" s="200">
        <f>Q163*H163</f>
        <v>0</v>
      </c>
      <c r="S163" s="200">
        <v>0</v>
      </c>
      <c r="T163" s="201">
        <f>S163*H163</f>
        <v>0</v>
      </c>
      <c r="AR163" s="23" t="s">
        <v>1224</v>
      </c>
      <c r="AT163" s="23" t="s">
        <v>301</v>
      </c>
      <c r="AU163" s="23" t="s">
        <v>84</v>
      </c>
      <c r="AY163" s="23" t="s">
        <v>144</v>
      </c>
      <c r="BE163" s="202">
        <f>IF(N163="základní",J163,0)</f>
        <v>0</v>
      </c>
      <c r="BF163" s="202">
        <f>IF(N163="snížená",J163,0)</f>
        <v>0</v>
      </c>
      <c r="BG163" s="202">
        <f>IF(N163="zákl. přenesená",J163,0)</f>
        <v>0</v>
      </c>
      <c r="BH163" s="202">
        <f>IF(N163="sníž. přenesená",J163,0)</f>
        <v>0</v>
      </c>
      <c r="BI163" s="202">
        <f>IF(N163="nulová",J163,0)</f>
        <v>0</v>
      </c>
      <c r="BJ163" s="23" t="s">
        <v>82</v>
      </c>
      <c r="BK163" s="202">
        <f>ROUND(I163*H163,2)</f>
        <v>0</v>
      </c>
      <c r="BL163" s="23" t="s">
        <v>579</v>
      </c>
      <c r="BM163" s="23" t="s">
        <v>1392</v>
      </c>
    </row>
    <row r="164" spans="2:65" s="1" customFormat="1" ht="27">
      <c r="B164" s="40"/>
      <c r="C164" s="62"/>
      <c r="D164" s="203" t="s">
        <v>153</v>
      </c>
      <c r="E164" s="62"/>
      <c r="F164" s="204" t="s">
        <v>1388</v>
      </c>
      <c r="G164" s="62"/>
      <c r="H164" s="62"/>
      <c r="I164" s="162"/>
      <c r="J164" s="62"/>
      <c r="K164" s="62"/>
      <c r="L164" s="60"/>
      <c r="M164" s="205"/>
      <c r="N164" s="41"/>
      <c r="O164" s="41"/>
      <c r="P164" s="41"/>
      <c r="Q164" s="41"/>
      <c r="R164" s="41"/>
      <c r="S164" s="41"/>
      <c r="T164" s="77"/>
      <c r="AT164" s="23" t="s">
        <v>153</v>
      </c>
      <c r="AU164" s="23" t="s">
        <v>84</v>
      </c>
    </row>
    <row r="165" spans="2:65" s="1" customFormat="1" ht="25.5" customHeight="1">
      <c r="B165" s="40"/>
      <c r="C165" s="229" t="s">
        <v>421</v>
      </c>
      <c r="D165" s="229" t="s">
        <v>301</v>
      </c>
      <c r="E165" s="230" t="s">
        <v>1393</v>
      </c>
      <c r="F165" s="231" t="s">
        <v>1394</v>
      </c>
      <c r="G165" s="232" t="s">
        <v>1257</v>
      </c>
      <c r="H165" s="233">
        <v>1</v>
      </c>
      <c r="I165" s="234"/>
      <c r="J165" s="235">
        <f>ROUND(I165*H165,2)</f>
        <v>0</v>
      </c>
      <c r="K165" s="231" t="s">
        <v>30</v>
      </c>
      <c r="L165" s="236"/>
      <c r="M165" s="237" t="s">
        <v>30</v>
      </c>
      <c r="N165" s="238" t="s">
        <v>45</v>
      </c>
      <c r="O165" s="41"/>
      <c r="P165" s="200">
        <f>O165*H165</f>
        <v>0</v>
      </c>
      <c r="Q165" s="200">
        <v>0</v>
      </c>
      <c r="R165" s="200">
        <f>Q165*H165</f>
        <v>0</v>
      </c>
      <c r="S165" s="200">
        <v>0</v>
      </c>
      <c r="T165" s="201">
        <f>S165*H165</f>
        <v>0</v>
      </c>
      <c r="AR165" s="23" t="s">
        <v>1224</v>
      </c>
      <c r="AT165" s="23" t="s">
        <v>301</v>
      </c>
      <c r="AU165" s="23" t="s">
        <v>84</v>
      </c>
      <c r="AY165" s="23" t="s">
        <v>144</v>
      </c>
      <c r="BE165" s="202">
        <f>IF(N165="základní",J165,0)</f>
        <v>0</v>
      </c>
      <c r="BF165" s="202">
        <f>IF(N165="snížená",J165,0)</f>
        <v>0</v>
      </c>
      <c r="BG165" s="202">
        <f>IF(N165="zákl. přenesená",J165,0)</f>
        <v>0</v>
      </c>
      <c r="BH165" s="202">
        <f>IF(N165="sníž. přenesená",J165,0)</f>
        <v>0</v>
      </c>
      <c r="BI165" s="202">
        <f>IF(N165="nulová",J165,0)</f>
        <v>0</v>
      </c>
      <c r="BJ165" s="23" t="s">
        <v>82</v>
      </c>
      <c r="BK165" s="202">
        <f>ROUND(I165*H165,2)</f>
        <v>0</v>
      </c>
      <c r="BL165" s="23" t="s">
        <v>579</v>
      </c>
      <c r="BM165" s="23" t="s">
        <v>1395</v>
      </c>
    </row>
    <row r="166" spans="2:65" s="1" customFormat="1" ht="27">
      <c r="B166" s="40"/>
      <c r="C166" s="62"/>
      <c r="D166" s="203" t="s">
        <v>153</v>
      </c>
      <c r="E166" s="62"/>
      <c r="F166" s="204" t="s">
        <v>1388</v>
      </c>
      <c r="G166" s="62"/>
      <c r="H166" s="62"/>
      <c r="I166" s="162"/>
      <c r="J166" s="62"/>
      <c r="K166" s="62"/>
      <c r="L166" s="60"/>
      <c r="M166" s="205"/>
      <c r="N166" s="41"/>
      <c r="O166" s="41"/>
      <c r="P166" s="41"/>
      <c r="Q166" s="41"/>
      <c r="R166" s="41"/>
      <c r="S166" s="41"/>
      <c r="T166" s="77"/>
      <c r="AT166" s="23" t="s">
        <v>153</v>
      </c>
      <c r="AU166" s="23" t="s">
        <v>84</v>
      </c>
    </row>
    <row r="167" spans="2:65" s="1" customFormat="1" ht="25.5" customHeight="1">
      <c r="B167" s="40"/>
      <c r="C167" s="229" t="s">
        <v>426</v>
      </c>
      <c r="D167" s="229" t="s">
        <v>301</v>
      </c>
      <c r="E167" s="230" t="s">
        <v>1396</v>
      </c>
      <c r="F167" s="231" t="s">
        <v>1397</v>
      </c>
      <c r="G167" s="232" t="s">
        <v>1257</v>
      </c>
      <c r="H167" s="233">
        <v>18</v>
      </c>
      <c r="I167" s="234"/>
      <c r="J167" s="235">
        <f>ROUND(I167*H167,2)</f>
        <v>0</v>
      </c>
      <c r="K167" s="231" t="s">
        <v>30</v>
      </c>
      <c r="L167" s="236"/>
      <c r="M167" s="237" t="s">
        <v>30</v>
      </c>
      <c r="N167" s="238" t="s">
        <v>45</v>
      </c>
      <c r="O167" s="41"/>
      <c r="P167" s="200">
        <f>O167*H167</f>
        <v>0</v>
      </c>
      <c r="Q167" s="200">
        <v>0</v>
      </c>
      <c r="R167" s="200">
        <f>Q167*H167</f>
        <v>0</v>
      </c>
      <c r="S167" s="200">
        <v>0</v>
      </c>
      <c r="T167" s="201">
        <f>S167*H167</f>
        <v>0</v>
      </c>
      <c r="AR167" s="23" t="s">
        <v>1224</v>
      </c>
      <c r="AT167" s="23" t="s">
        <v>301</v>
      </c>
      <c r="AU167" s="23" t="s">
        <v>84</v>
      </c>
      <c r="AY167" s="23" t="s">
        <v>144</v>
      </c>
      <c r="BE167" s="202">
        <f>IF(N167="základní",J167,0)</f>
        <v>0</v>
      </c>
      <c r="BF167" s="202">
        <f>IF(N167="snížená",J167,0)</f>
        <v>0</v>
      </c>
      <c r="BG167" s="202">
        <f>IF(N167="zákl. přenesená",J167,0)</f>
        <v>0</v>
      </c>
      <c r="BH167" s="202">
        <f>IF(N167="sníž. přenesená",J167,0)</f>
        <v>0</v>
      </c>
      <c r="BI167" s="202">
        <f>IF(N167="nulová",J167,0)</f>
        <v>0</v>
      </c>
      <c r="BJ167" s="23" t="s">
        <v>82</v>
      </c>
      <c r="BK167" s="202">
        <f>ROUND(I167*H167,2)</f>
        <v>0</v>
      </c>
      <c r="BL167" s="23" t="s">
        <v>579</v>
      </c>
      <c r="BM167" s="23" t="s">
        <v>1398</v>
      </c>
    </row>
    <row r="168" spans="2:65" s="1" customFormat="1" ht="13.5">
      <c r="B168" s="40"/>
      <c r="C168" s="62"/>
      <c r="D168" s="203" t="s">
        <v>153</v>
      </c>
      <c r="E168" s="62"/>
      <c r="F168" s="204" t="s">
        <v>1399</v>
      </c>
      <c r="G168" s="62"/>
      <c r="H168" s="62"/>
      <c r="I168" s="162"/>
      <c r="J168" s="62"/>
      <c r="K168" s="62"/>
      <c r="L168" s="60"/>
      <c r="M168" s="205"/>
      <c r="N168" s="41"/>
      <c r="O168" s="41"/>
      <c r="P168" s="41"/>
      <c r="Q168" s="41"/>
      <c r="R168" s="41"/>
      <c r="S168" s="41"/>
      <c r="T168" s="77"/>
      <c r="AT168" s="23" t="s">
        <v>153</v>
      </c>
      <c r="AU168" s="23" t="s">
        <v>84</v>
      </c>
    </row>
    <row r="169" spans="2:65" s="1" customFormat="1" ht="25.5" customHeight="1">
      <c r="B169" s="40"/>
      <c r="C169" s="229" t="s">
        <v>432</v>
      </c>
      <c r="D169" s="229" t="s">
        <v>301</v>
      </c>
      <c r="E169" s="230" t="s">
        <v>1400</v>
      </c>
      <c r="F169" s="231" t="s">
        <v>1401</v>
      </c>
      <c r="G169" s="232" t="s">
        <v>1257</v>
      </c>
      <c r="H169" s="233">
        <v>6</v>
      </c>
      <c r="I169" s="234"/>
      <c r="J169" s="235">
        <f>ROUND(I169*H169,2)</f>
        <v>0</v>
      </c>
      <c r="K169" s="231" t="s">
        <v>30</v>
      </c>
      <c r="L169" s="236"/>
      <c r="M169" s="237" t="s">
        <v>30</v>
      </c>
      <c r="N169" s="238" t="s">
        <v>45</v>
      </c>
      <c r="O169" s="41"/>
      <c r="P169" s="200">
        <f>O169*H169</f>
        <v>0</v>
      </c>
      <c r="Q169" s="200">
        <v>0</v>
      </c>
      <c r="R169" s="200">
        <f>Q169*H169</f>
        <v>0</v>
      </c>
      <c r="S169" s="200">
        <v>0</v>
      </c>
      <c r="T169" s="201">
        <f>S169*H169</f>
        <v>0</v>
      </c>
      <c r="AR169" s="23" t="s">
        <v>1224</v>
      </c>
      <c r="AT169" s="23" t="s">
        <v>301</v>
      </c>
      <c r="AU169" s="23" t="s">
        <v>84</v>
      </c>
      <c r="AY169" s="23" t="s">
        <v>144</v>
      </c>
      <c r="BE169" s="202">
        <f>IF(N169="základní",J169,0)</f>
        <v>0</v>
      </c>
      <c r="BF169" s="202">
        <f>IF(N169="snížená",J169,0)</f>
        <v>0</v>
      </c>
      <c r="BG169" s="202">
        <f>IF(N169="zákl. přenesená",J169,0)</f>
        <v>0</v>
      </c>
      <c r="BH169" s="202">
        <f>IF(N169="sníž. přenesená",J169,0)</f>
        <v>0</v>
      </c>
      <c r="BI169" s="202">
        <f>IF(N169="nulová",J169,0)</f>
        <v>0</v>
      </c>
      <c r="BJ169" s="23" t="s">
        <v>82</v>
      </c>
      <c r="BK169" s="202">
        <f>ROUND(I169*H169,2)</f>
        <v>0</v>
      </c>
      <c r="BL169" s="23" t="s">
        <v>579</v>
      </c>
      <c r="BM169" s="23" t="s">
        <v>1402</v>
      </c>
    </row>
    <row r="170" spans="2:65" s="1" customFormat="1" ht="13.5">
      <c r="B170" s="40"/>
      <c r="C170" s="62"/>
      <c r="D170" s="203" t="s">
        <v>153</v>
      </c>
      <c r="E170" s="62"/>
      <c r="F170" s="204" t="s">
        <v>1403</v>
      </c>
      <c r="G170" s="62"/>
      <c r="H170" s="62"/>
      <c r="I170" s="162"/>
      <c r="J170" s="62"/>
      <c r="K170" s="62"/>
      <c r="L170" s="60"/>
      <c r="M170" s="205"/>
      <c r="N170" s="41"/>
      <c r="O170" s="41"/>
      <c r="P170" s="41"/>
      <c r="Q170" s="41"/>
      <c r="R170" s="41"/>
      <c r="S170" s="41"/>
      <c r="T170" s="77"/>
      <c r="AT170" s="23" t="s">
        <v>153</v>
      </c>
      <c r="AU170" s="23" t="s">
        <v>84</v>
      </c>
    </row>
    <row r="171" spans="2:65" s="1" customFormat="1" ht="25.5" customHeight="1">
      <c r="B171" s="40"/>
      <c r="C171" s="229" t="s">
        <v>441</v>
      </c>
      <c r="D171" s="229" t="s">
        <v>301</v>
      </c>
      <c r="E171" s="230" t="s">
        <v>1404</v>
      </c>
      <c r="F171" s="231" t="s">
        <v>1405</v>
      </c>
      <c r="G171" s="232" t="s">
        <v>1257</v>
      </c>
      <c r="H171" s="233">
        <v>2</v>
      </c>
      <c r="I171" s="234"/>
      <c r="J171" s="235">
        <f>ROUND(I171*H171,2)</f>
        <v>0</v>
      </c>
      <c r="K171" s="231" t="s">
        <v>30</v>
      </c>
      <c r="L171" s="236"/>
      <c r="M171" s="237" t="s">
        <v>30</v>
      </c>
      <c r="N171" s="238" t="s">
        <v>45</v>
      </c>
      <c r="O171" s="41"/>
      <c r="P171" s="200">
        <f>O171*H171</f>
        <v>0</v>
      </c>
      <c r="Q171" s="200">
        <v>0</v>
      </c>
      <c r="R171" s="200">
        <f>Q171*H171</f>
        <v>0</v>
      </c>
      <c r="S171" s="200">
        <v>0</v>
      </c>
      <c r="T171" s="201">
        <f>S171*H171</f>
        <v>0</v>
      </c>
      <c r="AR171" s="23" t="s">
        <v>1224</v>
      </c>
      <c r="AT171" s="23" t="s">
        <v>301</v>
      </c>
      <c r="AU171" s="23" t="s">
        <v>84</v>
      </c>
      <c r="AY171" s="23" t="s">
        <v>144</v>
      </c>
      <c r="BE171" s="202">
        <f>IF(N171="základní",J171,0)</f>
        <v>0</v>
      </c>
      <c r="BF171" s="202">
        <f>IF(N171="snížená",J171,0)</f>
        <v>0</v>
      </c>
      <c r="BG171" s="202">
        <f>IF(N171="zákl. přenesená",J171,0)</f>
        <v>0</v>
      </c>
      <c r="BH171" s="202">
        <f>IF(N171="sníž. přenesená",J171,0)</f>
        <v>0</v>
      </c>
      <c r="BI171" s="202">
        <f>IF(N171="nulová",J171,0)</f>
        <v>0</v>
      </c>
      <c r="BJ171" s="23" t="s">
        <v>82</v>
      </c>
      <c r="BK171" s="202">
        <f>ROUND(I171*H171,2)</f>
        <v>0</v>
      </c>
      <c r="BL171" s="23" t="s">
        <v>579</v>
      </c>
      <c r="BM171" s="23" t="s">
        <v>1406</v>
      </c>
    </row>
    <row r="172" spans="2:65" s="1" customFormat="1" ht="13.5">
      <c r="B172" s="40"/>
      <c r="C172" s="62"/>
      <c r="D172" s="203" t="s">
        <v>153</v>
      </c>
      <c r="E172" s="62"/>
      <c r="F172" s="204" t="s">
        <v>1407</v>
      </c>
      <c r="G172" s="62"/>
      <c r="H172" s="62"/>
      <c r="I172" s="162"/>
      <c r="J172" s="62"/>
      <c r="K172" s="62"/>
      <c r="L172" s="60"/>
      <c r="M172" s="205"/>
      <c r="N172" s="41"/>
      <c r="O172" s="41"/>
      <c r="P172" s="41"/>
      <c r="Q172" s="41"/>
      <c r="R172" s="41"/>
      <c r="S172" s="41"/>
      <c r="T172" s="77"/>
      <c r="AT172" s="23" t="s">
        <v>153</v>
      </c>
      <c r="AU172" s="23" t="s">
        <v>84</v>
      </c>
    </row>
    <row r="173" spans="2:65" s="1" customFormat="1" ht="16.5" customHeight="1">
      <c r="B173" s="40"/>
      <c r="C173" s="229" t="s">
        <v>447</v>
      </c>
      <c r="D173" s="229" t="s">
        <v>301</v>
      </c>
      <c r="E173" s="230" t="s">
        <v>1408</v>
      </c>
      <c r="F173" s="231" t="s">
        <v>1409</v>
      </c>
      <c r="G173" s="232" t="s">
        <v>1257</v>
      </c>
      <c r="H173" s="233">
        <v>36</v>
      </c>
      <c r="I173" s="234"/>
      <c r="J173" s="235">
        <f>ROUND(I173*H173,2)</f>
        <v>0</v>
      </c>
      <c r="K173" s="231" t="s">
        <v>30</v>
      </c>
      <c r="L173" s="236"/>
      <c r="M173" s="237" t="s">
        <v>30</v>
      </c>
      <c r="N173" s="238" t="s">
        <v>45</v>
      </c>
      <c r="O173" s="41"/>
      <c r="P173" s="200">
        <f>O173*H173</f>
        <v>0</v>
      </c>
      <c r="Q173" s="200">
        <v>0</v>
      </c>
      <c r="R173" s="200">
        <f>Q173*H173</f>
        <v>0</v>
      </c>
      <c r="S173" s="200">
        <v>0</v>
      </c>
      <c r="T173" s="201">
        <f>S173*H173</f>
        <v>0</v>
      </c>
      <c r="AR173" s="23" t="s">
        <v>1224</v>
      </c>
      <c r="AT173" s="23" t="s">
        <v>301</v>
      </c>
      <c r="AU173" s="23" t="s">
        <v>84</v>
      </c>
      <c r="AY173" s="23" t="s">
        <v>144</v>
      </c>
      <c r="BE173" s="202">
        <f>IF(N173="základní",J173,0)</f>
        <v>0</v>
      </c>
      <c r="BF173" s="202">
        <f>IF(N173="snížená",J173,0)</f>
        <v>0</v>
      </c>
      <c r="BG173" s="202">
        <f>IF(N173="zákl. přenesená",J173,0)</f>
        <v>0</v>
      </c>
      <c r="BH173" s="202">
        <f>IF(N173="sníž. přenesená",J173,0)</f>
        <v>0</v>
      </c>
      <c r="BI173" s="202">
        <f>IF(N173="nulová",J173,0)</f>
        <v>0</v>
      </c>
      <c r="BJ173" s="23" t="s">
        <v>82</v>
      </c>
      <c r="BK173" s="202">
        <f>ROUND(I173*H173,2)</f>
        <v>0</v>
      </c>
      <c r="BL173" s="23" t="s">
        <v>579</v>
      </c>
      <c r="BM173" s="23" t="s">
        <v>1410</v>
      </c>
    </row>
    <row r="174" spans="2:65" s="1" customFormat="1" ht="13.5">
      <c r="B174" s="40"/>
      <c r="C174" s="62"/>
      <c r="D174" s="203" t="s">
        <v>153</v>
      </c>
      <c r="E174" s="62"/>
      <c r="F174" s="204" t="s">
        <v>1411</v>
      </c>
      <c r="G174" s="62"/>
      <c r="H174" s="62"/>
      <c r="I174" s="162"/>
      <c r="J174" s="62"/>
      <c r="K174" s="62"/>
      <c r="L174" s="60"/>
      <c r="M174" s="205"/>
      <c r="N174" s="41"/>
      <c r="O174" s="41"/>
      <c r="P174" s="41"/>
      <c r="Q174" s="41"/>
      <c r="R174" s="41"/>
      <c r="S174" s="41"/>
      <c r="T174" s="77"/>
      <c r="AT174" s="23" t="s">
        <v>153</v>
      </c>
      <c r="AU174" s="23" t="s">
        <v>84</v>
      </c>
    </row>
    <row r="175" spans="2:65" s="1" customFormat="1" ht="25.5" customHeight="1">
      <c r="B175" s="40"/>
      <c r="C175" s="229" t="s">
        <v>454</v>
      </c>
      <c r="D175" s="229" t="s">
        <v>301</v>
      </c>
      <c r="E175" s="230" t="s">
        <v>1412</v>
      </c>
      <c r="F175" s="231" t="s">
        <v>1413</v>
      </c>
      <c r="G175" s="232" t="s">
        <v>1257</v>
      </c>
      <c r="H175" s="233">
        <v>20</v>
      </c>
      <c r="I175" s="234"/>
      <c r="J175" s="235">
        <f>ROUND(I175*H175,2)</f>
        <v>0</v>
      </c>
      <c r="K175" s="231" t="s">
        <v>30</v>
      </c>
      <c r="L175" s="236"/>
      <c r="M175" s="237" t="s">
        <v>30</v>
      </c>
      <c r="N175" s="238" t="s">
        <v>45</v>
      </c>
      <c r="O175" s="41"/>
      <c r="P175" s="200">
        <f>O175*H175</f>
        <v>0</v>
      </c>
      <c r="Q175" s="200">
        <v>0</v>
      </c>
      <c r="R175" s="200">
        <f>Q175*H175</f>
        <v>0</v>
      </c>
      <c r="S175" s="200">
        <v>0</v>
      </c>
      <c r="T175" s="201">
        <f>S175*H175</f>
        <v>0</v>
      </c>
      <c r="AR175" s="23" t="s">
        <v>1224</v>
      </c>
      <c r="AT175" s="23" t="s">
        <v>301</v>
      </c>
      <c r="AU175" s="23" t="s">
        <v>84</v>
      </c>
      <c r="AY175" s="23" t="s">
        <v>144</v>
      </c>
      <c r="BE175" s="202">
        <f>IF(N175="základní",J175,0)</f>
        <v>0</v>
      </c>
      <c r="BF175" s="202">
        <f>IF(N175="snížená",J175,0)</f>
        <v>0</v>
      </c>
      <c r="BG175" s="202">
        <f>IF(N175="zákl. přenesená",J175,0)</f>
        <v>0</v>
      </c>
      <c r="BH175" s="202">
        <f>IF(N175="sníž. přenesená",J175,0)</f>
        <v>0</v>
      </c>
      <c r="BI175" s="202">
        <f>IF(N175="nulová",J175,0)</f>
        <v>0</v>
      </c>
      <c r="BJ175" s="23" t="s">
        <v>82</v>
      </c>
      <c r="BK175" s="202">
        <f>ROUND(I175*H175,2)</f>
        <v>0</v>
      </c>
      <c r="BL175" s="23" t="s">
        <v>579</v>
      </c>
      <c r="BM175" s="23" t="s">
        <v>1414</v>
      </c>
    </row>
    <row r="176" spans="2:65" s="1" customFormat="1" ht="27">
      <c r="B176" s="40"/>
      <c r="C176" s="62"/>
      <c r="D176" s="203" t="s">
        <v>153</v>
      </c>
      <c r="E176" s="62"/>
      <c r="F176" s="204" t="s">
        <v>1415</v>
      </c>
      <c r="G176" s="62"/>
      <c r="H176" s="62"/>
      <c r="I176" s="162"/>
      <c r="J176" s="62"/>
      <c r="K176" s="62"/>
      <c r="L176" s="60"/>
      <c r="M176" s="205"/>
      <c r="N176" s="41"/>
      <c r="O176" s="41"/>
      <c r="P176" s="41"/>
      <c r="Q176" s="41"/>
      <c r="R176" s="41"/>
      <c r="S176" s="41"/>
      <c r="T176" s="77"/>
      <c r="AT176" s="23" t="s">
        <v>153</v>
      </c>
      <c r="AU176" s="23" t="s">
        <v>84</v>
      </c>
    </row>
    <row r="177" spans="2:65" s="1" customFormat="1" ht="25.5" customHeight="1">
      <c r="B177" s="40"/>
      <c r="C177" s="229" t="s">
        <v>461</v>
      </c>
      <c r="D177" s="229" t="s">
        <v>301</v>
      </c>
      <c r="E177" s="230" t="s">
        <v>1416</v>
      </c>
      <c r="F177" s="231" t="s">
        <v>1417</v>
      </c>
      <c r="G177" s="232" t="s">
        <v>1257</v>
      </c>
      <c r="H177" s="233">
        <v>7</v>
      </c>
      <c r="I177" s="234"/>
      <c r="J177" s="235">
        <f>ROUND(I177*H177,2)</f>
        <v>0</v>
      </c>
      <c r="K177" s="231" t="s">
        <v>30</v>
      </c>
      <c r="L177" s="236"/>
      <c r="M177" s="237" t="s">
        <v>30</v>
      </c>
      <c r="N177" s="238" t="s">
        <v>45</v>
      </c>
      <c r="O177" s="41"/>
      <c r="P177" s="200">
        <f>O177*H177</f>
        <v>0</v>
      </c>
      <c r="Q177" s="200">
        <v>0</v>
      </c>
      <c r="R177" s="200">
        <f>Q177*H177</f>
        <v>0</v>
      </c>
      <c r="S177" s="200">
        <v>0</v>
      </c>
      <c r="T177" s="201">
        <f>S177*H177</f>
        <v>0</v>
      </c>
      <c r="AR177" s="23" t="s">
        <v>1224</v>
      </c>
      <c r="AT177" s="23" t="s">
        <v>301</v>
      </c>
      <c r="AU177" s="23" t="s">
        <v>84</v>
      </c>
      <c r="AY177" s="23" t="s">
        <v>144</v>
      </c>
      <c r="BE177" s="202">
        <f>IF(N177="základní",J177,0)</f>
        <v>0</v>
      </c>
      <c r="BF177" s="202">
        <f>IF(N177="snížená",J177,0)</f>
        <v>0</v>
      </c>
      <c r="BG177" s="202">
        <f>IF(N177="zákl. přenesená",J177,0)</f>
        <v>0</v>
      </c>
      <c r="BH177" s="202">
        <f>IF(N177="sníž. přenesená",J177,0)</f>
        <v>0</v>
      </c>
      <c r="BI177" s="202">
        <f>IF(N177="nulová",J177,0)</f>
        <v>0</v>
      </c>
      <c r="BJ177" s="23" t="s">
        <v>82</v>
      </c>
      <c r="BK177" s="202">
        <f>ROUND(I177*H177,2)</f>
        <v>0</v>
      </c>
      <c r="BL177" s="23" t="s">
        <v>579</v>
      </c>
      <c r="BM177" s="23" t="s">
        <v>1418</v>
      </c>
    </row>
    <row r="178" spans="2:65" s="1" customFormat="1" ht="27">
      <c r="B178" s="40"/>
      <c r="C178" s="62"/>
      <c r="D178" s="203" t="s">
        <v>153</v>
      </c>
      <c r="E178" s="62"/>
      <c r="F178" s="204" t="s">
        <v>1419</v>
      </c>
      <c r="G178" s="62"/>
      <c r="H178" s="62"/>
      <c r="I178" s="162"/>
      <c r="J178" s="62"/>
      <c r="K178" s="62"/>
      <c r="L178" s="60"/>
      <c r="M178" s="205"/>
      <c r="N178" s="41"/>
      <c r="O178" s="41"/>
      <c r="P178" s="41"/>
      <c r="Q178" s="41"/>
      <c r="R178" s="41"/>
      <c r="S178" s="41"/>
      <c r="T178" s="77"/>
      <c r="AT178" s="23" t="s">
        <v>153</v>
      </c>
      <c r="AU178" s="23" t="s">
        <v>84</v>
      </c>
    </row>
    <row r="179" spans="2:65" s="1" customFormat="1" ht="25.5" customHeight="1">
      <c r="B179" s="40"/>
      <c r="C179" s="229" t="s">
        <v>469</v>
      </c>
      <c r="D179" s="229" t="s">
        <v>301</v>
      </c>
      <c r="E179" s="230" t="s">
        <v>1420</v>
      </c>
      <c r="F179" s="231" t="s">
        <v>1421</v>
      </c>
      <c r="G179" s="232" t="s">
        <v>1257</v>
      </c>
      <c r="H179" s="233">
        <v>3</v>
      </c>
      <c r="I179" s="234"/>
      <c r="J179" s="235">
        <f>ROUND(I179*H179,2)</f>
        <v>0</v>
      </c>
      <c r="K179" s="231" t="s">
        <v>30</v>
      </c>
      <c r="L179" s="236"/>
      <c r="M179" s="237" t="s">
        <v>30</v>
      </c>
      <c r="N179" s="238" t="s">
        <v>45</v>
      </c>
      <c r="O179" s="41"/>
      <c r="P179" s="200">
        <f>O179*H179</f>
        <v>0</v>
      </c>
      <c r="Q179" s="200">
        <v>0</v>
      </c>
      <c r="R179" s="200">
        <f>Q179*H179</f>
        <v>0</v>
      </c>
      <c r="S179" s="200">
        <v>0</v>
      </c>
      <c r="T179" s="201">
        <f>S179*H179</f>
        <v>0</v>
      </c>
      <c r="AR179" s="23" t="s">
        <v>1224</v>
      </c>
      <c r="AT179" s="23" t="s">
        <v>301</v>
      </c>
      <c r="AU179" s="23" t="s">
        <v>84</v>
      </c>
      <c r="AY179" s="23" t="s">
        <v>144</v>
      </c>
      <c r="BE179" s="202">
        <f>IF(N179="základní",J179,0)</f>
        <v>0</v>
      </c>
      <c r="BF179" s="202">
        <f>IF(N179="snížená",J179,0)</f>
        <v>0</v>
      </c>
      <c r="BG179" s="202">
        <f>IF(N179="zákl. přenesená",J179,0)</f>
        <v>0</v>
      </c>
      <c r="BH179" s="202">
        <f>IF(N179="sníž. přenesená",J179,0)</f>
        <v>0</v>
      </c>
      <c r="BI179" s="202">
        <f>IF(N179="nulová",J179,0)</f>
        <v>0</v>
      </c>
      <c r="BJ179" s="23" t="s">
        <v>82</v>
      </c>
      <c r="BK179" s="202">
        <f>ROUND(I179*H179,2)</f>
        <v>0</v>
      </c>
      <c r="BL179" s="23" t="s">
        <v>579</v>
      </c>
      <c r="BM179" s="23" t="s">
        <v>1422</v>
      </c>
    </row>
    <row r="180" spans="2:65" s="1" customFormat="1" ht="27">
      <c r="B180" s="40"/>
      <c r="C180" s="62"/>
      <c r="D180" s="203" t="s">
        <v>153</v>
      </c>
      <c r="E180" s="62"/>
      <c r="F180" s="204" t="s">
        <v>1423</v>
      </c>
      <c r="G180" s="62"/>
      <c r="H180" s="62"/>
      <c r="I180" s="162"/>
      <c r="J180" s="62"/>
      <c r="K180" s="62"/>
      <c r="L180" s="60"/>
      <c r="M180" s="205"/>
      <c r="N180" s="41"/>
      <c r="O180" s="41"/>
      <c r="P180" s="41"/>
      <c r="Q180" s="41"/>
      <c r="R180" s="41"/>
      <c r="S180" s="41"/>
      <c r="T180" s="77"/>
      <c r="AT180" s="23" t="s">
        <v>153</v>
      </c>
      <c r="AU180" s="23" t="s">
        <v>84</v>
      </c>
    </row>
    <row r="181" spans="2:65" s="1" customFormat="1" ht="25.5" customHeight="1">
      <c r="B181" s="40"/>
      <c r="C181" s="229" t="s">
        <v>478</v>
      </c>
      <c r="D181" s="229" t="s">
        <v>301</v>
      </c>
      <c r="E181" s="230" t="s">
        <v>1424</v>
      </c>
      <c r="F181" s="231" t="s">
        <v>1425</v>
      </c>
      <c r="G181" s="232" t="s">
        <v>1257</v>
      </c>
      <c r="H181" s="233">
        <v>1</v>
      </c>
      <c r="I181" s="234"/>
      <c r="J181" s="235">
        <f>ROUND(I181*H181,2)</f>
        <v>0</v>
      </c>
      <c r="K181" s="231" t="s">
        <v>30</v>
      </c>
      <c r="L181" s="236"/>
      <c r="M181" s="237" t="s">
        <v>30</v>
      </c>
      <c r="N181" s="238" t="s">
        <v>45</v>
      </c>
      <c r="O181" s="41"/>
      <c r="P181" s="200">
        <f>O181*H181</f>
        <v>0</v>
      </c>
      <c r="Q181" s="200">
        <v>0</v>
      </c>
      <c r="R181" s="200">
        <f>Q181*H181</f>
        <v>0</v>
      </c>
      <c r="S181" s="200">
        <v>0</v>
      </c>
      <c r="T181" s="201">
        <f>S181*H181</f>
        <v>0</v>
      </c>
      <c r="AR181" s="23" t="s">
        <v>1224</v>
      </c>
      <c r="AT181" s="23" t="s">
        <v>301</v>
      </c>
      <c r="AU181" s="23" t="s">
        <v>84</v>
      </c>
      <c r="AY181" s="23" t="s">
        <v>144</v>
      </c>
      <c r="BE181" s="202">
        <f>IF(N181="základní",J181,0)</f>
        <v>0</v>
      </c>
      <c r="BF181" s="202">
        <f>IF(N181="snížená",J181,0)</f>
        <v>0</v>
      </c>
      <c r="BG181" s="202">
        <f>IF(N181="zákl. přenesená",J181,0)</f>
        <v>0</v>
      </c>
      <c r="BH181" s="202">
        <f>IF(N181="sníž. přenesená",J181,0)</f>
        <v>0</v>
      </c>
      <c r="BI181" s="202">
        <f>IF(N181="nulová",J181,0)</f>
        <v>0</v>
      </c>
      <c r="BJ181" s="23" t="s">
        <v>82</v>
      </c>
      <c r="BK181" s="202">
        <f>ROUND(I181*H181,2)</f>
        <v>0</v>
      </c>
      <c r="BL181" s="23" t="s">
        <v>579</v>
      </c>
      <c r="BM181" s="23" t="s">
        <v>1426</v>
      </c>
    </row>
    <row r="182" spans="2:65" s="1" customFormat="1" ht="27">
      <c r="B182" s="40"/>
      <c r="C182" s="62"/>
      <c r="D182" s="203" t="s">
        <v>153</v>
      </c>
      <c r="E182" s="62"/>
      <c r="F182" s="204" t="s">
        <v>1427</v>
      </c>
      <c r="G182" s="62"/>
      <c r="H182" s="62"/>
      <c r="I182" s="162"/>
      <c r="J182" s="62"/>
      <c r="K182" s="62"/>
      <c r="L182" s="60"/>
      <c r="M182" s="205"/>
      <c r="N182" s="41"/>
      <c r="O182" s="41"/>
      <c r="P182" s="41"/>
      <c r="Q182" s="41"/>
      <c r="R182" s="41"/>
      <c r="S182" s="41"/>
      <c r="T182" s="77"/>
      <c r="AT182" s="23" t="s">
        <v>153</v>
      </c>
      <c r="AU182" s="23" t="s">
        <v>84</v>
      </c>
    </row>
    <row r="183" spans="2:65" s="1" customFormat="1" ht="38.25" customHeight="1">
      <c r="B183" s="40"/>
      <c r="C183" s="229" t="s">
        <v>484</v>
      </c>
      <c r="D183" s="229" t="s">
        <v>301</v>
      </c>
      <c r="E183" s="230" t="s">
        <v>1428</v>
      </c>
      <c r="F183" s="231" t="s">
        <v>1429</v>
      </c>
      <c r="G183" s="232" t="s">
        <v>1257</v>
      </c>
      <c r="H183" s="233">
        <v>5</v>
      </c>
      <c r="I183" s="234"/>
      <c r="J183" s="235">
        <f>ROUND(I183*H183,2)</f>
        <v>0</v>
      </c>
      <c r="K183" s="231" t="s">
        <v>30</v>
      </c>
      <c r="L183" s="236"/>
      <c r="M183" s="237" t="s">
        <v>30</v>
      </c>
      <c r="N183" s="238" t="s">
        <v>45</v>
      </c>
      <c r="O183" s="41"/>
      <c r="P183" s="200">
        <f>O183*H183</f>
        <v>0</v>
      </c>
      <c r="Q183" s="200">
        <v>0</v>
      </c>
      <c r="R183" s="200">
        <f>Q183*H183</f>
        <v>0</v>
      </c>
      <c r="S183" s="200">
        <v>0</v>
      </c>
      <c r="T183" s="201">
        <f>S183*H183</f>
        <v>0</v>
      </c>
      <c r="AR183" s="23" t="s">
        <v>1224</v>
      </c>
      <c r="AT183" s="23" t="s">
        <v>301</v>
      </c>
      <c r="AU183" s="23" t="s">
        <v>84</v>
      </c>
      <c r="AY183" s="23" t="s">
        <v>144</v>
      </c>
      <c r="BE183" s="202">
        <f>IF(N183="základní",J183,0)</f>
        <v>0</v>
      </c>
      <c r="BF183" s="202">
        <f>IF(N183="snížená",J183,0)</f>
        <v>0</v>
      </c>
      <c r="BG183" s="202">
        <f>IF(N183="zákl. přenesená",J183,0)</f>
        <v>0</v>
      </c>
      <c r="BH183" s="202">
        <f>IF(N183="sníž. přenesená",J183,0)</f>
        <v>0</v>
      </c>
      <c r="BI183" s="202">
        <f>IF(N183="nulová",J183,0)</f>
        <v>0</v>
      </c>
      <c r="BJ183" s="23" t="s">
        <v>82</v>
      </c>
      <c r="BK183" s="202">
        <f>ROUND(I183*H183,2)</f>
        <v>0</v>
      </c>
      <c r="BL183" s="23" t="s">
        <v>579</v>
      </c>
      <c r="BM183" s="23" t="s">
        <v>1430</v>
      </c>
    </row>
    <row r="184" spans="2:65" s="1" customFormat="1" ht="40.5">
      <c r="B184" s="40"/>
      <c r="C184" s="62"/>
      <c r="D184" s="203" t="s">
        <v>153</v>
      </c>
      <c r="E184" s="62"/>
      <c r="F184" s="204" t="s">
        <v>1431</v>
      </c>
      <c r="G184" s="62"/>
      <c r="H184" s="62"/>
      <c r="I184" s="162"/>
      <c r="J184" s="62"/>
      <c r="K184" s="62"/>
      <c r="L184" s="60"/>
      <c r="M184" s="205"/>
      <c r="N184" s="41"/>
      <c r="O184" s="41"/>
      <c r="P184" s="41"/>
      <c r="Q184" s="41"/>
      <c r="R184" s="41"/>
      <c r="S184" s="41"/>
      <c r="T184" s="77"/>
      <c r="AT184" s="23" t="s">
        <v>153</v>
      </c>
      <c r="AU184" s="23" t="s">
        <v>84</v>
      </c>
    </row>
    <row r="185" spans="2:65" s="1" customFormat="1" ht="16.5" customHeight="1">
      <c r="B185" s="40"/>
      <c r="C185" s="229" t="s">
        <v>489</v>
      </c>
      <c r="D185" s="229" t="s">
        <v>301</v>
      </c>
      <c r="E185" s="230" t="s">
        <v>1432</v>
      </c>
      <c r="F185" s="231" t="s">
        <v>1433</v>
      </c>
      <c r="G185" s="232" t="s">
        <v>1257</v>
      </c>
      <c r="H185" s="233">
        <v>1</v>
      </c>
      <c r="I185" s="234"/>
      <c r="J185" s="235">
        <f>ROUND(I185*H185,2)</f>
        <v>0</v>
      </c>
      <c r="K185" s="231" t="s">
        <v>30</v>
      </c>
      <c r="L185" s="236"/>
      <c r="M185" s="237" t="s">
        <v>30</v>
      </c>
      <c r="N185" s="238" t="s">
        <v>45</v>
      </c>
      <c r="O185" s="41"/>
      <c r="P185" s="200">
        <f>O185*H185</f>
        <v>0</v>
      </c>
      <c r="Q185" s="200">
        <v>0</v>
      </c>
      <c r="R185" s="200">
        <f>Q185*H185</f>
        <v>0</v>
      </c>
      <c r="S185" s="200">
        <v>0</v>
      </c>
      <c r="T185" s="201">
        <f>S185*H185</f>
        <v>0</v>
      </c>
      <c r="AR185" s="23" t="s">
        <v>1224</v>
      </c>
      <c r="AT185" s="23" t="s">
        <v>301</v>
      </c>
      <c r="AU185" s="23" t="s">
        <v>84</v>
      </c>
      <c r="AY185" s="23" t="s">
        <v>144</v>
      </c>
      <c r="BE185" s="202">
        <f>IF(N185="základní",J185,0)</f>
        <v>0</v>
      </c>
      <c r="BF185" s="202">
        <f>IF(N185="snížená",J185,0)</f>
        <v>0</v>
      </c>
      <c r="BG185" s="202">
        <f>IF(N185="zákl. přenesená",J185,0)</f>
        <v>0</v>
      </c>
      <c r="BH185" s="202">
        <f>IF(N185="sníž. přenesená",J185,0)</f>
        <v>0</v>
      </c>
      <c r="BI185" s="202">
        <f>IF(N185="nulová",J185,0)</f>
        <v>0</v>
      </c>
      <c r="BJ185" s="23" t="s">
        <v>82</v>
      </c>
      <c r="BK185" s="202">
        <f>ROUND(I185*H185,2)</f>
        <v>0</v>
      </c>
      <c r="BL185" s="23" t="s">
        <v>579</v>
      </c>
      <c r="BM185" s="23" t="s">
        <v>1434</v>
      </c>
    </row>
    <row r="186" spans="2:65" s="1" customFormat="1" ht="13.5">
      <c r="B186" s="40"/>
      <c r="C186" s="62"/>
      <c r="D186" s="203" t="s">
        <v>153</v>
      </c>
      <c r="E186" s="62"/>
      <c r="F186" s="204" t="s">
        <v>1433</v>
      </c>
      <c r="G186" s="62"/>
      <c r="H186" s="62"/>
      <c r="I186" s="162"/>
      <c r="J186" s="62"/>
      <c r="K186" s="62"/>
      <c r="L186" s="60"/>
      <c r="M186" s="205"/>
      <c r="N186" s="41"/>
      <c r="O186" s="41"/>
      <c r="P186" s="41"/>
      <c r="Q186" s="41"/>
      <c r="R186" s="41"/>
      <c r="S186" s="41"/>
      <c r="T186" s="77"/>
      <c r="AT186" s="23" t="s">
        <v>153</v>
      </c>
      <c r="AU186" s="23" t="s">
        <v>84</v>
      </c>
    </row>
    <row r="187" spans="2:65" s="10" customFormat="1" ht="29.85" customHeight="1">
      <c r="B187" s="175"/>
      <c r="C187" s="176"/>
      <c r="D187" s="177" t="s">
        <v>73</v>
      </c>
      <c r="E187" s="189" t="s">
        <v>1435</v>
      </c>
      <c r="F187" s="189" t="s">
        <v>1436</v>
      </c>
      <c r="G187" s="176"/>
      <c r="H187" s="176"/>
      <c r="I187" s="179"/>
      <c r="J187" s="190">
        <f>BK187</f>
        <v>0</v>
      </c>
      <c r="K187" s="176"/>
      <c r="L187" s="181"/>
      <c r="M187" s="182"/>
      <c r="N187" s="183"/>
      <c r="O187" s="183"/>
      <c r="P187" s="184">
        <f>SUM(P188:P207)</f>
        <v>0</v>
      </c>
      <c r="Q187" s="183"/>
      <c r="R187" s="184">
        <f>SUM(R188:R207)</f>
        <v>0</v>
      </c>
      <c r="S187" s="183"/>
      <c r="T187" s="185">
        <f>SUM(T188:T207)</f>
        <v>0</v>
      </c>
      <c r="AR187" s="186" t="s">
        <v>151</v>
      </c>
      <c r="AT187" s="187" t="s">
        <v>73</v>
      </c>
      <c r="AU187" s="187" t="s">
        <v>82</v>
      </c>
      <c r="AY187" s="186" t="s">
        <v>144</v>
      </c>
      <c r="BK187" s="188">
        <f>SUM(BK188:BK207)</f>
        <v>0</v>
      </c>
    </row>
    <row r="188" spans="2:65" s="1" customFormat="1" ht="16.5" customHeight="1">
      <c r="B188" s="40"/>
      <c r="C188" s="191" t="s">
        <v>497</v>
      </c>
      <c r="D188" s="191" t="s">
        <v>146</v>
      </c>
      <c r="E188" s="192" t="s">
        <v>1437</v>
      </c>
      <c r="F188" s="193" t="s">
        <v>1438</v>
      </c>
      <c r="G188" s="194" t="s">
        <v>1253</v>
      </c>
      <c r="H188" s="195">
        <v>16</v>
      </c>
      <c r="I188" s="196"/>
      <c r="J188" s="197">
        <f>ROUND(I188*H188,2)</f>
        <v>0</v>
      </c>
      <c r="K188" s="193" t="s">
        <v>30</v>
      </c>
      <c r="L188" s="60"/>
      <c r="M188" s="198" t="s">
        <v>30</v>
      </c>
      <c r="N188" s="199" t="s">
        <v>45</v>
      </c>
      <c r="O188" s="41"/>
      <c r="P188" s="200">
        <f>O188*H188</f>
        <v>0</v>
      </c>
      <c r="Q188" s="200">
        <v>0</v>
      </c>
      <c r="R188" s="200">
        <f>Q188*H188</f>
        <v>0</v>
      </c>
      <c r="S188" s="200">
        <v>0</v>
      </c>
      <c r="T188" s="201">
        <f>S188*H188</f>
        <v>0</v>
      </c>
      <c r="AR188" s="23" t="s">
        <v>579</v>
      </c>
      <c r="AT188" s="23" t="s">
        <v>146</v>
      </c>
      <c r="AU188" s="23" t="s">
        <v>84</v>
      </c>
      <c r="AY188" s="23" t="s">
        <v>144</v>
      </c>
      <c r="BE188" s="202">
        <f>IF(N188="základní",J188,0)</f>
        <v>0</v>
      </c>
      <c r="BF188" s="202">
        <f>IF(N188="snížená",J188,0)</f>
        <v>0</v>
      </c>
      <c r="BG188" s="202">
        <f>IF(N188="zákl. přenesená",J188,0)</f>
        <v>0</v>
      </c>
      <c r="BH188" s="202">
        <f>IF(N188="sníž. přenesená",J188,0)</f>
        <v>0</v>
      </c>
      <c r="BI188" s="202">
        <f>IF(N188="nulová",J188,0)</f>
        <v>0</v>
      </c>
      <c r="BJ188" s="23" t="s">
        <v>82</v>
      </c>
      <c r="BK188" s="202">
        <f>ROUND(I188*H188,2)</f>
        <v>0</v>
      </c>
      <c r="BL188" s="23" t="s">
        <v>579</v>
      </c>
      <c r="BM188" s="23" t="s">
        <v>1439</v>
      </c>
    </row>
    <row r="189" spans="2:65" s="1" customFormat="1" ht="13.5">
      <c r="B189" s="40"/>
      <c r="C189" s="62"/>
      <c r="D189" s="203" t="s">
        <v>153</v>
      </c>
      <c r="E189" s="62"/>
      <c r="F189" s="204" t="s">
        <v>1438</v>
      </c>
      <c r="G189" s="62"/>
      <c r="H189" s="62"/>
      <c r="I189" s="162"/>
      <c r="J189" s="62"/>
      <c r="K189" s="62"/>
      <c r="L189" s="60"/>
      <c r="M189" s="205"/>
      <c r="N189" s="41"/>
      <c r="O189" s="41"/>
      <c r="P189" s="41"/>
      <c r="Q189" s="41"/>
      <c r="R189" s="41"/>
      <c r="S189" s="41"/>
      <c r="T189" s="77"/>
      <c r="AT189" s="23" t="s">
        <v>153</v>
      </c>
      <c r="AU189" s="23" t="s">
        <v>84</v>
      </c>
    </row>
    <row r="190" spans="2:65" s="1" customFormat="1" ht="16.5" customHeight="1">
      <c r="B190" s="40"/>
      <c r="C190" s="191" t="s">
        <v>503</v>
      </c>
      <c r="D190" s="191" t="s">
        <v>146</v>
      </c>
      <c r="E190" s="192" t="s">
        <v>1440</v>
      </c>
      <c r="F190" s="193" t="s">
        <v>1441</v>
      </c>
      <c r="G190" s="194" t="s">
        <v>1253</v>
      </c>
      <c r="H190" s="195">
        <v>10</v>
      </c>
      <c r="I190" s="196"/>
      <c r="J190" s="197">
        <f>ROUND(I190*H190,2)</f>
        <v>0</v>
      </c>
      <c r="K190" s="193" t="s">
        <v>30</v>
      </c>
      <c r="L190" s="60"/>
      <c r="M190" s="198" t="s">
        <v>30</v>
      </c>
      <c r="N190" s="199" t="s">
        <v>45</v>
      </c>
      <c r="O190" s="41"/>
      <c r="P190" s="200">
        <f>O190*H190</f>
        <v>0</v>
      </c>
      <c r="Q190" s="200">
        <v>0</v>
      </c>
      <c r="R190" s="200">
        <f>Q190*H190</f>
        <v>0</v>
      </c>
      <c r="S190" s="200">
        <v>0</v>
      </c>
      <c r="T190" s="201">
        <f>S190*H190</f>
        <v>0</v>
      </c>
      <c r="AR190" s="23" t="s">
        <v>579</v>
      </c>
      <c r="AT190" s="23" t="s">
        <v>146</v>
      </c>
      <c r="AU190" s="23" t="s">
        <v>84</v>
      </c>
      <c r="AY190" s="23" t="s">
        <v>144</v>
      </c>
      <c r="BE190" s="202">
        <f>IF(N190="základní",J190,0)</f>
        <v>0</v>
      </c>
      <c r="BF190" s="202">
        <f>IF(N190="snížená",J190,0)</f>
        <v>0</v>
      </c>
      <c r="BG190" s="202">
        <f>IF(N190="zákl. přenesená",J190,0)</f>
        <v>0</v>
      </c>
      <c r="BH190" s="202">
        <f>IF(N190="sníž. přenesená",J190,0)</f>
        <v>0</v>
      </c>
      <c r="BI190" s="202">
        <f>IF(N190="nulová",J190,0)</f>
        <v>0</v>
      </c>
      <c r="BJ190" s="23" t="s">
        <v>82</v>
      </c>
      <c r="BK190" s="202">
        <f>ROUND(I190*H190,2)</f>
        <v>0</v>
      </c>
      <c r="BL190" s="23" t="s">
        <v>579</v>
      </c>
      <c r="BM190" s="23" t="s">
        <v>1442</v>
      </c>
    </row>
    <row r="191" spans="2:65" s="1" customFormat="1" ht="13.5">
      <c r="B191" s="40"/>
      <c r="C191" s="62"/>
      <c r="D191" s="203" t="s">
        <v>153</v>
      </c>
      <c r="E191" s="62"/>
      <c r="F191" s="204" t="s">
        <v>1441</v>
      </c>
      <c r="G191" s="62"/>
      <c r="H191" s="62"/>
      <c r="I191" s="162"/>
      <c r="J191" s="62"/>
      <c r="K191" s="62"/>
      <c r="L191" s="60"/>
      <c r="M191" s="205"/>
      <c r="N191" s="41"/>
      <c r="O191" s="41"/>
      <c r="P191" s="41"/>
      <c r="Q191" s="41"/>
      <c r="R191" s="41"/>
      <c r="S191" s="41"/>
      <c r="T191" s="77"/>
      <c r="AT191" s="23" t="s">
        <v>153</v>
      </c>
      <c r="AU191" s="23" t="s">
        <v>84</v>
      </c>
    </row>
    <row r="192" spans="2:65" s="1" customFormat="1" ht="16.5" customHeight="1">
      <c r="B192" s="40"/>
      <c r="C192" s="191" t="s">
        <v>510</v>
      </c>
      <c r="D192" s="191" t="s">
        <v>146</v>
      </c>
      <c r="E192" s="192" t="s">
        <v>1443</v>
      </c>
      <c r="F192" s="193" t="s">
        <v>1444</v>
      </c>
      <c r="G192" s="194" t="s">
        <v>1253</v>
      </c>
      <c r="H192" s="195">
        <v>16</v>
      </c>
      <c r="I192" s="196"/>
      <c r="J192" s="197">
        <f>ROUND(I192*H192,2)</f>
        <v>0</v>
      </c>
      <c r="K192" s="193" t="s">
        <v>30</v>
      </c>
      <c r="L192" s="60"/>
      <c r="M192" s="198" t="s">
        <v>30</v>
      </c>
      <c r="N192" s="199" t="s">
        <v>45</v>
      </c>
      <c r="O192" s="41"/>
      <c r="P192" s="200">
        <f>O192*H192</f>
        <v>0</v>
      </c>
      <c r="Q192" s="200">
        <v>0</v>
      </c>
      <c r="R192" s="200">
        <f>Q192*H192</f>
        <v>0</v>
      </c>
      <c r="S192" s="200">
        <v>0</v>
      </c>
      <c r="T192" s="201">
        <f>S192*H192</f>
        <v>0</v>
      </c>
      <c r="AR192" s="23" t="s">
        <v>579</v>
      </c>
      <c r="AT192" s="23" t="s">
        <v>146</v>
      </c>
      <c r="AU192" s="23" t="s">
        <v>84</v>
      </c>
      <c r="AY192" s="23" t="s">
        <v>144</v>
      </c>
      <c r="BE192" s="202">
        <f>IF(N192="základní",J192,0)</f>
        <v>0</v>
      </c>
      <c r="BF192" s="202">
        <f>IF(N192="snížená",J192,0)</f>
        <v>0</v>
      </c>
      <c r="BG192" s="202">
        <f>IF(N192="zákl. přenesená",J192,0)</f>
        <v>0</v>
      </c>
      <c r="BH192" s="202">
        <f>IF(N192="sníž. přenesená",J192,0)</f>
        <v>0</v>
      </c>
      <c r="BI192" s="202">
        <f>IF(N192="nulová",J192,0)</f>
        <v>0</v>
      </c>
      <c r="BJ192" s="23" t="s">
        <v>82</v>
      </c>
      <c r="BK192" s="202">
        <f>ROUND(I192*H192,2)</f>
        <v>0</v>
      </c>
      <c r="BL192" s="23" t="s">
        <v>579</v>
      </c>
      <c r="BM192" s="23" t="s">
        <v>1445</v>
      </c>
    </row>
    <row r="193" spans="2:65" s="1" customFormat="1" ht="13.5">
      <c r="B193" s="40"/>
      <c r="C193" s="62"/>
      <c r="D193" s="203" t="s">
        <v>153</v>
      </c>
      <c r="E193" s="62"/>
      <c r="F193" s="204" t="s">
        <v>1444</v>
      </c>
      <c r="G193" s="62"/>
      <c r="H193" s="62"/>
      <c r="I193" s="162"/>
      <c r="J193" s="62"/>
      <c r="K193" s="62"/>
      <c r="L193" s="60"/>
      <c r="M193" s="205"/>
      <c r="N193" s="41"/>
      <c r="O193" s="41"/>
      <c r="P193" s="41"/>
      <c r="Q193" s="41"/>
      <c r="R193" s="41"/>
      <c r="S193" s="41"/>
      <c r="T193" s="77"/>
      <c r="AT193" s="23" t="s">
        <v>153</v>
      </c>
      <c r="AU193" s="23" t="s">
        <v>84</v>
      </c>
    </row>
    <row r="194" spans="2:65" s="1" customFormat="1" ht="16.5" customHeight="1">
      <c r="B194" s="40"/>
      <c r="C194" s="191" t="s">
        <v>518</v>
      </c>
      <c r="D194" s="191" t="s">
        <v>146</v>
      </c>
      <c r="E194" s="192" t="s">
        <v>1446</v>
      </c>
      <c r="F194" s="193" t="s">
        <v>1447</v>
      </c>
      <c r="G194" s="194" t="s">
        <v>1253</v>
      </c>
      <c r="H194" s="195">
        <v>36</v>
      </c>
      <c r="I194" s="196"/>
      <c r="J194" s="197">
        <f>ROUND(I194*H194,2)</f>
        <v>0</v>
      </c>
      <c r="K194" s="193" t="s">
        <v>30</v>
      </c>
      <c r="L194" s="60"/>
      <c r="M194" s="198" t="s">
        <v>30</v>
      </c>
      <c r="N194" s="199" t="s">
        <v>45</v>
      </c>
      <c r="O194" s="41"/>
      <c r="P194" s="200">
        <f>O194*H194</f>
        <v>0</v>
      </c>
      <c r="Q194" s="200">
        <v>0</v>
      </c>
      <c r="R194" s="200">
        <f>Q194*H194</f>
        <v>0</v>
      </c>
      <c r="S194" s="200">
        <v>0</v>
      </c>
      <c r="T194" s="201">
        <f>S194*H194</f>
        <v>0</v>
      </c>
      <c r="AR194" s="23" t="s">
        <v>579</v>
      </c>
      <c r="AT194" s="23" t="s">
        <v>146</v>
      </c>
      <c r="AU194" s="23" t="s">
        <v>84</v>
      </c>
      <c r="AY194" s="23" t="s">
        <v>144</v>
      </c>
      <c r="BE194" s="202">
        <f>IF(N194="základní",J194,0)</f>
        <v>0</v>
      </c>
      <c r="BF194" s="202">
        <f>IF(N194="snížená",J194,0)</f>
        <v>0</v>
      </c>
      <c r="BG194" s="202">
        <f>IF(N194="zákl. přenesená",J194,0)</f>
        <v>0</v>
      </c>
      <c r="BH194" s="202">
        <f>IF(N194="sníž. přenesená",J194,0)</f>
        <v>0</v>
      </c>
      <c r="BI194" s="202">
        <f>IF(N194="nulová",J194,0)</f>
        <v>0</v>
      </c>
      <c r="BJ194" s="23" t="s">
        <v>82</v>
      </c>
      <c r="BK194" s="202">
        <f>ROUND(I194*H194,2)</f>
        <v>0</v>
      </c>
      <c r="BL194" s="23" t="s">
        <v>579</v>
      </c>
      <c r="BM194" s="23" t="s">
        <v>1448</v>
      </c>
    </row>
    <row r="195" spans="2:65" s="1" customFormat="1" ht="13.5">
      <c r="B195" s="40"/>
      <c r="C195" s="62"/>
      <c r="D195" s="203" t="s">
        <v>153</v>
      </c>
      <c r="E195" s="62"/>
      <c r="F195" s="204" t="s">
        <v>1447</v>
      </c>
      <c r="G195" s="62"/>
      <c r="H195" s="62"/>
      <c r="I195" s="162"/>
      <c r="J195" s="62"/>
      <c r="K195" s="62"/>
      <c r="L195" s="60"/>
      <c r="M195" s="205"/>
      <c r="N195" s="41"/>
      <c r="O195" s="41"/>
      <c r="P195" s="41"/>
      <c r="Q195" s="41"/>
      <c r="R195" s="41"/>
      <c r="S195" s="41"/>
      <c r="T195" s="77"/>
      <c r="AT195" s="23" t="s">
        <v>153</v>
      </c>
      <c r="AU195" s="23" t="s">
        <v>84</v>
      </c>
    </row>
    <row r="196" spans="2:65" s="1" customFormat="1" ht="16.5" customHeight="1">
      <c r="B196" s="40"/>
      <c r="C196" s="191" t="s">
        <v>525</v>
      </c>
      <c r="D196" s="191" t="s">
        <v>146</v>
      </c>
      <c r="E196" s="192" t="s">
        <v>1449</v>
      </c>
      <c r="F196" s="193" t="s">
        <v>1450</v>
      </c>
      <c r="G196" s="194" t="s">
        <v>1253</v>
      </c>
      <c r="H196" s="195">
        <v>18</v>
      </c>
      <c r="I196" s="196"/>
      <c r="J196" s="197">
        <f>ROUND(I196*H196,2)</f>
        <v>0</v>
      </c>
      <c r="K196" s="193" t="s">
        <v>30</v>
      </c>
      <c r="L196" s="60"/>
      <c r="M196" s="198" t="s">
        <v>30</v>
      </c>
      <c r="N196" s="199" t="s">
        <v>45</v>
      </c>
      <c r="O196" s="41"/>
      <c r="P196" s="200">
        <f>O196*H196</f>
        <v>0</v>
      </c>
      <c r="Q196" s="200">
        <v>0</v>
      </c>
      <c r="R196" s="200">
        <f>Q196*H196</f>
        <v>0</v>
      </c>
      <c r="S196" s="200">
        <v>0</v>
      </c>
      <c r="T196" s="201">
        <f>S196*H196</f>
        <v>0</v>
      </c>
      <c r="AR196" s="23" t="s">
        <v>579</v>
      </c>
      <c r="AT196" s="23" t="s">
        <v>146</v>
      </c>
      <c r="AU196" s="23" t="s">
        <v>84</v>
      </c>
      <c r="AY196" s="23" t="s">
        <v>144</v>
      </c>
      <c r="BE196" s="202">
        <f>IF(N196="základní",J196,0)</f>
        <v>0</v>
      </c>
      <c r="BF196" s="202">
        <f>IF(N196="snížená",J196,0)</f>
        <v>0</v>
      </c>
      <c r="BG196" s="202">
        <f>IF(N196="zákl. přenesená",J196,0)</f>
        <v>0</v>
      </c>
      <c r="BH196" s="202">
        <f>IF(N196="sníž. přenesená",J196,0)</f>
        <v>0</v>
      </c>
      <c r="BI196" s="202">
        <f>IF(N196="nulová",J196,0)</f>
        <v>0</v>
      </c>
      <c r="BJ196" s="23" t="s">
        <v>82</v>
      </c>
      <c r="BK196" s="202">
        <f>ROUND(I196*H196,2)</f>
        <v>0</v>
      </c>
      <c r="BL196" s="23" t="s">
        <v>579</v>
      </c>
      <c r="BM196" s="23" t="s">
        <v>1451</v>
      </c>
    </row>
    <row r="197" spans="2:65" s="1" customFormat="1" ht="13.5">
      <c r="B197" s="40"/>
      <c r="C197" s="62"/>
      <c r="D197" s="203" t="s">
        <v>153</v>
      </c>
      <c r="E197" s="62"/>
      <c r="F197" s="204" t="s">
        <v>1450</v>
      </c>
      <c r="G197" s="62"/>
      <c r="H197" s="62"/>
      <c r="I197" s="162"/>
      <c r="J197" s="62"/>
      <c r="K197" s="62"/>
      <c r="L197" s="60"/>
      <c r="M197" s="205"/>
      <c r="N197" s="41"/>
      <c r="O197" s="41"/>
      <c r="P197" s="41"/>
      <c r="Q197" s="41"/>
      <c r="R197" s="41"/>
      <c r="S197" s="41"/>
      <c r="T197" s="77"/>
      <c r="AT197" s="23" t="s">
        <v>153</v>
      </c>
      <c r="AU197" s="23" t="s">
        <v>84</v>
      </c>
    </row>
    <row r="198" spans="2:65" s="1" customFormat="1" ht="16.5" customHeight="1">
      <c r="B198" s="40"/>
      <c r="C198" s="191" t="s">
        <v>531</v>
      </c>
      <c r="D198" s="191" t="s">
        <v>146</v>
      </c>
      <c r="E198" s="192" t="s">
        <v>1452</v>
      </c>
      <c r="F198" s="193" t="s">
        <v>1453</v>
      </c>
      <c r="G198" s="194" t="s">
        <v>1253</v>
      </c>
      <c r="H198" s="195">
        <v>16</v>
      </c>
      <c r="I198" s="196"/>
      <c r="J198" s="197">
        <f>ROUND(I198*H198,2)</f>
        <v>0</v>
      </c>
      <c r="K198" s="193" t="s">
        <v>30</v>
      </c>
      <c r="L198" s="60"/>
      <c r="M198" s="198" t="s">
        <v>30</v>
      </c>
      <c r="N198" s="199" t="s">
        <v>45</v>
      </c>
      <c r="O198" s="41"/>
      <c r="P198" s="200">
        <f>O198*H198</f>
        <v>0</v>
      </c>
      <c r="Q198" s="200">
        <v>0</v>
      </c>
      <c r="R198" s="200">
        <f>Q198*H198</f>
        <v>0</v>
      </c>
      <c r="S198" s="200">
        <v>0</v>
      </c>
      <c r="T198" s="201">
        <f>S198*H198</f>
        <v>0</v>
      </c>
      <c r="AR198" s="23" t="s">
        <v>579</v>
      </c>
      <c r="AT198" s="23" t="s">
        <v>146</v>
      </c>
      <c r="AU198" s="23" t="s">
        <v>84</v>
      </c>
      <c r="AY198" s="23" t="s">
        <v>144</v>
      </c>
      <c r="BE198" s="202">
        <f>IF(N198="základní",J198,0)</f>
        <v>0</v>
      </c>
      <c r="BF198" s="202">
        <f>IF(N198="snížená",J198,0)</f>
        <v>0</v>
      </c>
      <c r="BG198" s="202">
        <f>IF(N198="zákl. přenesená",J198,0)</f>
        <v>0</v>
      </c>
      <c r="BH198" s="202">
        <f>IF(N198="sníž. přenesená",J198,0)</f>
        <v>0</v>
      </c>
      <c r="BI198" s="202">
        <f>IF(N198="nulová",J198,0)</f>
        <v>0</v>
      </c>
      <c r="BJ198" s="23" t="s">
        <v>82</v>
      </c>
      <c r="BK198" s="202">
        <f>ROUND(I198*H198,2)</f>
        <v>0</v>
      </c>
      <c r="BL198" s="23" t="s">
        <v>579</v>
      </c>
      <c r="BM198" s="23" t="s">
        <v>1454</v>
      </c>
    </row>
    <row r="199" spans="2:65" s="1" customFormat="1" ht="13.5">
      <c r="B199" s="40"/>
      <c r="C199" s="62"/>
      <c r="D199" s="203" t="s">
        <v>153</v>
      </c>
      <c r="E199" s="62"/>
      <c r="F199" s="204" t="s">
        <v>1453</v>
      </c>
      <c r="G199" s="62"/>
      <c r="H199" s="62"/>
      <c r="I199" s="162"/>
      <c r="J199" s="62"/>
      <c r="K199" s="62"/>
      <c r="L199" s="60"/>
      <c r="M199" s="205"/>
      <c r="N199" s="41"/>
      <c r="O199" s="41"/>
      <c r="P199" s="41"/>
      <c r="Q199" s="41"/>
      <c r="R199" s="41"/>
      <c r="S199" s="41"/>
      <c r="T199" s="77"/>
      <c r="AT199" s="23" t="s">
        <v>153</v>
      </c>
      <c r="AU199" s="23" t="s">
        <v>84</v>
      </c>
    </row>
    <row r="200" spans="2:65" s="1" customFormat="1" ht="16.5" customHeight="1">
      <c r="B200" s="40"/>
      <c r="C200" s="191" t="s">
        <v>537</v>
      </c>
      <c r="D200" s="191" t="s">
        <v>146</v>
      </c>
      <c r="E200" s="192" t="s">
        <v>1455</v>
      </c>
      <c r="F200" s="193" t="s">
        <v>1456</v>
      </c>
      <c r="G200" s="194" t="s">
        <v>1253</v>
      </c>
      <c r="H200" s="195">
        <v>8</v>
      </c>
      <c r="I200" s="196"/>
      <c r="J200" s="197">
        <f>ROUND(I200*H200,2)</f>
        <v>0</v>
      </c>
      <c r="K200" s="193" t="s">
        <v>30</v>
      </c>
      <c r="L200" s="60"/>
      <c r="M200" s="198" t="s">
        <v>30</v>
      </c>
      <c r="N200" s="199" t="s">
        <v>45</v>
      </c>
      <c r="O200" s="41"/>
      <c r="P200" s="200">
        <f>O200*H200</f>
        <v>0</v>
      </c>
      <c r="Q200" s="200">
        <v>0</v>
      </c>
      <c r="R200" s="200">
        <f>Q200*H200</f>
        <v>0</v>
      </c>
      <c r="S200" s="200">
        <v>0</v>
      </c>
      <c r="T200" s="201">
        <f>S200*H200</f>
        <v>0</v>
      </c>
      <c r="AR200" s="23" t="s">
        <v>579</v>
      </c>
      <c r="AT200" s="23" t="s">
        <v>146</v>
      </c>
      <c r="AU200" s="23" t="s">
        <v>84</v>
      </c>
      <c r="AY200" s="23" t="s">
        <v>144</v>
      </c>
      <c r="BE200" s="202">
        <f>IF(N200="základní",J200,0)</f>
        <v>0</v>
      </c>
      <c r="BF200" s="202">
        <f>IF(N200="snížená",J200,0)</f>
        <v>0</v>
      </c>
      <c r="BG200" s="202">
        <f>IF(N200="zákl. přenesená",J200,0)</f>
        <v>0</v>
      </c>
      <c r="BH200" s="202">
        <f>IF(N200="sníž. přenesená",J200,0)</f>
        <v>0</v>
      </c>
      <c r="BI200" s="202">
        <f>IF(N200="nulová",J200,0)</f>
        <v>0</v>
      </c>
      <c r="BJ200" s="23" t="s">
        <v>82</v>
      </c>
      <c r="BK200" s="202">
        <f>ROUND(I200*H200,2)</f>
        <v>0</v>
      </c>
      <c r="BL200" s="23" t="s">
        <v>579</v>
      </c>
      <c r="BM200" s="23" t="s">
        <v>1457</v>
      </c>
    </row>
    <row r="201" spans="2:65" s="1" customFormat="1" ht="13.5">
      <c r="B201" s="40"/>
      <c r="C201" s="62"/>
      <c r="D201" s="203" t="s">
        <v>153</v>
      </c>
      <c r="E201" s="62"/>
      <c r="F201" s="204" t="s">
        <v>1456</v>
      </c>
      <c r="G201" s="62"/>
      <c r="H201" s="62"/>
      <c r="I201" s="162"/>
      <c r="J201" s="62"/>
      <c r="K201" s="62"/>
      <c r="L201" s="60"/>
      <c r="M201" s="205"/>
      <c r="N201" s="41"/>
      <c r="O201" s="41"/>
      <c r="P201" s="41"/>
      <c r="Q201" s="41"/>
      <c r="R201" s="41"/>
      <c r="S201" s="41"/>
      <c r="T201" s="77"/>
      <c r="AT201" s="23" t="s">
        <v>153</v>
      </c>
      <c r="AU201" s="23" t="s">
        <v>84</v>
      </c>
    </row>
    <row r="202" spans="2:65" s="1" customFormat="1" ht="16.5" customHeight="1">
      <c r="B202" s="40"/>
      <c r="C202" s="229" t="s">
        <v>544</v>
      </c>
      <c r="D202" s="229" t="s">
        <v>301</v>
      </c>
      <c r="E202" s="230" t="s">
        <v>1458</v>
      </c>
      <c r="F202" s="231" t="s">
        <v>1459</v>
      </c>
      <c r="G202" s="232" t="s">
        <v>149</v>
      </c>
      <c r="H202" s="233">
        <v>1</v>
      </c>
      <c r="I202" s="234"/>
      <c r="J202" s="235">
        <f>ROUND(I202*H202,2)</f>
        <v>0</v>
      </c>
      <c r="K202" s="231" t="s">
        <v>30</v>
      </c>
      <c r="L202" s="236"/>
      <c r="M202" s="237" t="s">
        <v>30</v>
      </c>
      <c r="N202" s="238" t="s">
        <v>45</v>
      </c>
      <c r="O202" s="41"/>
      <c r="P202" s="200">
        <f>O202*H202</f>
        <v>0</v>
      </c>
      <c r="Q202" s="200">
        <v>0</v>
      </c>
      <c r="R202" s="200">
        <f>Q202*H202</f>
        <v>0</v>
      </c>
      <c r="S202" s="200">
        <v>0</v>
      </c>
      <c r="T202" s="201">
        <f>S202*H202</f>
        <v>0</v>
      </c>
      <c r="AR202" s="23" t="s">
        <v>1224</v>
      </c>
      <c r="AT202" s="23" t="s">
        <v>301</v>
      </c>
      <c r="AU202" s="23" t="s">
        <v>84</v>
      </c>
      <c r="AY202" s="23" t="s">
        <v>144</v>
      </c>
      <c r="BE202" s="202">
        <f>IF(N202="základní",J202,0)</f>
        <v>0</v>
      </c>
      <c r="BF202" s="202">
        <f>IF(N202="snížená",J202,0)</f>
        <v>0</v>
      </c>
      <c r="BG202" s="202">
        <f>IF(N202="zákl. přenesená",J202,0)</f>
        <v>0</v>
      </c>
      <c r="BH202" s="202">
        <f>IF(N202="sníž. přenesená",J202,0)</f>
        <v>0</v>
      </c>
      <c r="BI202" s="202">
        <f>IF(N202="nulová",J202,0)</f>
        <v>0</v>
      </c>
      <c r="BJ202" s="23" t="s">
        <v>82</v>
      </c>
      <c r="BK202" s="202">
        <f>ROUND(I202*H202,2)</f>
        <v>0</v>
      </c>
      <c r="BL202" s="23" t="s">
        <v>579</v>
      </c>
      <c r="BM202" s="23" t="s">
        <v>1460</v>
      </c>
    </row>
    <row r="203" spans="2:65" s="1" customFormat="1" ht="13.5">
      <c r="B203" s="40"/>
      <c r="C203" s="62"/>
      <c r="D203" s="203" t="s">
        <v>153</v>
      </c>
      <c r="E203" s="62"/>
      <c r="F203" s="204" t="s">
        <v>1459</v>
      </c>
      <c r="G203" s="62"/>
      <c r="H203" s="62"/>
      <c r="I203" s="162"/>
      <c r="J203" s="62"/>
      <c r="K203" s="62"/>
      <c r="L203" s="60"/>
      <c r="M203" s="205"/>
      <c r="N203" s="41"/>
      <c r="O203" s="41"/>
      <c r="P203" s="41"/>
      <c r="Q203" s="41"/>
      <c r="R203" s="41"/>
      <c r="S203" s="41"/>
      <c r="T203" s="77"/>
      <c r="AT203" s="23" t="s">
        <v>153</v>
      </c>
      <c r="AU203" s="23" t="s">
        <v>84</v>
      </c>
    </row>
    <row r="204" spans="2:65" s="1" customFormat="1" ht="16.5" customHeight="1">
      <c r="B204" s="40"/>
      <c r="C204" s="191" t="s">
        <v>551</v>
      </c>
      <c r="D204" s="191" t="s">
        <v>146</v>
      </c>
      <c r="E204" s="192" t="s">
        <v>1283</v>
      </c>
      <c r="F204" s="193" t="s">
        <v>1284</v>
      </c>
      <c r="G204" s="194" t="s">
        <v>1253</v>
      </c>
      <c r="H204" s="195">
        <v>26</v>
      </c>
      <c r="I204" s="196"/>
      <c r="J204" s="197">
        <f>ROUND(I204*H204,2)</f>
        <v>0</v>
      </c>
      <c r="K204" s="193" t="s">
        <v>30</v>
      </c>
      <c r="L204" s="60"/>
      <c r="M204" s="198" t="s">
        <v>30</v>
      </c>
      <c r="N204" s="199" t="s">
        <v>45</v>
      </c>
      <c r="O204" s="41"/>
      <c r="P204" s="200">
        <f>O204*H204</f>
        <v>0</v>
      </c>
      <c r="Q204" s="200">
        <v>0</v>
      </c>
      <c r="R204" s="200">
        <f>Q204*H204</f>
        <v>0</v>
      </c>
      <c r="S204" s="200">
        <v>0</v>
      </c>
      <c r="T204" s="201">
        <f>S204*H204</f>
        <v>0</v>
      </c>
      <c r="AR204" s="23" t="s">
        <v>579</v>
      </c>
      <c r="AT204" s="23" t="s">
        <v>146</v>
      </c>
      <c r="AU204" s="23" t="s">
        <v>84</v>
      </c>
      <c r="AY204" s="23" t="s">
        <v>144</v>
      </c>
      <c r="BE204" s="202">
        <f>IF(N204="základní",J204,0)</f>
        <v>0</v>
      </c>
      <c r="BF204" s="202">
        <f>IF(N204="snížená",J204,0)</f>
        <v>0</v>
      </c>
      <c r="BG204" s="202">
        <f>IF(N204="zákl. přenesená",J204,0)</f>
        <v>0</v>
      </c>
      <c r="BH204" s="202">
        <f>IF(N204="sníž. přenesená",J204,0)</f>
        <v>0</v>
      </c>
      <c r="BI204" s="202">
        <f>IF(N204="nulová",J204,0)</f>
        <v>0</v>
      </c>
      <c r="BJ204" s="23" t="s">
        <v>82</v>
      </c>
      <c r="BK204" s="202">
        <f>ROUND(I204*H204,2)</f>
        <v>0</v>
      </c>
      <c r="BL204" s="23" t="s">
        <v>579</v>
      </c>
      <c r="BM204" s="23" t="s">
        <v>1461</v>
      </c>
    </row>
    <row r="205" spans="2:65" s="1" customFormat="1" ht="13.5">
      <c r="B205" s="40"/>
      <c r="C205" s="62"/>
      <c r="D205" s="203" t="s">
        <v>153</v>
      </c>
      <c r="E205" s="62"/>
      <c r="F205" s="204" t="s">
        <v>1284</v>
      </c>
      <c r="G205" s="62"/>
      <c r="H205" s="62"/>
      <c r="I205" s="162"/>
      <c r="J205" s="62"/>
      <c r="K205" s="62"/>
      <c r="L205" s="60"/>
      <c r="M205" s="205"/>
      <c r="N205" s="41"/>
      <c r="O205" s="41"/>
      <c r="P205" s="41"/>
      <c r="Q205" s="41"/>
      <c r="R205" s="41"/>
      <c r="S205" s="41"/>
      <c r="T205" s="77"/>
      <c r="AT205" s="23" t="s">
        <v>153</v>
      </c>
      <c r="AU205" s="23" t="s">
        <v>84</v>
      </c>
    </row>
    <row r="206" spans="2:65" s="1" customFormat="1" ht="16.5" customHeight="1">
      <c r="B206" s="40"/>
      <c r="C206" s="191" t="s">
        <v>557</v>
      </c>
      <c r="D206" s="191" t="s">
        <v>146</v>
      </c>
      <c r="E206" s="192" t="s">
        <v>1286</v>
      </c>
      <c r="F206" s="193" t="s">
        <v>1287</v>
      </c>
      <c r="G206" s="194" t="s">
        <v>1253</v>
      </c>
      <c r="H206" s="195">
        <v>26</v>
      </c>
      <c r="I206" s="196"/>
      <c r="J206" s="197">
        <f>ROUND(I206*H206,2)</f>
        <v>0</v>
      </c>
      <c r="K206" s="193" t="s">
        <v>30</v>
      </c>
      <c r="L206" s="60"/>
      <c r="M206" s="198" t="s">
        <v>30</v>
      </c>
      <c r="N206" s="199" t="s">
        <v>45</v>
      </c>
      <c r="O206" s="41"/>
      <c r="P206" s="200">
        <f>O206*H206</f>
        <v>0</v>
      </c>
      <c r="Q206" s="200">
        <v>0</v>
      </c>
      <c r="R206" s="200">
        <f>Q206*H206</f>
        <v>0</v>
      </c>
      <c r="S206" s="200">
        <v>0</v>
      </c>
      <c r="T206" s="201">
        <f>S206*H206</f>
        <v>0</v>
      </c>
      <c r="AR206" s="23" t="s">
        <v>579</v>
      </c>
      <c r="AT206" s="23" t="s">
        <v>146</v>
      </c>
      <c r="AU206" s="23" t="s">
        <v>84</v>
      </c>
      <c r="AY206" s="23" t="s">
        <v>144</v>
      </c>
      <c r="BE206" s="202">
        <f>IF(N206="základní",J206,0)</f>
        <v>0</v>
      </c>
      <c r="BF206" s="202">
        <f>IF(N206="snížená",J206,0)</f>
        <v>0</v>
      </c>
      <c r="BG206" s="202">
        <f>IF(N206="zákl. přenesená",J206,0)</f>
        <v>0</v>
      </c>
      <c r="BH206" s="202">
        <f>IF(N206="sníž. přenesená",J206,0)</f>
        <v>0</v>
      </c>
      <c r="BI206" s="202">
        <f>IF(N206="nulová",J206,0)</f>
        <v>0</v>
      </c>
      <c r="BJ206" s="23" t="s">
        <v>82</v>
      </c>
      <c r="BK206" s="202">
        <f>ROUND(I206*H206,2)</f>
        <v>0</v>
      </c>
      <c r="BL206" s="23" t="s">
        <v>579</v>
      </c>
      <c r="BM206" s="23" t="s">
        <v>1462</v>
      </c>
    </row>
    <row r="207" spans="2:65" s="1" customFormat="1" ht="13.5">
      <c r="B207" s="40"/>
      <c r="C207" s="62"/>
      <c r="D207" s="203" t="s">
        <v>153</v>
      </c>
      <c r="E207" s="62"/>
      <c r="F207" s="204" t="s">
        <v>1287</v>
      </c>
      <c r="G207" s="62"/>
      <c r="H207" s="62"/>
      <c r="I207" s="162"/>
      <c r="J207" s="62"/>
      <c r="K207" s="62"/>
      <c r="L207" s="60"/>
      <c r="M207" s="205"/>
      <c r="N207" s="41"/>
      <c r="O207" s="41"/>
      <c r="P207" s="41"/>
      <c r="Q207" s="41"/>
      <c r="R207" s="41"/>
      <c r="S207" s="41"/>
      <c r="T207" s="77"/>
      <c r="AT207" s="23" t="s">
        <v>153</v>
      </c>
      <c r="AU207" s="23" t="s">
        <v>84</v>
      </c>
    </row>
    <row r="208" spans="2:65" s="10" customFormat="1" ht="37.35" customHeight="1">
      <c r="B208" s="175"/>
      <c r="C208" s="176"/>
      <c r="D208" s="177" t="s">
        <v>73</v>
      </c>
      <c r="E208" s="178" t="s">
        <v>1463</v>
      </c>
      <c r="F208" s="178" t="s">
        <v>145</v>
      </c>
      <c r="G208" s="176"/>
      <c r="H208" s="176"/>
      <c r="I208" s="179"/>
      <c r="J208" s="180">
        <f>BK208</f>
        <v>0</v>
      </c>
      <c r="K208" s="176"/>
      <c r="L208" s="181"/>
      <c r="M208" s="182"/>
      <c r="N208" s="183"/>
      <c r="O208" s="183"/>
      <c r="P208" s="184">
        <f>SUM(P209:P244)</f>
        <v>0</v>
      </c>
      <c r="Q208" s="183"/>
      <c r="R208" s="184">
        <f>SUM(R209:R244)</f>
        <v>0</v>
      </c>
      <c r="S208" s="183"/>
      <c r="T208" s="185">
        <f>SUM(T209:T244)</f>
        <v>0</v>
      </c>
      <c r="AR208" s="186" t="s">
        <v>82</v>
      </c>
      <c r="AT208" s="187" t="s">
        <v>73</v>
      </c>
      <c r="AU208" s="187" t="s">
        <v>74</v>
      </c>
      <c r="AY208" s="186" t="s">
        <v>144</v>
      </c>
      <c r="BK208" s="188">
        <f>SUM(BK209:BK244)</f>
        <v>0</v>
      </c>
    </row>
    <row r="209" spans="2:65" s="1" customFormat="1" ht="25.5" customHeight="1">
      <c r="B209" s="40"/>
      <c r="C209" s="191" t="s">
        <v>567</v>
      </c>
      <c r="D209" s="191" t="s">
        <v>146</v>
      </c>
      <c r="E209" s="192" t="s">
        <v>1464</v>
      </c>
      <c r="F209" s="193" t="s">
        <v>1465</v>
      </c>
      <c r="G209" s="194" t="s">
        <v>364</v>
      </c>
      <c r="H209" s="195">
        <v>530</v>
      </c>
      <c r="I209" s="196"/>
      <c r="J209" s="197">
        <f>ROUND(I209*H209,2)</f>
        <v>0</v>
      </c>
      <c r="K209" s="193" t="s">
        <v>30</v>
      </c>
      <c r="L209" s="60"/>
      <c r="M209" s="198" t="s">
        <v>30</v>
      </c>
      <c r="N209" s="199" t="s">
        <v>45</v>
      </c>
      <c r="O209" s="41"/>
      <c r="P209" s="200">
        <f>O209*H209</f>
        <v>0</v>
      </c>
      <c r="Q209" s="200">
        <v>0</v>
      </c>
      <c r="R209" s="200">
        <f>Q209*H209</f>
        <v>0</v>
      </c>
      <c r="S209" s="200">
        <v>0</v>
      </c>
      <c r="T209" s="201">
        <f>S209*H209</f>
        <v>0</v>
      </c>
      <c r="AR209" s="23" t="s">
        <v>151</v>
      </c>
      <c r="AT209" s="23" t="s">
        <v>146</v>
      </c>
      <c r="AU209" s="23" t="s">
        <v>82</v>
      </c>
      <c r="AY209" s="23" t="s">
        <v>144</v>
      </c>
      <c r="BE209" s="202">
        <f>IF(N209="základní",J209,0)</f>
        <v>0</v>
      </c>
      <c r="BF209" s="202">
        <f>IF(N209="snížená",J209,0)</f>
        <v>0</v>
      </c>
      <c r="BG209" s="202">
        <f>IF(N209="zákl. přenesená",J209,0)</f>
        <v>0</v>
      </c>
      <c r="BH209" s="202">
        <f>IF(N209="sníž. přenesená",J209,0)</f>
        <v>0</v>
      </c>
      <c r="BI209" s="202">
        <f>IF(N209="nulová",J209,0)</f>
        <v>0</v>
      </c>
      <c r="BJ209" s="23" t="s">
        <v>82</v>
      </c>
      <c r="BK209" s="202">
        <f>ROUND(I209*H209,2)</f>
        <v>0</v>
      </c>
      <c r="BL209" s="23" t="s">
        <v>151</v>
      </c>
      <c r="BM209" s="23" t="s">
        <v>1466</v>
      </c>
    </row>
    <row r="210" spans="2:65" s="1" customFormat="1" ht="13.5">
      <c r="B210" s="40"/>
      <c r="C210" s="62"/>
      <c r="D210" s="203" t="s">
        <v>153</v>
      </c>
      <c r="E210" s="62"/>
      <c r="F210" s="204" t="s">
        <v>1465</v>
      </c>
      <c r="G210" s="62"/>
      <c r="H210" s="62"/>
      <c r="I210" s="162"/>
      <c r="J210" s="62"/>
      <c r="K210" s="62"/>
      <c r="L210" s="60"/>
      <c r="M210" s="205"/>
      <c r="N210" s="41"/>
      <c r="O210" s="41"/>
      <c r="P210" s="41"/>
      <c r="Q210" s="41"/>
      <c r="R210" s="41"/>
      <c r="S210" s="41"/>
      <c r="T210" s="77"/>
      <c r="AT210" s="23" t="s">
        <v>153</v>
      </c>
      <c r="AU210" s="23" t="s">
        <v>82</v>
      </c>
    </row>
    <row r="211" spans="2:65" s="1" customFormat="1" ht="16.5" customHeight="1">
      <c r="B211" s="40"/>
      <c r="C211" s="191" t="s">
        <v>573</v>
      </c>
      <c r="D211" s="191" t="s">
        <v>146</v>
      </c>
      <c r="E211" s="192" t="s">
        <v>1467</v>
      </c>
      <c r="F211" s="193" t="s">
        <v>1468</v>
      </c>
      <c r="G211" s="194" t="s">
        <v>1257</v>
      </c>
      <c r="H211" s="195">
        <v>98</v>
      </c>
      <c r="I211" s="196"/>
      <c r="J211" s="197">
        <f>ROUND(I211*H211,2)</f>
        <v>0</v>
      </c>
      <c r="K211" s="193" t="s">
        <v>30</v>
      </c>
      <c r="L211" s="60"/>
      <c r="M211" s="198" t="s">
        <v>30</v>
      </c>
      <c r="N211" s="199" t="s">
        <v>45</v>
      </c>
      <c r="O211" s="41"/>
      <c r="P211" s="200">
        <f>O211*H211</f>
        <v>0</v>
      </c>
      <c r="Q211" s="200">
        <v>0</v>
      </c>
      <c r="R211" s="200">
        <f>Q211*H211</f>
        <v>0</v>
      </c>
      <c r="S211" s="200">
        <v>0</v>
      </c>
      <c r="T211" s="201">
        <f>S211*H211</f>
        <v>0</v>
      </c>
      <c r="AR211" s="23" t="s">
        <v>151</v>
      </c>
      <c r="AT211" s="23" t="s">
        <v>146</v>
      </c>
      <c r="AU211" s="23" t="s">
        <v>82</v>
      </c>
      <c r="AY211" s="23" t="s">
        <v>144</v>
      </c>
      <c r="BE211" s="202">
        <f>IF(N211="základní",J211,0)</f>
        <v>0</v>
      </c>
      <c r="BF211" s="202">
        <f>IF(N211="snížená",J211,0)</f>
        <v>0</v>
      </c>
      <c r="BG211" s="202">
        <f>IF(N211="zákl. přenesená",J211,0)</f>
        <v>0</v>
      </c>
      <c r="BH211" s="202">
        <f>IF(N211="sníž. přenesená",J211,0)</f>
        <v>0</v>
      </c>
      <c r="BI211" s="202">
        <f>IF(N211="nulová",J211,0)</f>
        <v>0</v>
      </c>
      <c r="BJ211" s="23" t="s">
        <v>82</v>
      </c>
      <c r="BK211" s="202">
        <f>ROUND(I211*H211,2)</f>
        <v>0</v>
      </c>
      <c r="BL211" s="23" t="s">
        <v>151</v>
      </c>
      <c r="BM211" s="23" t="s">
        <v>1469</v>
      </c>
    </row>
    <row r="212" spans="2:65" s="1" customFormat="1" ht="13.5">
      <c r="B212" s="40"/>
      <c r="C212" s="62"/>
      <c r="D212" s="203" t="s">
        <v>153</v>
      </c>
      <c r="E212" s="62"/>
      <c r="F212" s="204" t="s">
        <v>1468</v>
      </c>
      <c r="G212" s="62"/>
      <c r="H212" s="62"/>
      <c r="I212" s="162"/>
      <c r="J212" s="62"/>
      <c r="K212" s="62"/>
      <c r="L212" s="60"/>
      <c r="M212" s="205"/>
      <c r="N212" s="41"/>
      <c r="O212" s="41"/>
      <c r="P212" s="41"/>
      <c r="Q212" s="41"/>
      <c r="R212" s="41"/>
      <c r="S212" s="41"/>
      <c r="T212" s="77"/>
      <c r="AT212" s="23" t="s">
        <v>153</v>
      </c>
      <c r="AU212" s="23" t="s">
        <v>82</v>
      </c>
    </row>
    <row r="213" spans="2:65" s="1" customFormat="1" ht="16.5" customHeight="1">
      <c r="B213" s="40"/>
      <c r="C213" s="191" t="s">
        <v>579</v>
      </c>
      <c r="D213" s="191" t="s">
        <v>146</v>
      </c>
      <c r="E213" s="192" t="s">
        <v>1470</v>
      </c>
      <c r="F213" s="193" t="s">
        <v>1471</v>
      </c>
      <c r="G213" s="194" t="s">
        <v>364</v>
      </c>
      <c r="H213" s="195">
        <v>1060</v>
      </c>
      <c r="I213" s="196"/>
      <c r="J213" s="197">
        <f>ROUND(I213*H213,2)</f>
        <v>0</v>
      </c>
      <c r="K213" s="193" t="s">
        <v>30</v>
      </c>
      <c r="L213" s="60"/>
      <c r="M213" s="198" t="s">
        <v>30</v>
      </c>
      <c r="N213" s="199" t="s">
        <v>45</v>
      </c>
      <c r="O213" s="41"/>
      <c r="P213" s="200">
        <f>O213*H213</f>
        <v>0</v>
      </c>
      <c r="Q213" s="200">
        <v>0</v>
      </c>
      <c r="R213" s="200">
        <f>Q213*H213</f>
        <v>0</v>
      </c>
      <c r="S213" s="200">
        <v>0</v>
      </c>
      <c r="T213" s="201">
        <f>S213*H213</f>
        <v>0</v>
      </c>
      <c r="AR213" s="23" t="s">
        <v>151</v>
      </c>
      <c r="AT213" s="23" t="s">
        <v>146</v>
      </c>
      <c r="AU213" s="23" t="s">
        <v>82</v>
      </c>
      <c r="AY213" s="23" t="s">
        <v>144</v>
      </c>
      <c r="BE213" s="202">
        <f>IF(N213="základní",J213,0)</f>
        <v>0</v>
      </c>
      <c r="BF213" s="202">
        <f>IF(N213="snížená",J213,0)</f>
        <v>0</v>
      </c>
      <c r="BG213" s="202">
        <f>IF(N213="zákl. přenesená",J213,0)</f>
        <v>0</v>
      </c>
      <c r="BH213" s="202">
        <f>IF(N213="sníž. přenesená",J213,0)</f>
        <v>0</v>
      </c>
      <c r="BI213" s="202">
        <f>IF(N213="nulová",J213,0)</f>
        <v>0</v>
      </c>
      <c r="BJ213" s="23" t="s">
        <v>82</v>
      </c>
      <c r="BK213" s="202">
        <f>ROUND(I213*H213,2)</f>
        <v>0</v>
      </c>
      <c r="BL213" s="23" t="s">
        <v>151</v>
      </c>
      <c r="BM213" s="23" t="s">
        <v>1472</v>
      </c>
    </row>
    <row r="214" spans="2:65" s="1" customFormat="1" ht="13.5">
      <c r="B214" s="40"/>
      <c r="C214" s="62"/>
      <c r="D214" s="203" t="s">
        <v>153</v>
      </c>
      <c r="E214" s="62"/>
      <c r="F214" s="204" t="s">
        <v>1471</v>
      </c>
      <c r="G214" s="62"/>
      <c r="H214" s="62"/>
      <c r="I214" s="162"/>
      <c r="J214" s="62"/>
      <c r="K214" s="62"/>
      <c r="L214" s="60"/>
      <c r="M214" s="205"/>
      <c r="N214" s="41"/>
      <c r="O214" s="41"/>
      <c r="P214" s="41"/>
      <c r="Q214" s="41"/>
      <c r="R214" s="41"/>
      <c r="S214" s="41"/>
      <c r="T214" s="77"/>
      <c r="AT214" s="23" t="s">
        <v>153</v>
      </c>
      <c r="AU214" s="23" t="s">
        <v>82</v>
      </c>
    </row>
    <row r="215" spans="2:65" s="1" customFormat="1" ht="16.5" customHeight="1">
      <c r="B215" s="40"/>
      <c r="C215" s="191" t="s">
        <v>587</v>
      </c>
      <c r="D215" s="191" t="s">
        <v>146</v>
      </c>
      <c r="E215" s="192" t="s">
        <v>1473</v>
      </c>
      <c r="F215" s="193" t="s">
        <v>1474</v>
      </c>
      <c r="G215" s="194" t="s">
        <v>364</v>
      </c>
      <c r="H215" s="195">
        <v>330</v>
      </c>
      <c r="I215" s="196"/>
      <c r="J215" s="197">
        <f>ROUND(I215*H215,2)</f>
        <v>0</v>
      </c>
      <c r="K215" s="193" t="s">
        <v>30</v>
      </c>
      <c r="L215" s="60"/>
      <c r="M215" s="198" t="s">
        <v>30</v>
      </c>
      <c r="N215" s="199" t="s">
        <v>45</v>
      </c>
      <c r="O215" s="41"/>
      <c r="P215" s="200">
        <f>O215*H215</f>
        <v>0</v>
      </c>
      <c r="Q215" s="200">
        <v>0</v>
      </c>
      <c r="R215" s="200">
        <f>Q215*H215</f>
        <v>0</v>
      </c>
      <c r="S215" s="200">
        <v>0</v>
      </c>
      <c r="T215" s="201">
        <f>S215*H215</f>
        <v>0</v>
      </c>
      <c r="AR215" s="23" t="s">
        <v>151</v>
      </c>
      <c r="AT215" s="23" t="s">
        <v>146</v>
      </c>
      <c r="AU215" s="23" t="s">
        <v>82</v>
      </c>
      <c r="AY215" s="23" t="s">
        <v>144</v>
      </c>
      <c r="BE215" s="202">
        <f>IF(N215="základní",J215,0)</f>
        <v>0</v>
      </c>
      <c r="BF215" s="202">
        <f>IF(N215="snížená",J215,0)</f>
        <v>0</v>
      </c>
      <c r="BG215" s="202">
        <f>IF(N215="zákl. přenesená",J215,0)</f>
        <v>0</v>
      </c>
      <c r="BH215" s="202">
        <f>IF(N215="sníž. přenesená",J215,0)</f>
        <v>0</v>
      </c>
      <c r="BI215" s="202">
        <f>IF(N215="nulová",J215,0)</f>
        <v>0</v>
      </c>
      <c r="BJ215" s="23" t="s">
        <v>82</v>
      </c>
      <c r="BK215" s="202">
        <f>ROUND(I215*H215,2)</f>
        <v>0</v>
      </c>
      <c r="BL215" s="23" t="s">
        <v>151</v>
      </c>
      <c r="BM215" s="23" t="s">
        <v>1475</v>
      </c>
    </row>
    <row r="216" spans="2:65" s="1" customFormat="1" ht="13.5">
      <c r="B216" s="40"/>
      <c r="C216" s="62"/>
      <c r="D216" s="203" t="s">
        <v>153</v>
      </c>
      <c r="E216" s="62"/>
      <c r="F216" s="204" t="s">
        <v>1474</v>
      </c>
      <c r="G216" s="62"/>
      <c r="H216" s="62"/>
      <c r="I216" s="162"/>
      <c r="J216" s="62"/>
      <c r="K216" s="62"/>
      <c r="L216" s="60"/>
      <c r="M216" s="205"/>
      <c r="N216" s="41"/>
      <c r="O216" s="41"/>
      <c r="P216" s="41"/>
      <c r="Q216" s="41"/>
      <c r="R216" s="41"/>
      <c r="S216" s="41"/>
      <c r="T216" s="77"/>
      <c r="AT216" s="23" t="s">
        <v>153</v>
      </c>
      <c r="AU216" s="23" t="s">
        <v>82</v>
      </c>
    </row>
    <row r="217" spans="2:65" s="1" customFormat="1" ht="16.5" customHeight="1">
      <c r="B217" s="40"/>
      <c r="C217" s="191" t="s">
        <v>593</v>
      </c>
      <c r="D217" s="191" t="s">
        <v>146</v>
      </c>
      <c r="E217" s="192" t="s">
        <v>1476</v>
      </c>
      <c r="F217" s="193" t="s">
        <v>1477</v>
      </c>
      <c r="G217" s="194" t="s">
        <v>364</v>
      </c>
      <c r="H217" s="195">
        <v>200</v>
      </c>
      <c r="I217" s="196"/>
      <c r="J217" s="197">
        <f>ROUND(I217*H217,2)</f>
        <v>0</v>
      </c>
      <c r="K217" s="193" t="s">
        <v>30</v>
      </c>
      <c r="L217" s="60"/>
      <c r="M217" s="198" t="s">
        <v>30</v>
      </c>
      <c r="N217" s="199" t="s">
        <v>45</v>
      </c>
      <c r="O217" s="41"/>
      <c r="P217" s="200">
        <f>O217*H217</f>
        <v>0</v>
      </c>
      <c r="Q217" s="200">
        <v>0</v>
      </c>
      <c r="R217" s="200">
        <f>Q217*H217</f>
        <v>0</v>
      </c>
      <c r="S217" s="200">
        <v>0</v>
      </c>
      <c r="T217" s="201">
        <f>S217*H217</f>
        <v>0</v>
      </c>
      <c r="AR217" s="23" t="s">
        <v>151</v>
      </c>
      <c r="AT217" s="23" t="s">
        <v>146</v>
      </c>
      <c r="AU217" s="23" t="s">
        <v>82</v>
      </c>
      <c r="AY217" s="23" t="s">
        <v>144</v>
      </c>
      <c r="BE217" s="202">
        <f>IF(N217="základní",J217,0)</f>
        <v>0</v>
      </c>
      <c r="BF217" s="202">
        <f>IF(N217="snížená",J217,0)</f>
        <v>0</v>
      </c>
      <c r="BG217" s="202">
        <f>IF(N217="zákl. přenesená",J217,0)</f>
        <v>0</v>
      </c>
      <c r="BH217" s="202">
        <f>IF(N217="sníž. přenesená",J217,0)</f>
        <v>0</v>
      </c>
      <c r="BI217" s="202">
        <f>IF(N217="nulová",J217,0)</f>
        <v>0</v>
      </c>
      <c r="BJ217" s="23" t="s">
        <v>82</v>
      </c>
      <c r="BK217" s="202">
        <f>ROUND(I217*H217,2)</f>
        <v>0</v>
      </c>
      <c r="BL217" s="23" t="s">
        <v>151</v>
      </c>
      <c r="BM217" s="23" t="s">
        <v>1478</v>
      </c>
    </row>
    <row r="218" spans="2:65" s="1" customFormat="1" ht="13.5">
      <c r="B218" s="40"/>
      <c r="C218" s="62"/>
      <c r="D218" s="203" t="s">
        <v>153</v>
      </c>
      <c r="E218" s="62"/>
      <c r="F218" s="204" t="s">
        <v>1477</v>
      </c>
      <c r="G218" s="62"/>
      <c r="H218" s="62"/>
      <c r="I218" s="162"/>
      <c r="J218" s="62"/>
      <c r="K218" s="62"/>
      <c r="L218" s="60"/>
      <c r="M218" s="205"/>
      <c r="N218" s="41"/>
      <c r="O218" s="41"/>
      <c r="P218" s="41"/>
      <c r="Q218" s="41"/>
      <c r="R218" s="41"/>
      <c r="S218" s="41"/>
      <c r="T218" s="77"/>
      <c r="AT218" s="23" t="s">
        <v>153</v>
      </c>
      <c r="AU218" s="23" t="s">
        <v>82</v>
      </c>
    </row>
    <row r="219" spans="2:65" s="1" customFormat="1" ht="16.5" customHeight="1">
      <c r="B219" s="40"/>
      <c r="C219" s="191" t="s">
        <v>600</v>
      </c>
      <c r="D219" s="191" t="s">
        <v>146</v>
      </c>
      <c r="E219" s="192" t="s">
        <v>1479</v>
      </c>
      <c r="F219" s="193" t="s">
        <v>1480</v>
      </c>
      <c r="G219" s="194" t="s">
        <v>364</v>
      </c>
      <c r="H219" s="195">
        <v>60</v>
      </c>
      <c r="I219" s="196"/>
      <c r="J219" s="197">
        <f>ROUND(I219*H219,2)</f>
        <v>0</v>
      </c>
      <c r="K219" s="193" t="s">
        <v>30</v>
      </c>
      <c r="L219" s="60"/>
      <c r="M219" s="198" t="s">
        <v>30</v>
      </c>
      <c r="N219" s="199" t="s">
        <v>45</v>
      </c>
      <c r="O219" s="41"/>
      <c r="P219" s="200">
        <f>O219*H219</f>
        <v>0</v>
      </c>
      <c r="Q219" s="200">
        <v>0</v>
      </c>
      <c r="R219" s="200">
        <f>Q219*H219</f>
        <v>0</v>
      </c>
      <c r="S219" s="200">
        <v>0</v>
      </c>
      <c r="T219" s="201">
        <f>S219*H219</f>
        <v>0</v>
      </c>
      <c r="AR219" s="23" t="s">
        <v>151</v>
      </c>
      <c r="AT219" s="23" t="s">
        <v>146</v>
      </c>
      <c r="AU219" s="23" t="s">
        <v>82</v>
      </c>
      <c r="AY219" s="23" t="s">
        <v>144</v>
      </c>
      <c r="BE219" s="202">
        <f>IF(N219="základní",J219,0)</f>
        <v>0</v>
      </c>
      <c r="BF219" s="202">
        <f>IF(N219="snížená",J219,0)</f>
        <v>0</v>
      </c>
      <c r="BG219" s="202">
        <f>IF(N219="zákl. přenesená",J219,0)</f>
        <v>0</v>
      </c>
      <c r="BH219" s="202">
        <f>IF(N219="sníž. přenesená",J219,0)</f>
        <v>0</v>
      </c>
      <c r="BI219" s="202">
        <f>IF(N219="nulová",J219,0)</f>
        <v>0</v>
      </c>
      <c r="BJ219" s="23" t="s">
        <v>82</v>
      </c>
      <c r="BK219" s="202">
        <f>ROUND(I219*H219,2)</f>
        <v>0</v>
      </c>
      <c r="BL219" s="23" t="s">
        <v>151</v>
      </c>
      <c r="BM219" s="23" t="s">
        <v>1481</v>
      </c>
    </row>
    <row r="220" spans="2:65" s="1" customFormat="1" ht="13.5">
      <c r="B220" s="40"/>
      <c r="C220" s="62"/>
      <c r="D220" s="203" t="s">
        <v>153</v>
      </c>
      <c r="E220" s="62"/>
      <c r="F220" s="204" t="s">
        <v>1480</v>
      </c>
      <c r="G220" s="62"/>
      <c r="H220" s="62"/>
      <c r="I220" s="162"/>
      <c r="J220" s="62"/>
      <c r="K220" s="62"/>
      <c r="L220" s="60"/>
      <c r="M220" s="205"/>
      <c r="N220" s="41"/>
      <c r="O220" s="41"/>
      <c r="P220" s="41"/>
      <c r="Q220" s="41"/>
      <c r="R220" s="41"/>
      <c r="S220" s="41"/>
      <c r="T220" s="77"/>
      <c r="AT220" s="23" t="s">
        <v>153</v>
      </c>
      <c r="AU220" s="23" t="s">
        <v>82</v>
      </c>
    </row>
    <row r="221" spans="2:65" s="1" customFormat="1" ht="16.5" customHeight="1">
      <c r="B221" s="40"/>
      <c r="C221" s="191" t="s">
        <v>606</v>
      </c>
      <c r="D221" s="191" t="s">
        <v>146</v>
      </c>
      <c r="E221" s="192" t="s">
        <v>1482</v>
      </c>
      <c r="F221" s="193" t="s">
        <v>1483</v>
      </c>
      <c r="G221" s="194" t="s">
        <v>167</v>
      </c>
      <c r="H221" s="195">
        <v>91</v>
      </c>
      <c r="I221" s="196"/>
      <c r="J221" s="197">
        <f>ROUND(I221*H221,2)</f>
        <v>0</v>
      </c>
      <c r="K221" s="193" t="s">
        <v>30</v>
      </c>
      <c r="L221" s="60"/>
      <c r="M221" s="198" t="s">
        <v>30</v>
      </c>
      <c r="N221" s="199" t="s">
        <v>45</v>
      </c>
      <c r="O221" s="41"/>
      <c r="P221" s="200">
        <f>O221*H221</f>
        <v>0</v>
      </c>
      <c r="Q221" s="200">
        <v>0</v>
      </c>
      <c r="R221" s="200">
        <f>Q221*H221</f>
        <v>0</v>
      </c>
      <c r="S221" s="200">
        <v>0</v>
      </c>
      <c r="T221" s="201">
        <f>S221*H221</f>
        <v>0</v>
      </c>
      <c r="AR221" s="23" t="s">
        <v>151</v>
      </c>
      <c r="AT221" s="23" t="s">
        <v>146</v>
      </c>
      <c r="AU221" s="23" t="s">
        <v>82</v>
      </c>
      <c r="AY221" s="23" t="s">
        <v>144</v>
      </c>
      <c r="BE221" s="202">
        <f>IF(N221="základní",J221,0)</f>
        <v>0</v>
      </c>
      <c r="BF221" s="202">
        <f>IF(N221="snížená",J221,0)</f>
        <v>0</v>
      </c>
      <c r="BG221" s="202">
        <f>IF(N221="zákl. přenesená",J221,0)</f>
        <v>0</v>
      </c>
      <c r="BH221" s="202">
        <f>IF(N221="sníž. přenesená",J221,0)</f>
        <v>0</v>
      </c>
      <c r="BI221" s="202">
        <f>IF(N221="nulová",J221,0)</f>
        <v>0</v>
      </c>
      <c r="BJ221" s="23" t="s">
        <v>82</v>
      </c>
      <c r="BK221" s="202">
        <f>ROUND(I221*H221,2)</f>
        <v>0</v>
      </c>
      <c r="BL221" s="23" t="s">
        <v>151</v>
      </c>
      <c r="BM221" s="23" t="s">
        <v>1484</v>
      </c>
    </row>
    <row r="222" spans="2:65" s="1" customFormat="1" ht="13.5">
      <c r="B222" s="40"/>
      <c r="C222" s="62"/>
      <c r="D222" s="203" t="s">
        <v>153</v>
      </c>
      <c r="E222" s="62"/>
      <c r="F222" s="204" t="s">
        <v>1483</v>
      </c>
      <c r="G222" s="62"/>
      <c r="H222" s="62"/>
      <c r="I222" s="162"/>
      <c r="J222" s="62"/>
      <c r="K222" s="62"/>
      <c r="L222" s="60"/>
      <c r="M222" s="205"/>
      <c r="N222" s="41"/>
      <c r="O222" s="41"/>
      <c r="P222" s="41"/>
      <c r="Q222" s="41"/>
      <c r="R222" s="41"/>
      <c r="S222" s="41"/>
      <c r="T222" s="77"/>
      <c r="AT222" s="23" t="s">
        <v>153</v>
      </c>
      <c r="AU222" s="23" t="s">
        <v>82</v>
      </c>
    </row>
    <row r="223" spans="2:65" s="1" customFormat="1" ht="16.5" customHeight="1">
      <c r="B223" s="40"/>
      <c r="C223" s="191" t="s">
        <v>177</v>
      </c>
      <c r="D223" s="191" t="s">
        <v>146</v>
      </c>
      <c r="E223" s="192" t="s">
        <v>1485</v>
      </c>
      <c r="F223" s="193" t="s">
        <v>1486</v>
      </c>
      <c r="G223" s="194" t="s">
        <v>310</v>
      </c>
      <c r="H223" s="195">
        <v>270</v>
      </c>
      <c r="I223" s="196"/>
      <c r="J223" s="197">
        <f>ROUND(I223*H223,2)</f>
        <v>0</v>
      </c>
      <c r="K223" s="193" t="s">
        <v>30</v>
      </c>
      <c r="L223" s="60"/>
      <c r="M223" s="198" t="s">
        <v>30</v>
      </c>
      <c r="N223" s="199" t="s">
        <v>45</v>
      </c>
      <c r="O223" s="41"/>
      <c r="P223" s="200">
        <f>O223*H223</f>
        <v>0</v>
      </c>
      <c r="Q223" s="200">
        <v>0</v>
      </c>
      <c r="R223" s="200">
        <f>Q223*H223</f>
        <v>0</v>
      </c>
      <c r="S223" s="200">
        <v>0</v>
      </c>
      <c r="T223" s="201">
        <f>S223*H223</f>
        <v>0</v>
      </c>
      <c r="AR223" s="23" t="s">
        <v>151</v>
      </c>
      <c r="AT223" s="23" t="s">
        <v>146</v>
      </c>
      <c r="AU223" s="23" t="s">
        <v>82</v>
      </c>
      <c r="AY223" s="23" t="s">
        <v>144</v>
      </c>
      <c r="BE223" s="202">
        <f>IF(N223="základní",J223,0)</f>
        <v>0</v>
      </c>
      <c r="BF223" s="202">
        <f>IF(N223="snížená",J223,0)</f>
        <v>0</v>
      </c>
      <c r="BG223" s="202">
        <f>IF(N223="zákl. přenesená",J223,0)</f>
        <v>0</v>
      </c>
      <c r="BH223" s="202">
        <f>IF(N223="sníž. přenesená",J223,0)</f>
        <v>0</v>
      </c>
      <c r="BI223" s="202">
        <f>IF(N223="nulová",J223,0)</f>
        <v>0</v>
      </c>
      <c r="BJ223" s="23" t="s">
        <v>82</v>
      </c>
      <c r="BK223" s="202">
        <f>ROUND(I223*H223,2)</f>
        <v>0</v>
      </c>
      <c r="BL223" s="23" t="s">
        <v>151</v>
      </c>
      <c r="BM223" s="23" t="s">
        <v>1487</v>
      </c>
    </row>
    <row r="224" spans="2:65" s="1" customFormat="1" ht="13.5">
      <c r="B224" s="40"/>
      <c r="C224" s="62"/>
      <c r="D224" s="203" t="s">
        <v>153</v>
      </c>
      <c r="E224" s="62"/>
      <c r="F224" s="204" t="s">
        <v>1486</v>
      </c>
      <c r="G224" s="62"/>
      <c r="H224" s="62"/>
      <c r="I224" s="162"/>
      <c r="J224" s="62"/>
      <c r="K224" s="62"/>
      <c r="L224" s="60"/>
      <c r="M224" s="205"/>
      <c r="N224" s="41"/>
      <c r="O224" s="41"/>
      <c r="P224" s="41"/>
      <c r="Q224" s="41"/>
      <c r="R224" s="41"/>
      <c r="S224" s="41"/>
      <c r="T224" s="77"/>
      <c r="AT224" s="23" t="s">
        <v>153</v>
      </c>
      <c r="AU224" s="23" t="s">
        <v>82</v>
      </c>
    </row>
    <row r="225" spans="2:65" s="1" customFormat="1" ht="16.5" customHeight="1">
      <c r="B225" s="40"/>
      <c r="C225" s="191" t="s">
        <v>615</v>
      </c>
      <c r="D225" s="191" t="s">
        <v>146</v>
      </c>
      <c r="E225" s="192" t="s">
        <v>1488</v>
      </c>
      <c r="F225" s="193" t="s">
        <v>1489</v>
      </c>
      <c r="G225" s="194" t="s">
        <v>1490</v>
      </c>
      <c r="H225" s="195">
        <v>0.6</v>
      </c>
      <c r="I225" s="196"/>
      <c r="J225" s="197">
        <f>ROUND(I225*H225,2)</f>
        <v>0</v>
      </c>
      <c r="K225" s="193" t="s">
        <v>30</v>
      </c>
      <c r="L225" s="60"/>
      <c r="M225" s="198" t="s">
        <v>30</v>
      </c>
      <c r="N225" s="199" t="s">
        <v>45</v>
      </c>
      <c r="O225" s="41"/>
      <c r="P225" s="200">
        <f>O225*H225</f>
        <v>0</v>
      </c>
      <c r="Q225" s="200">
        <v>0</v>
      </c>
      <c r="R225" s="200">
        <f>Q225*H225</f>
        <v>0</v>
      </c>
      <c r="S225" s="200">
        <v>0</v>
      </c>
      <c r="T225" s="201">
        <f>S225*H225</f>
        <v>0</v>
      </c>
      <c r="AR225" s="23" t="s">
        <v>151</v>
      </c>
      <c r="AT225" s="23" t="s">
        <v>146</v>
      </c>
      <c r="AU225" s="23" t="s">
        <v>82</v>
      </c>
      <c r="AY225" s="23" t="s">
        <v>144</v>
      </c>
      <c r="BE225" s="202">
        <f>IF(N225="základní",J225,0)</f>
        <v>0</v>
      </c>
      <c r="BF225" s="202">
        <f>IF(N225="snížená",J225,0)</f>
        <v>0</v>
      </c>
      <c r="BG225" s="202">
        <f>IF(N225="zákl. přenesená",J225,0)</f>
        <v>0</v>
      </c>
      <c r="BH225" s="202">
        <f>IF(N225="sníž. přenesená",J225,0)</f>
        <v>0</v>
      </c>
      <c r="BI225" s="202">
        <f>IF(N225="nulová",J225,0)</f>
        <v>0</v>
      </c>
      <c r="BJ225" s="23" t="s">
        <v>82</v>
      </c>
      <c r="BK225" s="202">
        <f>ROUND(I225*H225,2)</f>
        <v>0</v>
      </c>
      <c r="BL225" s="23" t="s">
        <v>151</v>
      </c>
      <c r="BM225" s="23" t="s">
        <v>1491</v>
      </c>
    </row>
    <row r="226" spans="2:65" s="1" customFormat="1" ht="13.5">
      <c r="B226" s="40"/>
      <c r="C226" s="62"/>
      <c r="D226" s="203" t="s">
        <v>153</v>
      </c>
      <c r="E226" s="62"/>
      <c r="F226" s="204" t="s">
        <v>1489</v>
      </c>
      <c r="G226" s="62"/>
      <c r="H226" s="62"/>
      <c r="I226" s="162"/>
      <c r="J226" s="62"/>
      <c r="K226" s="62"/>
      <c r="L226" s="60"/>
      <c r="M226" s="205"/>
      <c r="N226" s="41"/>
      <c r="O226" s="41"/>
      <c r="P226" s="41"/>
      <c r="Q226" s="41"/>
      <c r="R226" s="41"/>
      <c r="S226" s="41"/>
      <c r="T226" s="77"/>
      <c r="AT226" s="23" t="s">
        <v>153</v>
      </c>
      <c r="AU226" s="23" t="s">
        <v>82</v>
      </c>
    </row>
    <row r="227" spans="2:65" s="1" customFormat="1" ht="25.5" customHeight="1">
      <c r="B227" s="40"/>
      <c r="C227" s="191" t="s">
        <v>623</v>
      </c>
      <c r="D227" s="191" t="s">
        <v>146</v>
      </c>
      <c r="E227" s="192" t="s">
        <v>1492</v>
      </c>
      <c r="F227" s="193" t="s">
        <v>1493</v>
      </c>
      <c r="G227" s="194" t="s">
        <v>167</v>
      </c>
      <c r="H227" s="195">
        <v>39</v>
      </c>
      <c r="I227" s="196"/>
      <c r="J227" s="197">
        <f>ROUND(I227*H227,2)</f>
        <v>0</v>
      </c>
      <c r="K227" s="193" t="s">
        <v>30</v>
      </c>
      <c r="L227" s="60"/>
      <c r="M227" s="198" t="s">
        <v>30</v>
      </c>
      <c r="N227" s="199" t="s">
        <v>45</v>
      </c>
      <c r="O227" s="41"/>
      <c r="P227" s="200">
        <f>O227*H227</f>
        <v>0</v>
      </c>
      <c r="Q227" s="200">
        <v>0</v>
      </c>
      <c r="R227" s="200">
        <f>Q227*H227</f>
        <v>0</v>
      </c>
      <c r="S227" s="200">
        <v>0</v>
      </c>
      <c r="T227" s="201">
        <f>S227*H227</f>
        <v>0</v>
      </c>
      <c r="AR227" s="23" t="s">
        <v>151</v>
      </c>
      <c r="AT227" s="23" t="s">
        <v>146</v>
      </c>
      <c r="AU227" s="23" t="s">
        <v>82</v>
      </c>
      <c r="AY227" s="23" t="s">
        <v>144</v>
      </c>
      <c r="BE227" s="202">
        <f>IF(N227="základní",J227,0)</f>
        <v>0</v>
      </c>
      <c r="BF227" s="202">
        <f>IF(N227="snížená",J227,0)</f>
        <v>0</v>
      </c>
      <c r="BG227" s="202">
        <f>IF(N227="zákl. přenesená",J227,0)</f>
        <v>0</v>
      </c>
      <c r="BH227" s="202">
        <f>IF(N227="sníž. přenesená",J227,0)</f>
        <v>0</v>
      </c>
      <c r="BI227" s="202">
        <f>IF(N227="nulová",J227,0)</f>
        <v>0</v>
      </c>
      <c r="BJ227" s="23" t="s">
        <v>82</v>
      </c>
      <c r="BK227" s="202">
        <f>ROUND(I227*H227,2)</f>
        <v>0</v>
      </c>
      <c r="BL227" s="23" t="s">
        <v>151</v>
      </c>
      <c r="BM227" s="23" t="s">
        <v>1494</v>
      </c>
    </row>
    <row r="228" spans="2:65" s="1" customFormat="1" ht="13.5">
      <c r="B228" s="40"/>
      <c r="C228" s="62"/>
      <c r="D228" s="203" t="s">
        <v>153</v>
      </c>
      <c r="E228" s="62"/>
      <c r="F228" s="204" t="s">
        <v>1493</v>
      </c>
      <c r="G228" s="62"/>
      <c r="H228" s="62"/>
      <c r="I228" s="162"/>
      <c r="J228" s="62"/>
      <c r="K228" s="62"/>
      <c r="L228" s="60"/>
      <c r="M228" s="205"/>
      <c r="N228" s="41"/>
      <c r="O228" s="41"/>
      <c r="P228" s="41"/>
      <c r="Q228" s="41"/>
      <c r="R228" s="41"/>
      <c r="S228" s="41"/>
      <c r="T228" s="77"/>
      <c r="AT228" s="23" t="s">
        <v>153</v>
      </c>
      <c r="AU228" s="23" t="s">
        <v>82</v>
      </c>
    </row>
    <row r="229" spans="2:65" s="1" customFormat="1" ht="16.5" customHeight="1">
      <c r="B229" s="40"/>
      <c r="C229" s="191" t="s">
        <v>627</v>
      </c>
      <c r="D229" s="191" t="s">
        <v>146</v>
      </c>
      <c r="E229" s="192" t="s">
        <v>1495</v>
      </c>
      <c r="F229" s="193" t="s">
        <v>1496</v>
      </c>
      <c r="G229" s="194" t="s">
        <v>167</v>
      </c>
      <c r="H229" s="195">
        <v>11.7</v>
      </c>
      <c r="I229" s="196"/>
      <c r="J229" s="197">
        <f>ROUND(I229*H229,2)</f>
        <v>0</v>
      </c>
      <c r="K229" s="193" t="s">
        <v>30</v>
      </c>
      <c r="L229" s="60"/>
      <c r="M229" s="198" t="s">
        <v>30</v>
      </c>
      <c r="N229" s="199" t="s">
        <v>45</v>
      </c>
      <c r="O229" s="41"/>
      <c r="P229" s="200">
        <f>O229*H229</f>
        <v>0</v>
      </c>
      <c r="Q229" s="200">
        <v>0</v>
      </c>
      <c r="R229" s="200">
        <f>Q229*H229</f>
        <v>0</v>
      </c>
      <c r="S229" s="200">
        <v>0</v>
      </c>
      <c r="T229" s="201">
        <f>S229*H229</f>
        <v>0</v>
      </c>
      <c r="AR229" s="23" t="s">
        <v>151</v>
      </c>
      <c r="AT229" s="23" t="s">
        <v>146</v>
      </c>
      <c r="AU229" s="23" t="s">
        <v>82</v>
      </c>
      <c r="AY229" s="23" t="s">
        <v>144</v>
      </c>
      <c r="BE229" s="202">
        <f>IF(N229="základní",J229,0)</f>
        <v>0</v>
      </c>
      <c r="BF229" s="202">
        <f>IF(N229="snížená",J229,0)</f>
        <v>0</v>
      </c>
      <c r="BG229" s="202">
        <f>IF(N229="zákl. přenesená",J229,0)</f>
        <v>0</v>
      </c>
      <c r="BH229" s="202">
        <f>IF(N229="sníž. přenesená",J229,0)</f>
        <v>0</v>
      </c>
      <c r="BI229" s="202">
        <f>IF(N229="nulová",J229,0)</f>
        <v>0</v>
      </c>
      <c r="BJ229" s="23" t="s">
        <v>82</v>
      </c>
      <c r="BK229" s="202">
        <f>ROUND(I229*H229,2)</f>
        <v>0</v>
      </c>
      <c r="BL229" s="23" t="s">
        <v>151</v>
      </c>
      <c r="BM229" s="23" t="s">
        <v>1497</v>
      </c>
    </row>
    <row r="230" spans="2:65" s="1" customFormat="1" ht="13.5">
      <c r="B230" s="40"/>
      <c r="C230" s="62"/>
      <c r="D230" s="203" t="s">
        <v>153</v>
      </c>
      <c r="E230" s="62"/>
      <c r="F230" s="204" t="s">
        <v>1496</v>
      </c>
      <c r="G230" s="62"/>
      <c r="H230" s="62"/>
      <c r="I230" s="162"/>
      <c r="J230" s="62"/>
      <c r="K230" s="62"/>
      <c r="L230" s="60"/>
      <c r="M230" s="205"/>
      <c r="N230" s="41"/>
      <c r="O230" s="41"/>
      <c r="P230" s="41"/>
      <c r="Q230" s="41"/>
      <c r="R230" s="41"/>
      <c r="S230" s="41"/>
      <c r="T230" s="77"/>
      <c r="AT230" s="23" t="s">
        <v>153</v>
      </c>
      <c r="AU230" s="23" t="s">
        <v>82</v>
      </c>
    </row>
    <row r="231" spans="2:65" s="1" customFormat="1" ht="16.5" customHeight="1">
      <c r="B231" s="40"/>
      <c r="C231" s="191" t="s">
        <v>631</v>
      </c>
      <c r="D231" s="191" t="s">
        <v>146</v>
      </c>
      <c r="E231" s="192" t="s">
        <v>1498</v>
      </c>
      <c r="F231" s="193" t="s">
        <v>1499</v>
      </c>
      <c r="G231" s="194" t="s">
        <v>167</v>
      </c>
      <c r="H231" s="195">
        <v>9</v>
      </c>
      <c r="I231" s="196"/>
      <c r="J231" s="197">
        <f>ROUND(I231*H231,2)</f>
        <v>0</v>
      </c>
      <c r="K231" s="193" t="s">
        <v>30</v>
      </c>
      <c r="L231" s="60"/>
      <c r="M231" s="198" t="s">
        <v>30</v>
      </c>
      <c r="N231" s="199" t="s">
        <v>45</v>
      </c>
      <c r="O231" s="41"/>
      <c r="P231" s="200">
        <f>O231*H231</f>
        <v>0</v>
      </c>
      <c r="Q231" s="200">
        <v>0</v>
      </c>
      <c r="R231" s="200">
        <f>Q231*H231</f>
        <v>0</v>
      </c>
      <c r="S231" s="200">
        <v>0</v>
      </c>
      <c r="T231" s="201">
        <f>S231*H231</f>
        <v>0</v>
      </c>
      <c r="AR231" s="23" t="s">
        <v>151</v>
      </c>
      <c r="AT231" s="23" t="s">
        <v>146</v>
      </c>
      <c r="AU231" s="23" t="s">
        <v>82</v>
      </c>
      <c r="AY231" s="23" t="s">
        <v>144</v>
      </c>
      <c r="BE231" s="202">
        <f>IF(N231="základní",J231,0)</f>
        <v>0</v>
      </c>
      <c r="BF231" s="202">
        <f>IF(N231="snížená",J231,0)</f>
        <v>0</v>
      </c>
      <c r="BG231" s="202">
        <f>IF(N231="zákl. přenesená",J231,0)</f>
        <v>0</v>
      </c>
      <c r="BH231" s="202">
        <f>IF(N231="sníž. přenesená",J231,0)</f>
        <v>0</v>
      </c>
      <c r="BI231" s="202">
        <f>IF(N231="nulová",J231,0)</f>
        <v>0</v>
      </c>
      <c r="BJ231" s="23" t="s">
        <v>82</v>
      </c>
      <c r="BK231" s="202">
        <f>ROUND(I231*H231,2)</f>
        <v>0</v>
      </c>
      <c r="BL231" s="23" t="s">
        <v>151</v>
      </c>
      <c r="BM231" s="23" t="s">
        <v>1500</v>
      </c>
    </row>
    <row r="232" spans="2:65" s="1" customFormat="1" ht="13.5">
      <c r="B232" s="40"/>
      <c r="C232" s="62"/>
      <c r="D232" s="203" t="s">
        <v>153</v>
      </c>
      <c r="E232" s="62"/>
      <c r="F232" s="204" t="s">
        <v>1499</v>
      </c>
      <c r="G232" s="62"/>
      <c r="H232" s="62"/>
      <c r="I232" s="162"/>
      <c r="J232" s="62"/>
      <c r="K232" s="62"/>
      <c r="L232" s="60"/>
      <c r="M232" s="205"/>
      <c r="N232" s="41"/>
      <c r="O232" s="41"/>
      <c r="P232" s="41"/>
      <c r="Q232" s="41"/>
      <c r="R232" s="41"/>
      <c r="S232" s="41"/>
      <c r="T232" s="77"/>
      <c r="AT232" s="23" t="s">
        <v>153</v>
      </c>
      <c r="AU232" s="23" t="s">
        <v>82</v>
      </c>
    </row>
    <row r="233" spans="2:65" s="1" customFormat="1" ht="16.5" customHeight="1">
      <c r="B233" s="40"/>
      <c r="C233" s="191" t="s">
        <v>635</v>
      </c>
      <c r="D233" s="191" t="s">
        <v>146</v>
      </c>
      <c r="E233" s="192" t="s">
        <v>1501</v>
      </c>
      <c r="F233" s="193" t="s">
        <v>1502</v>
      </c>
      <c r="G233" s="194" t="s">
        <v>1257</v>
      </c>
      <c r="H233" s="195">
        <v>8</v>
      </c>
      <c r="I233" s="196"/>
      <c r="J233" s="197">
        <f>ROUND(I233*H233,2)</f>
        <v>0</v>
      </c>
      <c r="K233" s="193" t="s">
        <v>30</v>
      </c>
      <c r="L233" s="60"/>
      <c r="M233" s="198" t="s">
        <v>30</v>
      </c>
      <c r="N233" s="199" t="s">
        <v>45</v>
      </c>
      <c r="O233" s="41"/>
      <c r="P233" s="200">
        <f>O233*H233</f>
        <v>0</v>
      </c>
      <c r="Q233" s="200">
        <v>0</v>
      </c>
      <c r="R233" s="200">
        <f>Q233*H233</f>
        <v>0</v>
      </c>
      <c r="S233" s="200">
        <v>0</v>
      </c>
      <c r="T233" s="201">
        <f>S233*H233</f>
        <v>0</v>
      </c>
      <c r="AR233" s="23" t="s">
        <v>151</v>
      </c>
      <c r="AT233" s="23" t="s">
        <v>146</v>
      </c>
      <c r="AU233" s="23" t="s">
        <v>82</v>
      </c>
      <c r="AY233" s="23" t="s">
        <v>144</v>
      </c>
      <c r="BE233" s="202">
        <f>IF(N233="základní",J233,0)</f>
        <v>0</v>
      </c>
      <c r="BF233" s="202">
        <f>IF(N233="snížená",J233,0)</f>
        <v>0</v>
      </c>
      <c r="BG233" s="202">
        <f>IF(N233="zákl. přenesená",J233,0)</f>
        <v>0</v>
      </c>
      <c r="BH233" s="202">
        <f>IF(N233="sníž. přenesená",J233,0)</f>
        <v>0</v>
      </c>
      <c r="BI233" s="202">
        <f>IF(N233="nulová",J233,0)</f>
        <v>0</v>
      </c>
      <c r="BJ233" s="23" t="s">
        <v>82</v>
      </c>
      <c r="BK233" s="202">
        <f>ROUND(I233*H233,2)</f>
        <v>0</v>
      </c>
      <c r="BL233" s="23" t="s">
        <v>151</v>
      </c>
      <c r="BM233" s="23" t="s">
        <v>1503</v>
      </c>
    </row>
    <row r="234" spans="2:65" s="1" customFormat="1" ht="13.5">
      <c r="B234" s="40"/>
      <c r="C234" s="62"/>
      <c r="D234" s="203" t="s">
        <v>153</v>
      </c>
      <c r="E234" s="62"/>
      <c r="F234" s="204" t="s">
        <v>1502</v>
      </c>
      <c r="G234" s="62"/>
      <c r="H234" s="62"/>
      <c r="I234" s="162"/>
      <c r="J234" s="62"/>
      <c r="K234" s="62"/>
      <c r="L234" s="60"/>
      <c r="M234" s="205"/>
      <c r="N234" s="41"/>
      <c r="O234" s="41"/>
      <c r="P234" s="41"/>
      <c r="Q234" s="41"/>
      <c r="R234" s="41"/>
      <c r="S234" s="41"/>
      <c r="T234" s="77"/>
      <c r="AT234" s="23" t="s">
        <v>153</v>
      </c>
      <c r="AU234" s="23" t="s">
        <v>82</v>
      </c>
    </row>
    <row r="235" spans="2:65" s="1" customFormat="1" ht="16.5" customHeight="1">
      <c r="B235" s="40"/>
      <c r="C235" s="191" t="s">
        <v>641</v>
      </c>
      <c r="D235" s="191" t="s">
        <v>146</v>
      </c>
      <c r="E235" s="192" t="s">
        <v>1504</v>
      </c>
      <c r="F235" s="193" t="s">
        <v>1505</v>
      </c>
      <c r="G235" s="194" t="s">
        <v>1257</v>
      </c>
      <c r="H235" s="195">
        <v>18</v>
      </c>
      <c r="I235" s="196"/>
      <c r="J235" s="197">
        <f>ROUND(I235*H235,2)</f>
        <v>0</v>
      </c>
      <c r="K235" s="193" t="s">
        <v>30</v>
      </c>
      <c r="L235" s="60"/>
      <c r="M235" s="198" t="s">
        <v>30</v>
      </c>
      <c r="N235" s="199" t="s">
        <v>45</v>
      </c>
      <c r="O235" s="41"/>
      <c r="P235" s="200">
        <f>O235*H235</f>
        <v>0</v>
      </c>
      <c r="Q235" s="200">
        <v>0</v>
      </c>
      <c r="R235" s="200">
        <f>Q235*H235</f>
        <v>0</v>
      </c>
      <c r="S235" s="200">
        <v>0</v>
      </c>
      <c r="T235" s="201">
        <f>S235*H235</f>
        <v>0</v>
      </c>
      <c r="AR235" s="23" t="s">
        <v>151</v>
      </c>
      <c r="AT235" s="23" t="s">
        <v>146</v>
      </c>
      <c r="AU235" s="23" t="s">
        <v>82</v>
      </c>
      <c r="AY235" s="23" t="s">
        <v>144</v>
      </c>
      <c r="BE235" s="202">
        <f>IF(N235="základní",J235,0)</f>
        <v>0</v>
      </c>
      <c r="BF235" s="202">
        <f>IF(N235="snížená",J235,0)</f>
        <v>0</v>
      </c>
      <c r="BG235" s="202">
        <f>IF(N235="zákl. přenesená",J235,0)</f>
        <v>0</v>
      </c>
      <c r="BH235" s="202">
        <f>IF(N235="sníž. přenesená",J235,0)</f>
        <v>0</v>
      </c>
      <c r="BI235" s="202">
        <f>IF(N235="nulová",J235,0)</f>
        <v>0</v>
      </c>
      <c r="BJ235" s="23" t="s">
        <v>82</v>
      </c>
      <c r="BK235" s="202">
        <f>ROUND(I235*H235,2)</f>
        <v>0</v>
      </c>
      <c r="BL235" s="23" t="s">
        <v>151</v>
      </c>
      <c r="BM235" s="23" t="s">
        <v>1506</v>
      </c>
    </row>
    <row r="236" spans="2:65" s="1" customFormat="1" ht="13.5">
      <c r="B236" s="40"/>
      <c r="C236" s="62"/>
      <c r="D236" s="203" t="s">
        <v>153</v>
      </c>
      <c r="E236" s="62"/>
      <c r="F236" s="204" t="s">
        <v>1505</v>
      </c>
      <c r="G236" s="62"/>
      <c r="H236" s="62"/>
      <c r="I236" s="162"/>
      <c r="J236" s="62"/>
      <c r="K236" s="62"/>
      <c r="L236" s="60"/>
      <c r="M236" s="205"/>
      <c r="N236" s="41"/>
      <c r="O236" s="41"/>
      <c r="P236" s="41"/>
      <c r="Q236" s="41"/>
      <c r="R236" s="41"/>
      <c r="S236" s="41"/>
      <c r="T236" s="77"/>
      <c r="AT236" s="23" t="s">
        <v>153</v>
      </c>
      <c r="AU236" s="23" t="s">
        <v>82</v>
      </c>
    </row>
    <row r="237" spans="2:65" s="1" customFormat="1" ht="16.5" customHeight="1">
      <c r="B237" s="40"/>
      <c r="C237" s="191" t="s">
        <v>645</v>
      </c>
      <c r="D237" s="191" t="s">
        <v>146</v>
      </c>
      <c r="E237" s="192" t="s">
        <v>1507</v>
      </c>
      <c r="F237" s="193" t="s">
        <v>1508</v>
      </c>
      <c r="G237" s="194" t="s">
        <v>167</v>
      </c>
      <c r="H237" s="195">
        <v>13</v>
      </c>
      <c r="I237" s="196"/>
      <c r="J237" s="197">
        <f>ROUND(I237*H237,2)</f>
        <v>0</v>
      </c>
      <c r="K237" s="193" t="s">
        <v>30</v>
      </c>
      <c r="L237" s="60"/>
      <c r="M237" s="198" t="s">
        <v>30</v>
      </c>
      <c r="N237" s="199" t="s">
        <v>45</v>
      </c>
      <c r="O237" s="41"/>
      <c r="P237" s="200">
        <f>O237*H237</f>
        <v>0</v>
      </c>
      <c r="Q237" s="200">
        <v>0</v>
      </c>
      <c r="R237" s="200">
        <f>Q237*H237</f>
        <v>0</v>
      </c>
      <c r="S237" s="200">
        <v>0</v>
      </c>
      <c r="T237" s="201">
        <f>S237*H237</f>
        <v>0</v>
      </c>
      <c r="AR237" s="23" t="s">
        <v>151</v>
      </c>
      <c r="AT237" s="23" t="s">
        <v>146</v>
      </c>
      <c r="AU237" s="23" t="s">
        <v>82</v>
      </c>
      <c r="AY237" s="23" t="s">
        <v>144</v>
      </c>
      <c r="BE237" s="202">
        <f>IF(N237="základní",J237,0)</f>
        <v>0</v>
      </c>
      <c r="BF237" s="202">
        <f>IF(N237="snížená",J237,0)</f>
        <v>0</v>
      </c>
      <c r="BG237" s="202">
        <f>IF(N237="zákl. přenesená",J237,0)</f>
        <v>0</v>
      </c>
      <c r="BH237" s="202">
        <f>IF(N237="sníž. přenesená",J237,0)</f>
        <v>0</v>
      </c>
      <c r="BI237" s="202">
        <f>IF(N237="nulová",J237,0)</f>
        <v>0</v>
      </c>
      <c r="BJ237" s="23" t="s">
        <v>82</v>
      </c>
      <c r="BK237" s="202">
        <f>ROUND(I237*H237,2)</f>
        <v>0</v>
      </c>
      <c r="BL237" s="23" t="s">
        <v>151</v>
      </c>
      <c r="BM237" s="23" t="s">
        <v>1509</v>
      </c>
    </row>
    <row r="238" spans="2:65" s="1" customFormat="1" ht="13.5">
      <c r="B238" s="40"/>
      <c r="C238" s="62"/>
      <c r="D238" s="203" t="s">
        <v>153</v>
      </c>
      <c r="E238" s="62"/>
      <c r="F238" s="204" t="s">
        <v>1508</v>
      </c>
      <c r="G238" s="62"/>
      <c r="H238" s="62"/>
      <c r="I238" s="162"/>
      <c r="J238" s="62"/>
      <c r="K238" s="62"/>
      <c r="L238" s="60"/>
      <c r="M238" s="205"/>
      <c r="N238" s="41"/>
      <c r="O238" s="41"/>
      <c r="P238" s="41"/>
      <c r="Q238" s="41"/>
      <c r="R238" s="41"/>
      <c r="S238" s="41"/>
      <c r="T238" s="77"/>
      <c r="AT238" s="23" t="s">
        <v>153</v>
      </c>
      <c r="AU238" s="23" t="s">
        <v>82</v>
      </c>
    </row>
    <row r="239" spans="2:65" s="1" customFormat="1" ht="16.5" customHeight="1">
      <c r="B239" s="40"/>
      <c r="C239" s="191" t="s">
        <v>650</v>
      </c>
      <c r="D239" s="191" t="s">
        <v>146</v>
      </c>
      <c r="E239" s="192" t="s">
        <v>1510</v>
      </c>
      <c r="F239" s="193" t="s">
        <v>1511</v>
      </c>
      <c r="G239" s="194" t="s">
        <v>364</v>
      </c>
      <c r="H239" s="195">
        <v>330</v>
      </c>
      <c r="I239" s="196"/>
      <c r="J239" s="197">
        <f>ROUND(I239*H239,2)</f>
        <v>0</v>
      </c>
      <c r="K239" s="193" t="s">
        <v>30</v>
      </c>
      <c r="L239" s="60"/>
      <c r="M239" s="198" t="s">
        <v>30</v>
      </c>
      <c r="N239" s="199" t="s">
        <v>45</v>
      </c>
      <c r="O239" s="41"/>
      <c r="P239" s="200">
        <f>O239*H239</f>
        <v>0</v>
      </c>
      <c r="Q239" s="200">
        <v>0</v>
      </c>
      <c r="R239" s="200">
        <f>Q239*H239</f>
        <v>0</v>
      </c>
      <c r="S239" s="200">
        <v>0</v>
      </c>
      <c r="T239" s="201">
        <f>S239*H239</f>
        <v>0</v>
      </c>
      <c r="AR239" s="23" t="s">
        <v>151</v>
      </c>
      <c r="AT239" s="23" t="s">
        <v>146</v>
      </c>
      <c r="AU239" s="23" t="s">
        <v>82</v>
      </c>
      <c r="AY239" s="23" t="s">
        <v>144</v>
      </c>
      <c r="BE239" s="202">
        <f>IF(N239="základní",J239,0)</f>
        <v>0</v>
      </c>
      <c r="BF239" s="202">
        <f>IF(N239="snížená",J239,0)</f>
        <v>0</v>
      </c>
      <c r="BG239" s="202">
        <f>IF(N239="zákl. přenesená",J239,0)</f>
        <v>0</v>
      </c>
      <c r="BH239" s="202">
        <f>IF(N239="sníž. přenesená",J239,0)</f>
        <v>0</v>
      </c>
      <c r="BI239" s="202">
        <f>IF(N239="nulová",J239,0)</f>
        <v>0</v>
      </c>
      <c r="BJ239" s="23" t="s">
        <v>82</v>
      </c>
      <c r="BK239" s="202">
        <f>ROUND(I239*H239,2)</f>
        <v>0</v>
      </c>
      <c r="BL239" s="23" t="s">
        <v>151</v>
      </c>
      <c r="BM239" s="23" t="s">
        <v>1512</v>
      </c>
    </row>
    <row r="240" spans="2:65" s="1" customFormat="1" ht="13.5">
      <c r="B240" s="40"/>
      <c r="C240" s="62"/>
      <c r="D240" s="203" t="s">
        <v>153</v>
      </c>
      <c r="E240" s="62"/>
      <c r="F240" s="204" t="s">
        <v>1511</v>
      </c>
      <c r="G240" s="62"/>
      <c r="H240" s="62"/>
      <c r="I240" s="162"/>
      <c r="J240" s="62"/>
      <c r="K240" s="62"/>
      <c r="L240" s="60"/>
      <c r="M240" s="205"/>
      <c r="N240" s="41"/>
      <c r="O240" s="41"/>
      <c r="P240" s="41"/>
      <c r="Q240" s="41"/>
      <c r="R240" s="41"/>
      <c r="S240" s="41"/>
      <c r="T240" s="77"/>
      <c r="AT240" s="23" t="s">
        <v>153</v>
      </c>
      <c r="AU240" s="23" t="s">
        <v>82</v>
      </c>
    </row>
    <row r="241" spans="2:65" s="1" customFormat="1" ht="16.5" customHeight="1">
      <c r="B241" s="40"/>
      <c r="C241" s="191" t="s">
        <v>655</v>
      </c>
      <c r="D241" s="191" t="s">
        <v>146</v>
      </c>
      <c r="E241" s="192" t="s">
        <v>1513</v>
      </c>
      <c r="F241" s="193" t="s">
        <v>1514</v>
      </c>
      <c r="G241" s="194" t="s">
        <v>364</v>
      </c>
      <c r="H241" s="195">
        <v>200</v>
      </c>
      <c r="I241" s="196"/>
      <c r="J241" s="197">
        <f>ROUND(I241*H241,2)</f>
        <v>0</v>
      </c>
      <c r="K241" s="193" t="s">
        <v>30</v>
      </c>
      <c r="L241" s="60"/>
      <c r="M241" s="198" t="s">
        <v>30</v>
      </c>
      <c r="N241" s="199" t="s">
        <v>45</v>
      </c>
      <c r="O241" s="41"/>
      <c r="P241" s="200">
        <f>O241*H241</f>
        <v>0</v>
      </c>
      <c r="Q241" s="200">
        <v>0</v>
      </c>
      <c r="R241" s="200">
        <f>Q241*H241</f>
        <v>0</v>
      </c>
      <c r="S241" s="200">
        <v>0</v>
      </c>
      <c r="T241" s="201">
        <f>S241*H241</f>
        <v>0</v>
      </c>
      <c r="AR241" s="23" t="s">
        <v>151</v>
      </c>
      <c r="AT241" s="23" t="s">
        <v>146</v>
      </c>
      <c r="AU241" s="23" t="s">
        <v>82</v>
      </c>
      <c r="AY241" s="23" t="s">
        <v>144</v>
      </c>
      <c r="BE241" s="202">
        <f>IF(N241="základní",J241,0)</f>
        <v>0</v>
      </c>
      <c r="BF241" s="202">
        <f>IF(N241="snížená",J241,0)</f>
        <v>0</v>
      </c>
      <c r="BG241" s="202">
        <f>IF(N241="zákl. přenesená",J241,0)</f>
        <v>0</v>
      </c>
      <c r="BH241" s="202">
        <f>IF(N241="sníž. přenesená",J241,0)</f>
        <v>0</v>
      </c>
      <c r="BI241" s="202">
        <f>IF(N241="nulová",J241,0)</f>
        <v>0</v>
      </c>
      <c r="BJ241" s="23" t="s">
        <v>82</v>
      </c>
      <c r="BK241" s="202">
        <f>ROUND(I241*H241,2)</f>
        <v>0</v>
      </c>
      <c r="BL241" s="23" t="s">
        <v>151</v>
      </c>
      <c r="BM241" s="23" t="s">
        <v>1515</v>
      </c>
    </row>
    <row r="242" spans="2:65" s="1" customFormat="1" ht="13.5">
      <c r="B242" s="40"/>
      <c r="C242" s="62"/>
      <c r="D242" s="203" t="s">
        <v>153</v>
      </c>
      <c r="E242" s="62"/>
      <c r="F242" s="204" t="s">
        <v>1514</v>
      </c>
      <c r="G242" s="62"/>
      <c r="H242" s="62"/>
      <c r="I242" s="162"/>
      <c r="J242" s="62"/>
      <c r="K242" s="62"/>
      <c r="L242" s="60"/>
      <c r="M242" s="205"/>
      <c r="N242" s="41"/>
      <c r="O242" s="41"/>
      <c r="P242" s="41"/>
      <c r="Q242" s="41"/>
      <c r="R242" s="41"/>
      <c r="S242" s="41"/>
      <c r="T242" s="77"/>
      <c r="AT242" s="23" t="s">
        <v>153</v>
      </c>
      <c r="AU242" s="23" t="s">
        <v>82</v>
      </c>
    </row>
    <row r="243" spans="2:65" s="1" customFormat="1" ht="16.5" customHeight="1">
      <c r="B243" s="40"/>
      <c r="C243" s="191" t="s">
        <v>659</v>
      </c>
      <c r="D243" s="191" t="s">
        <v>146</v>
      </c>
      <c r="E243" s="192" t="s">
        <v>1516</v>
      </c>
      <c r="F243" s="193" t="s">
        <v>1517</v>
      </c>
      <c r="G243" s="194" t="s">
        <v>364</v>
      </c>
      <c r="H243" s="195">
        <v>60</v>
      </c>
      <c r="I243" s="196"/>
      <c r="J243" s="197">
        <f>ROUND(I243*H243,2)</f>
        <v>0</v>
      </c>
      <c r="K243" s="193" t="s">
        <v>30</v>
      </c>
      <c r="L243" s="60"/>
      <c r="M243" s="198" t="s">
        <v>30</v>
      </c>
      <c r="N243" s="199" t="s">
        <v>45</v>
      </c>
      <c r="O243" s="41"/>
      <c r="P243" s="200">
        <f>O243*H243</f>
        <v>0</v>
      </c>
      <c r="Q243" s="200">
        <v>0</v>
      </c>
      <c r="R243" s="200">
        <f>Q243*H243</f>
        <v>0</v>
      </c>
      <c r="S243" s="200">
        <v>0</v>
      </c>
      <c r="T243" s="201">
        <f>S243*H243</f>
        <v>0</v>
      </c>
      <c r="AR243" s="23" t="s">
        <v>151</v>
      </c>
      <c r="AT243" s="23" t="s">
        <v>146</v>
      </c>
      <c r="AU243" s="23" t="s">
        <v>82</v>
      </c>
      <c r="AY243" s="23" t="s">
        <v>144</v>
      </c>
      <c r="BE243" s="202">
        <f>IF(N243="základní",J243,0)</f>
        <v>0</v>
      </c>
      <c r="BF243" s="202">
        <f>IF(N243="snížená",J243,0)</f>
        <v>0</v>
      </c>
      <c r="BG243" s="202">
        <f>IF(N243="zákl. přenesená",J243,0)</f>
        <v>0</v>
      </c>
      <c r="BH243" s="202">
        <f>IF(N243="sníž. přenesená",J243,0)</f>
        <v>0</v>
      </c>
      <c r="BI243" s="202">
        <f>IF(N243="nulová",J243,0)</f>
        <v>0</v>
      </c>
      <c r="BJ243" s="23" t="s">
        <v>82</v>
      </c>
      <c r="BK243" s="202">
        <f>ROUND(I243*H243,2)</f>
        <v>0</v>
      </c>
      <c r="BL243" s="23" t="s">
        <v>151</v>
      </c>
      <c r="BM243" s="23" t="s">
        <v>1518</v>
      </c>
    </row>
    <row r="244" spans="2:65" s="1" customFormat="1" ht="13.5">
      <c r="B244" s="40"/>
      <c r="C244" s="62"/>
      <c r="D244" s="203" t="s">
        <v>153</v>
      </c>
      <c r="E244" s="62"/>
      <c r="F244" s="204" t="s">
        <v>1517</v>
      </c>
      <c r="G244" s="62"/>
      <c r="H244" s="62"/>
      <c r="I244" s="162"/>
      <c r="J244" s="62"/>
      <c r="K244" s="62"/>
      <c r="L244" s="60"/>
      <c r="M244" s="253"/>
      <c r="N244" s="254"/>
      <c r="O244" s="254"/>
      <c r="P244" s="254"/>
      <c r="Q244" s="254"/>
      <c r="R244" s="254"/>
      <c r="S244" s="254"/>
      <c r="T244" s="255"/>
      <c r="AT244" s="23" t="s">
        <v>153</v>
      </c>
      <c r="AU244" s="23" t="s">
        <v>82</v>
      </c>
    </row>
    <row r="245" spans="2:65" s="1" customFormat="1" ht="6.95" customHeight="1">
      <c r="B245" s="55"/>
      <c r="C245" s="56"/>
      <c r="D245" s="56"/>
      <c r="E245" s="56"/>
      <c r="F245" s="56"/>
      <c r="G245" s="56"/>
      <c r="H245" s="56"/>
      <c r="I245" s="138"/>
      <c r="J245" s="56"/>
      <c r="K245" s="56"/>
      <c r="L245" s="60"/>
    </row>
  </sheetData>
  <sheetProtection algorithmName="SHA-512" hashValue="1CkVF/dEA/piEQFMFeCu1uzjHm+Iyqc2Plb+X1ar3yAlxq/BRTuzncGtlZGULD8N69dZSV0JPeac78vdKjMjOA==" saltValue="oDtiq2rUZKM8XnxQwsqd+YkMr/rSWLgIhO8wVAtXzYsKXpFHohtAUULrjV1y9sANEAEk0+0J9l12dXkyZ8j/iw==" spinCount="100000" sheet="1" objects="1" scenarios="1" formatColumns="0" formatRows="0" autoFilter="0"/>
  <autoFilter ref="C80:K244"/>
  <mergeCells count="10">
    <mergeCell ref="J51:J52"/>
    <mergeCell ref="E71:H71"/>
    <mergeCell ref="E73:H73"/>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0" display="3) Soupis prací"/>
    <hyperlink ref="L1:V1" location="'Rekapitulace stavby'!C2" display="Rekapitulace stavby"/>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66"/>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101</v>
      </c>
      <c r="G1" s="381" t="s">
        <v>102</v>
      </c>
      <c r="H1" s="381"/>
      <c r="I1" s="114"/>
      <c r="J1" s="113" t="s">
        <v>103</v>
      </c>
      <c r="K1" s="112" t="s">
        <v>104</v>
      </c>
      <c r="L1" s="113" t="s">
        <v>105</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2"/>
      <c r="M2" s="372"/>
      <c r="N2" s="372"/>
      <c r="O2" s="372"/>
      <c r="P2" s="372"/>
      <c r="Q2" s="372"/>
      <c r="R2" s="372"/>
      <c r="S2" s="372"/>
      <c r="T2" s="372"/>
      <c r="U2" s="372"/>
      <c r="V2" s="372"/>
      <c r="AT2" s="23" t="s">
        <v>96</v>
      </c>
    </row>
    <row r="3" spans="1:70" ht="6.95" customHeight="1">
      <c r="B3" s="24"/>
      <c r="C3" s="25"/>
      <c r="D3" s="25"/>
      <c r="E3" s="25"/>
      <c r="F3" s="25"/>
      <c r="G3" s="25"/>
      <c r="H3" s="25"/>
      <c r="I3" s="115"/>
      <c r="J3" s="25"/>
      <c r="K3" s="26"/>
      <c r="AT3" s="23" t="s">
        <v>84</v>
      </c>
    </row>
    <row r="4" spans="1:70" ht="36.950000000000003" customHeight="1">
      <c r="B4" s="27"/>
      <c r="C4" s="28"/>
      <c r="D4" s="29" t="s">
        <v>106</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16.5" customHeight="1">
      <c r="B7" s="27"/>
      <c r="C7" s="28"/>
      <c r="D7" s="28"/>
      <c r="E7" s="373" t="str">
        <f>'Rekapitulace stavby'!K6</f>
        <v>Revitalizace ulice Záměstí v Chocni</v>
      </c>
      <c r="F7" s="374"/>
      <c r="G7" s="374"/>
      <c r="H7" s="374"/>
      <c r="I7" s="116"/>
      <c r="J7" s="28"/>
      <c r="K7" s="30"/>
    </row>
    <row r="8" spans="1:70" s="1" customFormat="1">
      <c r="B8" s="40"/>
      <c r="C8" s="41"/>
      <c r="D8" s="36" t="s">
        <v>107</v>
      </c>
      <c r="E8" s="41"/>
      <c r="F8" s="41"/>
      <c r="G8" s="41"/>
      <c r="H8" s="41"/>
      <c r="I8" s="117"/>
      <c r="J8" s="41"/>
      <c r="K8" s="44"/>
    </row>
    <row r="9" spans="1:70" s="1" customFormat="1" ht="36.950000000000003" customHeight="1">
      <c r="B9" s="40"/>
      <c r="C9" s="41"/>
      <c r="D9" s="41"/>
      <c r="E9" s="375" t="s">
        <v>1519</v>
      </c>
      <c r="F9" s="376"/>
      <c r="G9" s="376"/>
      <c r="H9" s="376"/>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20</v>
      </c>
      <c r="E11" s="41"/>
      <c r="F11" s="34" t="s">
        <v>30</v>
      </c>
      <c r="G11" s="41"/>
      <c r="H11" s="41"/>
      <c r="I11" s="118" t="s">
        <v>22</v>
      </c>
      <c r="J11" s="34" t="s">
        <v>30</v>
      </c>
      <c r="K11" s="44"/>
    </row>
    <row r="12" spans="1:70" s="1" customFormat="1" ht="14.45" customHeight="1">
      <c r="B12" s="40"/>
      <c r="C12" s="41"/>
      <c r="D12" s="36" t="s">
        <v>24</v>
      </c>
      <c r="E12" s="41"/>
      <c r="F12" s="34" t="s">
        <v>25</v>
      </c>
      <c r="G12" s="41"/>
      <c r="H12" s="41"/>
      <c r="I12" s="118" t="s">
        <v>26</v>
      </c>
      <c r="J12" s="119" t="str">
        <f>'Rekapitulace stavby'!AN8</f>
        <v>1. 10. 2018</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28</v>
      </c>
      <c r="E14" s="41"/>
      <c r="F14" s="41"/>
      <c r="G14" s="41"/>
      <c r="H14" s="41"/>
      <c r="I14" s="118" t="s">
        <v>29</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32</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33</v>
      </c>
      <c r="E17" s="41"/>
      <c r="F17" s="41"/>
      <c r="G17" s="41"/>
      <c r="H17" s="41"/>
      <c r="I17" s="118" t="s">
        <v>29</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32</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35</v>
      </c>
      <c r="E20" s="41"/>
      <c r="F20" s="41"/>
      <c r="G20" s="41"/>
      <c r="H20" s="41"/>
      <c r="I20" s="118" t="s">
        <v>29</v>
      </c>
      <c r="J20" s="34" t="str">
        <f>IF('Rekapitulace stavby'!AN16="","",'Rekapitulace stavby'!AN16)</f>
        <v/>
      </c>
      <c r="K20" s="44"/>
    </row>
    <row r="21" spans="2:11" s="1" customFormat="1" ht="18" customHeight="1">
      <c r="B21" s="40"/>
      <c r="C21" s="41"/>
      <c r="D21" s="41"/>
      <c r="E21" s="34" t="str">
        <f>IF('Rekapitulace stavby'!E17="","",'Rekapitulace stavby'!E17)</f>
        <v>Ing. Jiří Cihlář</v>
      </c>
      <c r="F21" s="41"/>
      <c r="G21" s="41"/>
      <c r="H21" s="41"/>
      <c r="I21" s="118" t="s">
        <v>32</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16.5" customHeight="1">
      <c r="B24" s="120"/>
      <c r="C24" s="121"/>
      <c r="D24" s="121"/>
      <c r="E24" s="342" t="s">
        <v>1520</v>
      </c>
      <c r="F24" s="342"/>
      <c r="G24" s="342"/>
      <c r="H24" s="342"/>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ROUND(J82,2)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ROUND(SUM(BE82:BE165), 2)</f>
        <v>0</v>
      </c>
      <c r="G30" s="41"/>
      <c r="H30" s="41"/>
      <c r="I30" s="130">
        <v>0.21</v>
      </c>
      <c r="J30" s="129">
        <f>ROUND(ROUND((SUM(BE82:BE165)), 2)*I30, 2)</f>
        <v>0</v>
      </c>
      <c r="K30" s="44"/>
    </row>
    <row r="31" spans="2:11" s="1" customFormat="1" ht="14.45" customHeight="1">
      <c r="B31" s="40"/>
      <c r="C31" s="41"/>
      <c r="D31" s="41"/>
      <c r="E31" s="48" t="s">
        <v>46</v>
      </c>
      <c r="F31" s="129">
        <f>ROUND(SUM(BF82:BF165), 2)</f>
        <v>0</v>
      </c>
      <c r="G31" s="41"/>
      <c r="H31" s="41"/>
      <c r="I31" s="130">
        <v>0.15</v>
      </c>
      <c r="J31" s="129">
        <f>ROUND(ROUND((SUM(BF82:BF165)), 2)*I31, 2)</f>
        <v>0</v>
      </c>
      <c r="K31" s="44"/>
    </row>
    <row r="32" spans="2:11" s="1" customFormat="1" ht="14.45" hidden="1" customHeight="1">
      <c r="B32" s="40"/>
      <c r="C32" s="41"/>
      <c r="D32" s="41"/>
      <c r="E32" s="48" t="s">
        <v>47</v>
      </c>
      <c r="F32" s="129">
        <f>ROUND(SUM(BG82:BG165), 2)</f>
        <v>0</v>
      </c>
      <c r="G32" s="41"/>
      <c r="H32" s="41"/>
      <c r="I32" s="130">
        <v>0.21</v>
      </c>
      <c r="J32" s="129">
        <v>0</v>
      </c>
      <c r="K32" s="44"/>
    </row>
    <row r="33" spans="2:11" s="1" customFormat="1" ht="14.45" hidden="1" customHeight="1">
      <c r="B33" s="40"/>
      <c r="C33" s="41"/>
      <c r="D33" s="41"/>
      <c r="E33" s="48" t="s">
        <v>48</v>
      </c>
      <c r="F33" s="129">
        <f>ROUND(SUM(BH82:BH165), 2)</f>
        <v>0</v>
      </c>
      <c r="G33" s="41"/>
      <c r="H33" s="41"/>
      <c r="I33" s="130">
        <v>0.15</v>
      </c>
      <c r="J33" s="129">
        <v>0</v>
      </c>
      <c r="K33" s="44"/>
    </row>
    <row r="34" spans="2:11" s="1" customFormat="1" ht="14.45" hidden="1" customHeight="1">
      <c r="B34" s="40"/>
      <c r="C34" s="41"/>
      <c r="D34" s="41"/>
      <c r="E34" s="48" t="s">
        <v>49</v>
      </c>
      <c r="F34" s="129">
        <f>ROUND(SUM(BI82:BI165),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3" t="str">
        <f>E7</f>
        <v>Revitalizace ulice Záměstí v Chocni</v>
      </c>
      <c r="F45" s="374"/>
      <c r="G45" s="374"/>
      <c r="H45" s="374"/>
      <c r="I45" s="117"/>
      <c r="J45" s="41"/>
      <c r="K45" s="44"/>
    </row>
    <row r="46" spans="2:11" s="1" customFormat="1" ht="14.45" customHeight="1">
      <c r="B46" s="40"/>
      <c r="C46" s="36" t="s">
        <v>107</v>
      </c>
      <c r="D46" s="41"/>
      <c r="E46" s="41"/>
      <c r="F46" s="41"/>
      <c r="G46" s="41"/>
      <c r="H46" s="41"/>
      <c r="I46" s="117"/>
      <c r="J46" s="41"/>
      <c r="K46" s="44"/>
    </row>
    <row r="47" spans="2:11" s="1" customFormat="1" ht="17.25" customHeight="1">
      <c r="B47" s="40"/>
      <c r="C47" s="41"/>
      <c r="D47" s="41"/>
      <c r="E47" s="375" t="str">
        <f>E9</f>
        <v>SO 701 - Podzemní kontejnery tříděného odpadu</v>
      </c>
      <c r="F47" s="376"/>
      <c r="G47" s="376"/>
      <c r="H47" s="376"/>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24</v>
      </c>
      <c r="D49" s="41"/>
      <c r="E49" s="41"/>
      <c r="F49" s="34" t="str">
        <f>F12</f>
        <v>Choceň</v>
      </c>
      <c r="G49" s="41"/>
      <c r="H49" s="41"/>
      <c r="I49" s="118" t="s">
        <v>26</v>
      </c>
      <c r="J49" s="119" t="str">
        <f>IF(J12="","",J12)</f>
        <v>1. 10. 2018</v>
      </c>
      <c r="K49" s="44"/>
    </row>
    <row r="50" spans="2:47" s="1" customFormat="1" ht="6.95" customHeight="1">
      <c r="B50" s="40"/>
      <c r="C50" s="41"/>
      <c r="D50" s="41"/>
      <c r="E50" s="41"/>
      <c r="F50" s="41"/>
      <c r="G50" s="41"/>
      <c r="H50" s="41"/>
      <c r="I50" s="117"/>
      <c r="J50" s="41"/>
      <c r="K50" s="44"/>
    </row>
    <row r="51" spans="2:47" s="1" customFormat="1">
      <c r="B51" s="40"/>
      <c r="C51" s="36" t="s">
        <v>28</v>
      </c>
      <c r="D51" s="41"/>
      <c r="E51" s="41"/>
      <c r="F51" s="34" t="str">
        <f>E15</f>
        <v xml:space="preserve"> </v>
      </c>
      <c r="G51" s="41"/>
      <c r="H51" s="41"/>
      <c r="I51" s="118" t="s">
        <v>35</v>
      </c>
      <c r="J51" s="342" t="str">
        <f>E21</f>
        <v>Ing. Jiří Cihlář</v>
      </c>
      <c r="K51" s="44"/>
    </row>
    <row r="52" spans="2:47" s="1" customFormat="1" ht="14.45" customHeight="1">
      <c r="B52" s="40"/>
      <c r="C52" s="36" t="s">
        <v>33</v>
      </c>
      <c r="D52" s="41"/>
      <c r="E52" s="41"/>
      <c r="F52" s="34" t="str">
        <f>IF(E18="","",E18)</f>
        <v/>
      </c>
      <c r="G52" s="41"/>
      <c r="H52" s="41"/>
      <c r="I52" s="117"/>
      <c r="J52" s="377"/>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J82</f>
        <v>0</v>
      </c>
      <c r="K56" s="44"/>
      <c r="AU56" s="23" t="s">
        <v>113</v>
      </c>
    </row>
    <row r="57" spans="2:47" s="7" customFormat="1" ht="24.95" customHeight="1">
      <c r="B57" s="148"/>
      <c r="C57" s="149"/>
      <c r="D57" s="150" t="s">
        <v>114</v>
      </c>
      <c r="E57" s="151"/>
      <c r="F57" s="151"/>
      <c r="G57" s="151"/>
      <c r="H57" s="151"/>
      <c r="I57" s="152"/>
      <c r="J57" s="153">
        <f>J83</f>
        <v>0</v>
      </c>
      <c r="K57" s="154"/>
    </row>
    <row r="58" spans="2:47" s="8" customFormat="1" ht="19.899999999999999" customHeight="1">
      <c r="B58" s="155"/>
      <c r="C58" s="156"/>
      <c r="D58" s="157" t="s">
        <v>115</v>
      </c>
      <c r="E58" s="158"/>
      <c r="F58" s="158"/>
      <c r="G58" s="158"/>
      <c r="H58" s="158"/>
      <c r="I58" s="159"/>
      <c r="J58" s="160">
        <f>J84</f>
        <v>0</v>
      </c>
      <c r="K58" s="161"/>
    </row>
    <row r="59" spans="2:47" s="8" customFormat="1" ht="19.899999999999999" customHeight="1">
      <c r="B59" s="155"/>
      <c r="C59" s="156"/>
      <c r="D59" s="157" t="s">
        <v>116</v>
      </c>
      <c r="E59" s="158"/>
      <c r="F59" s="158"/>
      <c r="G59" s="158"/>
      <c r="H59" s="158"/>
      <c r="I59" s="159"/>
      <c r="J59" s="160">
        <f>J127</f>
        <v>0</v>
      </c>
      <c r="K59" s="161"/>
    </row>
    <row r="60" spans="2:47" s="8" customFormat="1" ht="19.899999999999999" customHeight="1">
      <c r="B60" s="155"/>
      <c r="C60" s="156"/>
      <c r="D60" s="157" t="s">
        <v>117</v>
      </c>
      <c r="E60" s="158"/>
      <c r="F60" s="158"/>
      <c r="G60" s="158"/>
      <c r="H60" s="158"/>
      <c r="I60" s="159"/>
      <c r="J60" s="160">
        <f>J148</f>
        <v>0</v>
      </c>
      <c r="K60" s="161"/>
    </row>
    <row r="61" spans="2:47" s="8" customFormat="1" ht="19.899999999999999" customHeight="1">
      <c r="B61" s="155"/>
      <c r="C61" s="156"/>
      <c r="D61" s="157" t="s">
        <v>1521</v>
      </c>
      <c r="E61" s="158"/>
      <c r="F61" s="158"/>
      <c r="G61" s="158"/>
      <c r="H61" s="158"/>
      <c r="I61" s="159"/>
      <c r="J61" s="160">
        <f>J153</f>
        <v>0</v>
      </c>
      <c r="K61" s="161"/>
    </row>
    <row r="62" spans="2:47" s="8" customFormat="1" ht="19.899999999999999" customHeight="1">
      <c r="B62" s="155"/>
      <c r="C62" s="156"/>
      <c r="D62" s="157" t="s">
        <v>125</v>
      </c>
      <c r="E62" s="158"/>
      <c r="F62" s="158"/>
      <c r="G62" s="158"/>
      <c r="H62" s="158"/>
      <c r="I62" s="159"/>
      <c r="J62" s="160">
        <f>J162</f>
        <v>0</v>
      </c>
      <c r="K62" s="161"/>
    </row>
    <row r="63" spans="2:47" s="1" customFormat="1" ht="21.75" customHeight="1">
      <c r="B63" s="40"/>
      <c r="C63" s="41"/>
      <c r="D63" s="41"/>
      <c r="E63" s="41"/>
      <c r="F63" s="41"/>
      <c r="G63" s="41"/>
      <c r="H63" s="41"/>
      <c r="I63" s="117"/>
      <c r="J63" s="41"/>
      <c r="K63" s="44"/>
    </row>
    <row r="64" spans="2:47" s="1" customFormat="1" ht="6.95" customHeight="1">
      <c r="B64" s="55"/>
      <c r="C64" s="56"/>
      <c r="D64" s="56"/>
      <c r="E64" s="56"/>
      <c r="F64" s="56"/>
      <c r="G64" s="56"/>
      <c r="H64" s="56"/>
      <c r="I64" s="138"/>
      <c r="J64" s="56"/>
      <c r="K64" s="57"/>
    </row>
    <row r="68" spans="2:12" s="1" customFormat="1" ht="6.95" customHeight="1">
      <c r="B68" s="58"/>
      <c r="C68" s="59"/>
      <c r="D68" s="59"/>
      <c r="E68" s="59"/>
      <c r="F68" s="59"/>
      <c r="G68" s="59"/>
      <c r="H68" s="59"/>
      <c r="I68" s="141"/>
      <c r="J68" s="59"/>
      <c r="K68" s="59"/>
      <c r="L68" s="60"/>
    </row>
    <row r="69" spans="2:12" s="1" customFormat="1" ht="36.950000000000003" customHeight="1">
      <c r="B69" s="40"/>
      <c r="C69" s="61" t="s">
        <v>128</v>
      </c>
      <c r="D69" s="62"/>
      <c r="E69" s="62"/>
      <c r="F69" s="62"/>
      <c r="G69" s="62"/>
      <c r="H69" s="62"/>
      <c r="I69" s="162"/>
      <c r="J69" s="62"/>
      <c r="K69" s="62"/>
      <c r="L69" s="60"/>
    </row>
    <row r="70" spans="2:12" s="1" customFormat="1" ht="6.95" customHeight="1">
      <c r="B70" s="40"/>
      <c r="C70" s="62"/>
      <c r="D70" s="62"/>
      <c r="E70" s="62"/>
      <c r="F70" s="62"/>
      <c r="G70" s="62"/>
      <c r="H70" s="62"/>
      <c r="I70" s="162"/>
      <c r="J70" s="62"/>
      <c r="K70" s="62"/>
      <c r="L70" s="60"/>
    </row>
    <row r="71" spans="2:12" s="1" customFormat="1" ht="14.45" customHeight="1">
      <c r="B71" s="40"/>
      <c r="C71" s="64" t="s">
        <v>18</v>
      </c>
      <c r="D71" s="62"/>
      <c r="E71" s="62"/>
      <c r="F71" s="62"/>
      <c r="G71" s="62"/>
      <c r="H71" s="62"/>
      <c r="I71" s="162"/>
      <c r="J71" s="62"/>
      <c r="K71" s="62"/>
      <c r="L71" s="60"/>
    </row>
    <row r="72" spans="2:12" s="1" customFormat="1" ht="16.5" customHeight="1">
      <c r="B72" s="40"/>
      <c r="C72" s="62"/>
      <c r="D72" s="62"/>
      <c r="E72" s="378" t="str">
        <f>E7</f>
        <v>Revitalizace ulice Záměstí v Chocni</v>
      </c>
      <c r="F72" s="379"/>
      <c r="G72" s="379"/>
      <c r="H72" s="379"/>
      <c r="I72" s="162"/>
      <c r="J72" s="62"/>
      <c r="K72" s="62"/>
      <c r="L72" s="60"/>
    </row>
    <row r="73" spans="2:12" s="1" customFormat="1" ht="14.45" customHeight="1">
      <c r="B73" s="40"/>
      <c r="C73" s="64" t="s">
        <v>107</v>
      </c>
      <c r="D73" s="62"/>
      <c r="E73" s="62"/>
      <c r="F73" s="62"/>
      <c r="G73" s="62"/>
      <c r="H73" s="62"/>
      <c r="I73" s="162"/>
      <c r="J73" s="62"/>
      <c r="K73" s="62"/>
      <c r="L73" s="60"/>
    </row>
    <row r="74" spans="2:12" s="1" customFormat="1" ht="17.25" customHeight="1">
      <c r="B74" s="40"/>
      <c r="C74" s="62"/>
      <c r="D74" s="62"/>
      <c r="E74" s="353" t="str">
        <f>E9</f>
        <v>SO 701 - Podzemní kontejnery tříděného odpadu</v>
      </c>
      <c r="F74" s="380"/>
      <c r="G74" s="380"/>
      <c r="H74" s="380"/>
      <c r="I74" s="162"/>
      <c r="J74" s="62"/>
      <c r="K74" s="62"/>
      <c r="L74" s="60"/>
    </row>
    <row r="75" spans="2:12" s="1" customFormat="1" ht="6.95" customHeight="1">
      <c r="B75" s="40"/>
      <c r="C75" s="62"/>
      <c r="D75" s="62"/>
      <c r="E75" s="62"/>
      <c r="F75" s="62"/>
      <c r="G75" s="62"/>
      <c r="H75" s="62"/>
      <c r="I75" s="162"/>
      <c r="J75" s="62"/>
      <c r="K75" s="62"/>
      <c r="L75" s="60"/>
    </row>
    <row r="76" spans="2:12" s="1" customFormat="1" ht="18" customHeight="1">
      <c r="B76" s="40"/>
      <c r="C76" s="64" t="s">
        <v>24</v>
      </c>
      <c r="D76" s="62"/>
      <c r="E76" s="62"/>
      <c r="F76" s="163" t="str">
        <f>F12</f>
        <v>Choceň</v>
      </c>
      <c r="G76" s="62"/>
      <c r="H76" s="62"/>
      <c r="I76" s="164" t="s">
        <v>26</v>
      </c>
      <c r="J76" s="72" t="str">
        <f>IF(J12="","",J12)</f>
        <v>1. 10. 2018</v>
      </c>
      <c r="K76" s="62"/>
      <c r="L76" s="60"/>
    </row>
    <row r="77" spans="2:12" s="1" customFormat="1" ht="6.95" customHeight="1">
      <c r="B77" s="40"/>
      <c r="C77" s="62"/>
      <c r="D77" s="62"/>
      <c r="E77" s="62"/>
      <c r="F77" s="62"/>
      <c r="G77" s="62"/>
      <c r="H77" s="62"/>
      <c r="I77" s="162"/>
      <c r="J77" s="62"/>
      <c r="K77" s="62"/>
      <c r="L77" s="60"/>
    </row>
    <row r="78" spans="2:12" s="1" customFormat="1">
      <c r="B78" s="40"/>
      <c r="C78" s="64" t="s">
        <v>28</v>
      </c>
      <c r="D78" s="62"/>
      <c r="E78" s="62"/>
      <c r="F78" s="163" t="str">
        <f>E15</f>
        <v xml:space="preserve"> </v>
      </c>
      <c r="G78" s="62"/>
      <c r="H78" s="62"/>
      <c r="I78" s="164" t="s">
        <v>35</v>
      </c>
      <c r="J78" s="163" t="str">
        <f>E21</f>
        <v>Ing. Jiří Cihlář</v>
      </c>
      <c r="K78" s="62"/>
      <c r="L78" s="60"/>
    </row>
    <row r="79" spans="2:12" s="1" customFormat="1" ht="14.45" customHeight="1">
      <c r="B79" s="40"/>
      <c r="C79" s="64" t="s">
        <v>33</v>
      </c>
      <c r="D79" s="62"/>
      <c r="E79" s="62"/>
      <c r="F79" s="163" t="str">
        <f>IF(E18="","",E18)</f>
        <v/>
      </c>
      <c r="G79" s="62"/>
      <c r="H79" s="62"/>
      <c r="I79" s="162"/>
      <c r="J79" s="62"/>
      <c r="K79" s="62"/>
      <c r="L79" s="60"/>
    </row>
    <row r="80" spans="2:12" s="1" customFormat="1" ht="10.35" customHeight="1">
      <c r="B80" s="40"/>
      <c r="C80" s="62"/>
      <c r="D80" s="62"/>
      <c r="E80" s="62"/>
      <c r="F80" s="62"/>
      <c r="G80" s="62"/>
      <c r="H80" s="62"/>
      <c r="I80" s="162"/>
      <c r="J80" s="62"/>
      <c r="K80" s="62"/>
      <c r="L80" s="60"/>
    </row>
    <row r="81" spans="2:65" s="9" customFormat="1" ht="29.25" customHeight="1">
      <c r="B81" s="165"/>
      <c r="C81" s="166" t="s">
        <v>129</v>
      </c>
      <c r="D81" s="167" t="s">
        <v>59</v>
      </c>
      <c r="E81" s="167" t="s">
        <v>55</v>
      </c>
      <c r="F81" s="167" t="s">
        <v>130</v>
      </c>
      <c r="G81" s="167" t="s">
        <v>131</v>
      </c>
      <c r="H81" s="167" t="s">
        <v>132</v>
      </c>
      <c r="I81" s="168" t="s">
        <v>133</v>
      </c>
      <c r="J81" s="167" t="s">
        <v>111</v>
      </c>
      <c r="K81" s="169" t="s">
        <v>134</v>
      </c>
      <c r="L81" s="170"/>
      <c r="M81" s="80" t="s">
        <v>135</v>
      </c>
      <c r="N81" s="81" t="s">
        <v>44</v>
      </c>
      <c r="O81" s="81" t="s">
        <v>136</v>
      </c>
      <c r="P81" s="81" t="s">
        <v>137</v>
      </c>
      <c r="Q81" s="81" t="s">
        <v>138</v>
      </c>
      <c r="R81" s="81" t="s">
        <v>139</v>
      </c>
      <c r="S81" s="81" t="s">
        <v>140</v>
      </c>
      <c r="T81" s="82" t="s">
        <v>141</v>
      </c>
    </row>
    <row r="82" spans="2:65" s="1" customFormat="1" ht="29.25" customHeight="1">
      <c r="B82" s="40"/>
      <c r="C82" s="86" t="s">
        <v>112</v>
      </c>
      <c r="D82" s="62"/>
      <c r="E82" s="62"/>
      <c r="F82" s="62"/>
      <c r="G82" s="62"/>
      <c r="H82" s="62"/>
      <c r="I82" s="162"/>
      <c r="J82" s="171">
        <f>BK82</f>
        <v>0</v>
      </c>
      <c r="K82" s="62"/>
      <c r="L82" s="60"/>
      <c r="M82" s="83"/>
      <c r="N82" s="84"/>
      <c r="O82" s="84"/>
      <c r="P82" s="172">
        <f>P83</f>
        <v>0</v>
      </c>
      <c r="Q82" s="84"/>
      <c r="R82" s="172">
        <f>R83</f>
        <v>16.95061827</v>
      </c>
      <c r="S82" s="84"/>
      <c r="T82" s="173">
        <f>T83</f>
        <v>0</v>
      </c>
      <c r="AT82" s="23" t="s">
        <v>73</v>
      </c>
      <c r="AU82" s="23" t="s">
        <v>113</v>
      </c>
      <c r="BK82" s="174">
        <f>BK83</f>
        <v>0</v>
      </c>
    </row>
    <row r="83" spans="2:65" s="10" customFormat="1" ht="37.35" customHeight="1">
      <c r="B83" s="175"/>
      <c r="C83" s="176"/>
      <c r="D83" s="177" t="s">
        <v>73</v>
      </c>
      <c r="E83" s="178" t="s">
        <v>142</v>
      </c>
      <c r="F83" s="178" t="s">
        <v>143</v>
      </c>
      <c r="G83" s="176"/>
      <c r="H83" s="176"/>
      <c r="I83" s="179"/>
      <c r="J83" s="180">
        <f>BK83</f>
        <v>0</v>
      </c>
      <c r="K83" s="176"/>
      <c r="L83" s="181"/>
      <c r="M83" s="182"/>
      <c r="N83" s="183"/>
      <c r="O83" s="183"/>
      <c r="P83" s="184">
        <f>P84+P127+P148+P153+P162</f>
        <v>0</v>
      </c>
      <c r="Q83" s="183"/>
      <c r="R83" s="184">
        <f>R84+R127+R148+R153+R162</f>
        <v>16.95061827</v>
      </c>
      <c r="S83" s="183"/>
      <c r="T83" s="185">
        <f>T84+T127+T148+T153+T162</f>
        <v>0</v>
      </c>
      <c r="AR83" s="186" t="s">
        <v>82</v>
      </c>
      <c r="AT83" s="187" t="s">
        <v>73</v>
      </c>
      <c r="AU83" s="187" t="s">
        <v>74</v>
      </c>
      <c r="AY83" s="186" t="s">
        <v>144</v>
      </c>
      <c r="BK83" s="188">
        <f>BK84+BK127+BK148+BK153+BK162</f>
        <v>0</v>
      </c>
    </row>
    <row r="84" spans="2:65" s="10" customFormat="1" ht="19.899999999999999" customHeight="1">
      <c r="B84" s="175"/>
      <c r="C84" s="176"/>
      <c r="D84" s="177" t="s">
        <v>73</v>
      </c>
      <c r="E84" s="189" t="s">
        <v>82</v>
      </c>
      <c r="F84" s="189" t="s">
        <v>145</v>
      </c>
      <c r="G84" s="176"/>
      <c r="H84" s="176"/>
      <c r="I84" s="179"/>
      <c r="J84" s="190">
        <f>BK84</f>
        <v>0</v>
      </c>
      <c r="K84" s="176"/>
      <c r="L84" s="181"/>
      <c r="M84" s="182"/>
      <c r="N84" s="183"/>
      <c r="O84" s="183"/>
      <c r="P84" s="184">
        <f>SUM(P85:P126)</f>
        <v>0</v>
      </c>
      <c r="Q84" s="183"/>
      <c r="R84" s="184">
        <f>SUM(R85:R126)</f>
        <v>2.9988000000000001E-2</v>
      </c>
      <c r="S84" s="183"/>
      <c r="T84" s="185">
        <f>SUM(T85:T126)</f>
        <v>0</v>
      </c>
      <c r="AR84" s="186" t="s">
        <v>82</v>
      </c>
      <c r="AT84" s="187" t="s">
        <v>73</v>
      </c>
      <c r="AU84" s="187" t="s">
        <v>82</v>
      </c>
      <c r="AY84" s="186" t="s">
        <v>144</v>
      </c>
      <c r="BK84" s="188">
        <f>SUM(BK85:BK126)</f>
        <v>0</v>
      </c>
    </row>
    <row r="85" spans="2:65" s="1" customFormat="1" ht="16.5" customHeight="1">
      <c r="B85" s="40"/>
      <c r="C85" s="191" t="s">
        <v>82</v>
      </c>
      <c r="D85" s="191" t="s">
        <v>146</v>
      </c>
      <c r="E85" s="192" t="s">
        <v>1522</v>
      </c>
      <c r="F85" s="193" t="s">
        <v>1523</v>
      </c>
      <c r="G85" s="194" t="s">
        <v>167</v>
      </c>
      <c r="H85" s="195">
        <v>35.28</v>
      </c>
      <c r="I85" s="196"/>
      <c r="J85" s="197">
        <f>ROUND(I85*H85,2)</f>
        <v>0</v>
      </c>
      <c r="K85" s="193" t="s">
        <v>150</v>
      </c>
      <c r="L85" s="60"/>
      <c r="M85" s="198" t="s">
        <v>30</v>
      </c>
      <c r="N85" s="199" t="s">
        <v>45</v>
      </c>
      <c r="O85" s="41"/>
      <c r="P85" s="200">
        <f>O85*H85</f>
        <v>0</v>
      </c>
      <c r="Q85" s="200">
        <v>0</v>
      </c>
      <c r="R85" s="200">
        <f>Q85*H85</f>
        <v>0</v>
      </c>
      <c r="S85" s="200">
        <v>0</v>
      </c>
      <c r="T85" s="201">
        <f>S85*H85</f>
        <v>0</v>
      </c>
      <c r="AR85" s="23" t="s">
        <v>151</v>
      </c>
      <c r="AT85" s="23" t="s">
        <v>146</v>
      </c>
      <c r="AU85" s="23" t="s">
        <v>84</v>
      </c>
      <c r="AY85" s="23" t="s">
        <v>144</v>
      </c>
      <c r="BE85" s="202">
        <f>IF(N85="základní",J85,0)</f>
        <v>0</v>
      </c>
      <c r="BF85" s="202">
        <f>IF(N85="snížená",J85,0)</f>
        <v>0</v>
      </c>
      <c r="BG85" s="202">
        <f>IF(N85="zákl. přenesená",J85,0)</f>
        <v>0</v>
      </c>
      <c r="BH85" s="202">
        <f>IF(N85="sníž. přenesená",J85,0)</f>
        <v>0</v>
      </c>
      <c r="BI85" s="202">
        <f>IF(N85="nulová",J85,0)</f>
        <v>0</v>
      </c>
      <c r="BJ85" s="23" t="s">
        <v>82</v>
      </c>
      <c r="BK85" s="202">
        <f>ROUND(I85*H85,2)</f>
        <v>0</v>
      </c>
      <c r="BL85" s="23" t="s">
        <v>151</v>
      </c>
      <c r="BM85" s="23" t="s">
        <v>1524</v>
      </c>
    </row>
    <row r="86" spans="2:65" s="1" customFormat="1" ht="27">
      <c r="B86" s="40"/>
      <c r="C86" s="62"/>
      <c r="D86" s="203" t="s">
        <v>153</v>
      </c>
      <c r="E86" s="62"/>
      <c r="F86" s="204" t="s">
        <v>1525</v>
      </c>
      <c r="G86" s="62"/>
      <c r="H86" s="62"/>
      <c r="I86" s="162"/>
      <c r="J86" s="62"/>
      <c r="K86" s="62"/>
      <c r="L86" s="60"/>
      <c r="M86" s="205"/>
      <c r="N86" s="41"/>
      <c r="O86" s="41"/>
      <c r="P86" s="41"/>
      <c r="Q86" s="41"/>
      <c r="R86" s="41"/>
      <c r="S86" s="41"/>
      <c r="T86" s="77"/>
      <c r="AT86" s="23" t="s">
        <v>153</v>
      </c>
      <c r="AU86" s="23" t="s">
        <v>84</v>
      </c>
    </row>
    <row r="87" spans="2:65" s="1" customFormat="1" ht="94.5">
      <c r="B87" s="40"/>
      <c r="C87" s="62"/>
      <c r="D87" s="203" t="s">
        <v>155</v>
      </c>
      <c r="E87" s="62"/>
      <c r="F87" s="206" t="s">
        <v>1526</v>
      </c>
      <c r="G87" s="62"/>
      <c r="H87" s="62"/>
      <c r="I87" s="162"/>
      <c r="J87" s="62"/>
      <c r="K87" s="62"/>
      <c r="L87" s="60"/>
      <c r="M87" s="205"/>
      <c r="N87" s="41"/>
      <c r="O87" s="41"/>
      <c r="P87" s="41"/>
      <c r="Q87" s="41"/>
      <c r="R87" s="41"/>
      <c r="S87" s="41"/>
      <c r="T87" s="77"/>
      <c r="AT87" s="23" t="s">
        <v>155</v>
      </c>
      <c r="AU87" s="23" t="s">
        <v>84</v>
      </c>
    </row>
    <row r="88" spans="2:65" s="11" customFormat="1" ht="13.5">
      <c r="B88" s="207"/>
      <c r="C88" s="208"/>
      <c r="D88" s="203" t="s">
        <v>157</v>
      </c>
      <c r="E88" s="209" t="s">
        <v>30</v>
      </c>
      <c r="F88" s="210" t="s">
        <v>1527</v>
      </c>
      <c r="G88" s="208"/>
      <c r="H88" s="211">
        <v>35.28</v>
      </c>
      <c r="I88" s="212"/>
      <c r="J88" s="208"/>
      <c r="K88" s="208"/>
      <c r="L88" s="213"/>
      <c r="M88" s="214"/>
      <c r="N88" s="215"/>
      <c r="O88" s="215"/>
      <c r="P88" s="215"/>
      <c r="Q88" s="215"/>
      <c r="R88" s="215"/>
      <c r="S88" s="215"/>
      <c r="T88" s="216"/>
      <c r="AT88" s="217" t="s">
        <v>157</v>
      </c>
      <c r="AU88" s="217" t="s">
        <v>84</v>
      </c>
      <c r="AV88" s="11" t="s">
        <v>84</v>
      </c>
      <c r="AW88" s="11" t="s">
        <v>37</v>
      </c>
      <c r="AX88" s="11" t="s">
        <v>82</v>
      </c>
      <c r="AY88" s="217" t="s">
        <v>144</v>
      </c>
    </row>
    <row r="89" spans="2:65" s="1" customFormat="1" ht="16.5" customHeight="1">
      <c r="B89" s="40"/>
      <c r="C89" s="191" t="s">
        <v>84</v>
      </c>
      <c r="D89" s="191" t="s">
        <v>146</v>
      </c>
      <c r="E89" s="192" t="s">
        <v>1528</v>
      </c>
      <c r="F89" s="193" t="s">
        <v>1529</v>
      </c>
      <c r="G89" s="194" t="s">
        <v>167</v>
      </c>
      <c r="H89" s="195">
        <v>35.28</v>
      </c>
      <c r="I89" s="196"/>
      <c r="J89" s="197">
        <f>ROUND(I89*H89,2)</f>
        <v>0</v>
      </c>
      <c r="K89" s="193" t="s">
        <v>150</v>
      </c>
      <c r="L89" s="60"/>
      <c r="M89" s="198" t="s">
        <v>30</v>
      </c>
      <c r="N89" s="199" t="s">
        <v>45</v>
      </c>
      <c r="O89" s="41"/>
      <c r="P89" s="200">
        <f>O89*H89</f>
        <v>0</v>
      </c>
      <c r="Q89" s="200">
        <v>0</v>
      </c>
      <c r="R89" s="200">
        <f>Q89*H89</f>
        <v>0</v>
      </c>
      <c r="S89" s="200">
        <v>0</v>
      </c>
      <c r="T89" s="201">
        <f>S89*H89</f>
        <v>0</v>
      </c>
      <c r="AR89" s="23" t="s">
        <v>151</v>
      </c>
      <c r="AT89" s="23" t="s">
        <v>146</v>
      </c>
      <c r="AU89" s="23" t="s">
        <v>84</v>
      </c>
      <c r="AY89" s="23" t="s">
        <v>144</v>
      </c>
      <c r="BE89" s="202">
        <f>IF(N89="základní",J89,0)</f>
        <v>0</v>
      </c>
      <c r="BF89" s="202">
        <f>IF(N89="snížená",J89,0)</f>
        <v>0</v>
      </c>
      <c r="BG89" s="202">
        <f>IF(N89="zákl. přenesená",J89,0)</f>
        <v>0</v>
      </c>
      <c r="BH89" s="202">
        <f>IF(N89="sníž. přenesená",J89,0)</f>
        <v>0</v>
      </c>
      <c r="BI89" s="202">
        <f>IF(N89="nulová",J89,0)</f>
        <v>0</v>
      </c>
      <c r="BJ89" s="23" t="s">
        <v>82</v>
      </c>
      <c r="BK89" s="202">
        <f>ROUND(I89*H89,2)</f>
        <v>0</v>
      </c>
      <c r="BL89" s="23" t="s">
        <v>151</v>
      </c>
      <c r="BM89" s="23" t="s">
        <v>1530</v>
      </c>
    </row>
    <row r="90" spans="2:65" s="1" customFormat="1" ht="27">
      <c r="B90" s="40"/>
      <c r="C90" s="62"/>
      <c r="D90" s="203" t="s">
        <v>153</v>
      </c>
      <c r="E90" s="62"/>
      <c r="F90" s="204" t="s">
        <v>1531</v>
      </c>
      <c r="G90" s="62"/>
      <c r="H90" s="62"/>
      <c r="I90" s="162"/>
      <c r="J90" s="62"/>
      <c r="K90" s="62"/>
      <c r="L90" s="60"/>
      <c r="M90" s="205"/>
      <c r="N90" s="41"/>
      <c r="O90" s="41"/>
      <c r="P90" s="41"/>
      <c r="Q90" s="41"/>
      <c r="R90" s="41"/>
      <c r="S90" s="41"/>
      <c r="T90" s="77"/>
      <c r="AT90" s="23" t="s">
        <v>153</v>
      </c>
      <c r="AU90" s="23" t="s">
        <v>84</v>
      </c>
    </row>
    <row r="91" spans="2:65" s="1" customFormat="1" ht="94.5">
      <c r="B91" s="40"/>
      <c r="C91" s="62"/>
      <c r="D91" s="203" t="s">
        <v>155</v>
      </c>
      <c r="E91" s="62"/>
      <c r="F91" s="206" t="s">
        <v>1526</v>
      </c>
      <c r="G91" s="62"/>
      <c r="H91" s="62"/>
      <c r="I91" s="162"/>
      <c r="J91" s="62"/>
      <c r="K91" s="62"/>
      <c r="L91" s="60"/>
      <c r="M91" s="205"/>
      <c r="N91" s="41"/>
      <c r="O91" s="41"/>
      <c r="P91" s="41"/>
      <c r="Q91" s="41"/>
      <c r="R91" s="41"/>
      <c r="S91" s="41"/>
      <c r="T91" s="77"/>
      <c r="AT91" s="23" t="s">
        <v>155</v>
      </c>
      <c r="AU91" s="23" t="s">
        <v>84</v>
      </c>
    </row>
    <row r="92" spans="2:65" s="11" customFormat="1" ht="13.5">
      <c r="B92" s="207"/>
      <c r="C92" s="208"/>
      <c r="D92" s="203" t="s">
        <v>157</v>
      </c>
      <c r="E92" s="209" t="s">
        <v>30</v>
      </c>
      <c r="F92" s="210" t="s">
        <v>1532</v>
      </c>
      <c r="G92" s="208"/>
      <c r="H92" s="211">
        <v>35.28</v>
      </c>
      <c r="I92" s="212"/>
      <c r="J92" s="208"/>
      <c r="K92" s="208"/>
      <c r="L92" s="213"/>
      <c r="M92" s="214"/>
      <c r="N92" s="215"/>
      <c r="O92" s="215"/>
      <c r="P92" s="215"/>
      <c r="Q92" s="215"/>
      <c r="R92" s="215"/>
      <c r="S92" s="215"/>
      <c r="T92" s="216"/>
      <c r="AT92" s="217" t="s">
        <v>157</v>
      </c>
      <c r="AU92" s="217" t="s">
        <v>84</v>
      </c>
      <c r="AV92" s="11" t="s">
        <v>84</v>
      </c>
      <c r="AW92" s="11" t="s">
        <v>37</v>
      </c>
      <c r="AX92" s="11" t="s">
        <v>82</v>
      </c>
      <c r="AY92" s="217" t="s">
        <v>144</v>
      </c>
    </row>
    <row r="93" spans="2:65" s="1" customFormat="1" ht="16.5" customHeight="1">
      <c r="B93" s="40"/>
      <c r="C93" s="191" t="s">
        <v>164</v>
      </c>
      <c r="D93" s="191" t="s">
        <v>146</v>
      </c>
      <c r="E93" s="192" t="s">
        <v>1533</v>
      </c>
      <c r="F93" s="193" t="s">
        <v>1534</v>
      </c>
      <c r="G93" s="194" t="s">
        <v>310</v>
      </c>
      <c r="H93" s="195">
        <v>35.28</v>
      </c>
      <c r="I93" s="196"/>
      <c r="J93" s="197">
        <f>ROUND(I93*H93,2)</f>
        <v>0</v>
      </c>
      <c r="K93" s="193" t="s">
        <v>150</v>
      </c>
      <c r="L93" s="60"/>
      <c r="M93" s="198" t="s">
        <v>30</v>
      </c>
      <c r="N93" s="199" t="s">
        <v>45</v>
      </c>
      <c r="O93" s="41"/>
      <c r="P93" s="200">
        <f>O93*H93</f>
        <v>0</v>
      </c>
      <c r="Q93" s="200">
        <v>8.4999999999999995E-4</v>
      </c>
      <c r="R93" s="200">
        <f>Q93*H93</f>
        <v>2.9988000000000001E-2</v>
      </c>
      <c r="S93" s="200">
        <v>0</v>
      </c>
      <c r="T93" s="201">
        <f>S93*H93</f>
        <v>0</v>
      </c>
      <c r="AR93" s="23" t="s">
        <v>151</v>
      </c>
      <c r="AT93" s="23" t="s">
        <v>146</v>
      </c>
      <c r="AU93" s="23" t="s">
        <v>84</v>
      </c>
      <c r="AY93" s="23" t="s">
        <v>144</v>
      </c>
      <c r="BE93" s="202">
        <f>IF(N93="základní",J93,0)</f>
        <v>0</v>
      </c>
      <c r="BF93" s="202">
        <f>IF(N93="snížená",J93,0)</f>
        <v>0</v>
      </c>
      <c r="BG93" s="202">
        <f>IF(N93="zákl. přenesená",J93,0)</f>
        <v>0</v>
      </c>
      <c r="BH93" s="202">
        <f>IF(N93="sníž. přenesená",J93,0)</f>
        <v>0</v>
      </c>
      <c r="BI93" s="202">
        <f>IF(N93="nulová",J93,0)</f>
        <v>0</v>
      </c>
      <c r="BJ93" s="23" t="s">
        <v>82</v>
      </c>
      <c r="BK93" s="202">
        <f>ROUND(I93*H93,2)</f>
        <v>0</v>
      </c>
      <c r="BL93" s="23" t="s">
        <v>151</v>
      </c>
      <c r="BM93" s="23" t="s">
        <v>1535</v>
      </c>
    </row>
    <row r="94" spans="2:65" s="1" customFormat="1" ht="27">
      <c r="B94" s="40"/>
      <c r="C94" s="62"/>
      <c r="D94" s="203" t="s">
        <v>153</v>
      </c>
      <c r="E94" s="62"/>
      <c r="F94" s="204" t="s">
        <v>1536</v>
      </c>
      <c r="G94" s="62"/>
      <c r="H94" s="62"/>
      <c r="I94" s="162"/>
      <c r="J94" s="62"/>
      <c r="K94" s="62"/>
      <c r="L94" s="60"/>
      <c r="M94" s="205"/>
      <c r="N94" s="41"/>
      <c r="O94" s="41"/>
      <c r="P94" s="41"/>
      <c r="Q94" s="41"/>
      <c r="R94" s="41"/>
      <c r="S94" s="41"/>
      <c r="T94" s="77"/>
      <c r="AT94" s="23" t="s">
        <v>153</v>
      </c>
      <c r="AU94" s="23" t="s">
        <v>84</v>
      </c>
    </row>
    <row r="95" spans="2:65" s="1" customFormat="1" ht="148.5">
      <c r="B95" s="40"/>
      <c r="C95" s="62"/>
      <c r="D95" s="203" t="s">
        <v>155</v>
      </c>
      <c r="E95" s="62"/>
      <c r="F95" s="206" t="s">
        <v>1537</v>
      </c>
      <c r="G95" s="62"/>
      <c r="H95" s="62"/>
      <c r="I95" s="162"/>
      <c r="J95" s="62"/>
      <c r="K95" s="62"/>
      <c r="L95" s="60"/>
      <c r="M95" s="205"/>
      <c r="N95" s="41"/>
      <c r="O95" s="41"/>
      <c r="P95" s="41"/>
      <c r="Q95" s="41"/>
      <c r="R95" s="41"/>
      <c r="S95" s="41"/>
      <c r="T95" s="77"/>
      <c r="AT95" s="23" t="s">
        <v>155</v>
      </c>
      <c r="AU95" s="23" t="s">
        <v>84</v>
      </c>
    </row>
    <row r="96" spans="2:65" s="11" customFormat="1" ht="13.5">
      <c r="B96" s="207"/>
      <c r="C96" s="208"/>
      <c r="D96" s="203" t="s">
        <v>157</v>
      </c>
      <c r="E96" s="209" t="s">
        <v>30</v>
      </c>
      <c r="F96" s="210" t="s">
        <v>1538</v>
      </c>
      <c r="G96" s="208"/>
      <c r="H96" s="211">
        <v>35.28</v>
      </c>
      <c r="I96" s="212"/>
      <c r="J96" s="208"/>
      <c r="K96" s="208"/>
      <c r="L96" s="213"/>
      <c r="M96" s="214"/>
      <c r="N96" s="215"/>
      <c r="O96" s="215"/>
      <c r="P96" s="215"/>
      <c r="Q96" s="215"/>
      <c r="R96" s="215"/>
      <c r="S96" s="215"/>
      <c r="T96" s="216"/>
      <c r="AT96" s="217" t="s">
        <v>157</v>
      </c>
      <c r="AU96" s="217" t="s">
        <v>84</v>
      </c>
      <c r="AV96" s="11" t="s">
        <v>84</v>
      </c>
      <c r="AW96" s="11" t="s">
        <v>37</v>
      </c>
      <c r="AX96" s="11" t="s">
        <v>82</v>
      </c>
      <c r="AY96" s="217" t="s">
        <v>144</v>
      </c>
    </row>
    <row r="97" spans="2:65" s="1" customFormat="1" ht="16.5" customHeight="1">
      <c r="B97" s="40"/>
      <c r="C97" s="191" t="s">
        <v>151</v>
      </c>
      <c r="D97" s="191" t="s">
        <v>146</v>
      </c>
      <c r="E97" s="192" t="s">
        <v>1539</v>
      </c>
      <c r="F97" s="193" t="s">
        <v>1540</v>
      </c>
      <c r="G97" s="194" t="s">
        <v>310</v>
      </c>
      <c r="H97" s="195">
        <v>35.28</v>
      </c>
      <c r="I97" s="196"/>
      <c r="J97" s="197">
        <f>ROUND(I97*H97,2)</f>
        <v>0</v>
      </c>
      <c r="K97" s="193" t="s">
        <v>150</v>
      </c>
      <c r="L97" s="60"/>
      <c r="M97" s="198" t="s">
        <v>30</v>
      </c>
      <c r="N97" s="199" t="s">
        <v>45</v>
      </c>
      <c r="O97" s="41"/>
      <c r="P97" s="200">
        <f>O97*H97</f>
        <v>0</v>
      </c>
      <c r="Q97" s="200">
        <v>0</v>
      </c>
      <c r="R97" s="200">
        <f>Q97*H97</f>
        <v>0</v>
      </c>
      <c r="S97" s="200">
        <v>0</v>
      </c>
      <c r="T97" s="201">
        <f>S97*H97</f>
        <v>0</v>
      </c>
      <c r="AR97" s="23" t="s">
        <v>151</v>
      </c>
      <c r="AT97" s="23" t="s">
        <v>146</v>
      </c>
      <c r="AU97" s="23" t="s">
        <v>84</v>
      </c>
      <c r="AY97" s="23" t="s">
        <v>144</v>
      </c>
      <c r="BE97" s="202">
        <f>IF(N97="základní",J97,0)</f>
        <v>0</v>
      </c>
      <c r="BF97" s="202">
        <f>IF(N97="snížená",J97,0)</f>
        <v>0</v>
      </c>
      <c r="BG97" s="202">
        <f>IF(N97="zákl. přenesená",J97,0)</f>
        <v>0</v>
      </c>
      <c r="BH97" s="202">
        <f>IF(N97="sníž. přenesená",J97,0)</f>
        <v>0</v>
      </c>
      <c r="BI97" s="202">
        <f>IF(N97="nulová",J97,0)</f>
        <v>0</v>
      </c>
      <c r="BJ97" s="23" t="s">
        <v>82</v>
      </c>
      <c r="BK97" s="202">
        <f>ROUND(I97*H97,2)</f>
        <v>0</v>
      </c>
      <c r="BL97" s="23" t="s">
        <v>151</v>
      </c>
      <c r="BM97" s="23" t="s">
        <v>1541</v>
      </c>
    </row>
    <row r="98" spans="2:65" s="1" customFormat="1" ht="27">
      <c r="B98" s="40"/>
      <c r="C98" s="62"/>
      <c r="D98" s="203" t="s">
        <v>153</v>
      </c>
      <c r="E98" s="62"/>
      <c r="F98" s="204" t="s">
        <v>1542</v>
      </c>
      <c r="G98" s="62"/>
      <c r="H98" s="62"/>
      <c r="I98" s="162"/>
      <c r="J98" s="62"/>
      <c r="K98" s="62"/>
      <c r="L98" s="60"/>
      <c r="M98" s="205"/>
      <c r="N98" s="41"/>
      <c r="O98" s="41"/>
      <c r="P98" s="41"/>
      <c r="Q98" s="41"/>
      <c r="R98" s="41"/>
      <c r="S98" s="41"/>
      <c r="T98" s="77"/>
      <c r="AT98" s="23" t="s">
        <v>153</v>
      </c>
      <c r="AU98" s="23" t="s">
        <v>84</v>
      </c>
    </row>
    <row r="99" spans="2:65" s="11" customFormat="1" ht="13.5">
      <c r="B99" s="207"/>
      <c r="C99" s="208"/>
      <c r="D99" s="203" t="s">
        <v>157</v>
      </c>
      <c r="E99" s="209" t="s">
        <v>30</v>
      </c>
      <c r="F99" s="210" t="s">
        <v>1532</v>
      </c>
      <c r="G99" s="208"/>
      <c r="H99" s="211">
        <v>35.28</v>
      </c>
      <c r="I99" s="212"/>
      <c r="J99" s="208"/>
      <c r="K99" s="208"/>
      <c r="L99" s="213"/>
      <c r="M99" s="214"/>
      <c r="N99" s="215"/>
      <c r="O99" s="215"/>
      <c r="P99" s="215"/>
      <c r="Q99" s="215"/>
      <c r="R99" s="215"/>
      <c r="S99" s="215"/>
      <c r="T99" s="216"/>
      <c r="AT99" s="217" t="s">
        <v>157</v>
      </c>
      <c r="AU99" s="217" t="s">
        <v>84</v>
      </c>
      <c r="AV99" s="11" t="s">
        <v>84</v>
      </c>
      <c r="AW99" s="11" t="s">
        <v>37</v>
      </c>
      <c r="AX99" s="11" t="s">
        <v>82</v>
      </c>
      <c r="AY99" s="217" t="s">
        <v>144</v>
      </c>
    </row>
    <row r="100" spans="2:65" s="1" customFormat="1" ht="16.5" customHeight="1">
      <c r="B100" s="40"/>
      <c r="C100" s="191" t="s">
        <v>178</v>
      </c>
      <c r="D100" s="191" t="s">
        <v>146</v>
      </c>
      <c r="E100" s="192" t="s">
        <v>1543</v>
      </c>
      <c r="F100" s="193" t="s">
        <v>1544</v>
      </c>
      <c r="G100" s="194" t="s">
        <v>167</v>
      </c>
      <c r="H100" s="195">
        <v>35.28</v>
      </c>
      <c r="I100" s="196"/>
      <c r="J100" s="197">
        <f>ROUND(I100*H100,2)</f>
        <v>0</v>
      </c>
      <c r="K100" s="193" t="s">
        <v>150</v>
      </c>
      <c r="L100" s="60"/>
      <c r="M100" s="198" t="s">
        <v>30</v>
      </c>
      <c r="N100" s="199" t="s">
        <v>45</v>
      </c>
      <c r="O100" s="41"/>
      <c r="P100" s="200">
        <f>O100*H100</f>
        <v>0</v>
      </c>
      <c r="Q100" s="200">
        <v>0</v>
      </c>
      <c r="R100" s="200">
        <f>Q100*H100</f>
        <v>0</v>
      </c>
      <c r="S100" s="200">
        <v>0</v>
      </c>
      <c r="T100" s="201">
        <f>S100*H100</f>
        <v>0</v>
      </c>
      <c r="AR100" s="23" t="s">
        <v>151</v>
      </c>
      <c r="AT100" s="23" t="s">
        <v>146</v>
      </c>
      <c r="AU100" s="23" t="s">
        <v>84</v>
      </c>
      <c r="AY100" s="23" t="s">
        <v>144</v>
      </c>
      <c r="BE100" s="202">
        <f>IF(N100="základní",J100,0)</f>
        <v>0</v>
      </c>
      <c r="BF100" s="202">
        <f>IF(N100="snížená",J100,0)</f>
        <v>0</v>
      </c>
      <c r="BG100" s="202">
        <f>IF(N100="zákl. přenesená",J100,0)</f>
        <v>0</v>
      </c>
      <c r="BH100" s="202">
        <f>IF(N100="sníž. přenesená",J100,0)</f>
        <v>0</v>
      </c>
      <c r="BI100" s="202">
        <f>IF(N100="nulová",J100,0)</f>
        <v>0</v>
      </c>
      <c r="BJ100" s="23" t="s">
        <v>82</v>
      </c>
      <c r="BK100" s="202">
        <f>ROUND(I100*H100,2)</f>
        <v>0</v>
      </c>
      <c r="BL100" s="23" t="s">
        <v>151</v>
      </c>
      <c r="BM100" s="23" t="s">
        <v>1545</v>
      </c>
    </row>
    <row r="101" spans="2:65" s="1" customFormat="1" ht="40.5">
      <c r="B101" s="40"/>
      <c r="C101" s="62"/>
      <c r="D101" s="203" t="s">
        <v>153</v>
      </c>
      <c r="E101" s="62"/>
      <c r="F101" s="204" t="s">
        <v>1546</v>
      </c>
      <c r="G101" s="62"/>
      <c r="H101" s="62"/>
      <c r="I101" s="162"/>
      <c r="J101" s="62"/>
      <c r="K101" s="62"/>
      <c r="L101" s="60"/>
      <c r="M101" s="205"/>
      <c r="N101" s="41"/>
      <c r="O101" s="41"/>
      <c r="P101" s="41"/>
      <c r="Q101" s="41"/>
      <c r="R101" s="41"/>
      <c r="S101" s="41"/>
      <c r="T101" s="77"/>
      <c r="AT101" s="23" t="s">
        <v>153</v>
      </c>
      <c r="AU101" s="23" t="s">
        <v>84</v>
      </c>
    </row>
    <row r="102" spans="2:65" s="1" customFormat="1" ht="94.5">
      <c r="B102" s="40"/>
      <c r="C102" s="62"/>
      <c r="D102" s="203" t="s">
        <v>155</v>
      </c>
      <c r="E102" s="62"/>
      <c r="F102" s="206" t="s">
        <v>1547</v>
      </c>
      <c r="G102" s="62"/>
      <c r="H102" s="62"/>
      <c r="I102" s="162"/>
      <c r="J102" s="62"/>
      <c r="K102" s="62"/>
      <c r="L102" s="60"/>
      <c r="M102" s="205"/>
      <c r="N102" s="41"/>
      <c r="O102" s="41"/>
      <c r="P102" s="41"/>
      <c r="Q102" s="41"/>
      <c r="R102" s="41"/>
      <c r="S102" s="41"/>
      <c r="T102" s="77"/>
      <c r="AT102" s="23" t="s">
        <v>155</v>
      </c>
      <c r="AU102" s="23" t="s">
        <v>84</v>
      </c>
    </row>
    <row r="103" spans="2:65" s="11" customFormat="1" ht="13.5">
      <c r="B103" s="207"/>
      <c r="C103" s="208"/>
      <c r="D103" s="203" t="s">
        <v>157</v>
      </c>
      <c r="E103" s="209" t="s">
        <v>30</v>
      </c>
      <c r="F103" s="210" t="s">
        <v>1532</v>
      </c>
      <c r="G103" s="208"/>
      <c r="H103" s="211">
        <v>35.28</v>
      </c>
      <c r="I103" s="212"/>
      <c r="J103" s="208"/>
      <c r="K103" s="208"/>
      <c r="L103" s="213"/>
      <c r="M103" s="214"/>
      <c r="N103" s="215"/>
      <c r="O103" s="215"/>
      <c r="P103" s="215"/>
      <c r="Q103" s="215"/>
      <c r="R103" s="215"/>
      <c r="S103" s="215"/>
      <c r="T103" s="216"/>
      <c r="AT103" s="217" t="s">
        <v>157</v>
      </c>
      <c r="AU103" s="217" t="s">
        <v>84</v>
      </c>
      <c r="AV103" s="11" t="s">
        <v>84</v>
      </c>
      <c r="AW103" s="11" t="s">
        <v>37</v>
      </c>
      <c r="AX103" s="11" t="s">
        <v>82</v>
      </c>
      <c r="AY103" s="217" t="s">
        <v>144</v>
      </c>
    </row>
    <row r="104" spans="2:65" s="1" customFormat="1" ht="16.5" customHeight="1">
      <c r="B104" s="40"/>
      <c r="C104" s="191" t="s">
        <v>183</v>
      </c>
      <c r="D104" s="191" t="s">
        <v>146</v>
      </c>
      <c r="E104" s="192" t="s">
        <v>263</v>
      </c>
      <c r="F104" s="193" t="s">
        <v>264</v>
      </c>
      <c r="G104" s="194" t="s">
        <v>167</v>
      </c>
      <c r="H104" s="195">
        <v>21.7</v>
      </c>
      <c r="I104" s="196"/>
      <c r="J104" s="197">
        <f>ROUND(I104*H104,2)</f>
        <v>0</v>
      </c>
      <c r="K104" s="193" t="s">
        <v>150</v>
      </c>
      <c r="L104" s="60"/>
      <c r="M104" s="198" t="s">
        <v>30</v>
      </c>
      <c r="N104" s="199" t="s">
        <v>45</v>
      </c>
      <c r="O104" s="41"/>
      <c r="P104" s="200">
        <f>O104*H104</f>
        <v>0</v>
      </c>
      <c r="Q104" s="200">
        <v>0</v>
      </c>
      <c r="R104" s="200">
        <f>Q104*H104</f>
        <v>0</v>
      </c>
      <c r="S104" s="200">
        <v>0</v>
      </c>
      <c r="T104" s="201">
        <f>S104*H104</f>
        <v>0</v>
      </c>
      <c r="AR104" s="23" t="s">
        <v>151</v>
      </c>
      <c r="AT104" s="23" t="s">
        <v>146</v>
      </c>
      <c r="AU104" s="23" t="s">
        <v>84</v>
      </c>
      <c r="AY104" s="23" t="s">
        <v>144</v>
      </c>
      <c r="BE104" s="202">
        <f>IF(N104="základní",J104,0)</f>
        <v>0</v>
      </c>
      <c r="BF104" s="202">
        <f>IF(N104="snížená",J104,0)</f>
        <v>0</v>
      </c>
      <c r="BG104" s="202">
        <f>IF(N104="zákl. přenesená",J104,0)</f>
        <v>0</v>
      </c>
      <c r="BH104" s="202">
        <f>IF(N104="sníž. přenesená",J104,0)</f>
        <v>0</v>
      </c>
      <c r="BI104" s="202">
        <f>IF(N104="nulová",J104,0)</f>
        <v>0</v>
      </c>
      <c r="BJ104" s="23" t="s">
        <v>82</v>
      </c>
      <c r="BK104" s="202">
        <f>ROUND(I104*H104,2)</f>
        <v>0</v>
      </c>
      <c r="BL104" s="23" t="s">
        <v>151</v>
      </c>
      <c r="BM104" s="23" t="s">
        <v>1548</v>
      </c>
    </row>
    <row r="105" spans="2:65" s="1" customFormat="1" ht="40.5">
      <c r="B105" s="40"/>
      <c r="C105" s="62"/>
      <c r="D105" s="203" t="s">
        <v>153</v>
      </c>
      <c r="E105" s="62"/>
      <c r="F105" s="204" t="s">
        <v>1549</v>
      </c>
      <c r="G105" s="62"/>
      <c r="H105" s="62"/>
      <c r="I105" s="162"/>
      <c r="J105" s="62"/>
      <c r="K105" s="62"/>
      <c r="L105" s="60"/>
      <c r="M105" s="205"/>
      <c r="N105" s="41"/>
      <c r="O105" s="41"/>
      <c r="P105" s="41"/>
      <c r="Q105" s="41"/>
      <c r="R105" s="41"/>
      <c r="S105" s="41"/>
      <c r="T105" s="77"/>
      <c r="AT105" s="23" t="s">
        <v>153</v>
      </c>
      <c r="AU105" s="23" t="s">
        <v>84</v>
      </c>
    </row>
    <row r="106" spans="2:65" s="1" customFormat="1" ht="189">
      <c r="B106" s="40"/>
      <c r="C106" s="62"/>
      <c r="D106" s="203" t="s">
        <v>155</v>
      </c>
      <c r="E106" s="62"/>
      <c r="F106" s="206" t="s">
        <v>229</v>
      </c>
      <c r="G106" s="62"/>
      <c r="H106" s="62"/>
      <c r="I106" s="162"/>
      <c r="J106" s="62"/>
      <c r="K106" s="62"/>
      <c r="L106" s="60"/>
      <c r="M106" s="205"/>
      <c r="N106" s="41"/>
      <c r="O106" s="41"/>
      <c r="P106" s="41"/>
      <c r="Q106" s="41"/>
      <c r="R106" s="41"/>
      <c r="S106" s="41"/>
      <c r="T106" s="77"/>
      <c r="AT106" s="23" t="s">
        <v>155</v>
      </c>
      <c r="AU106" s="23" t="s">
        <v>84</v>
      </c>
    </row>
    <row r="107" spans="2:65" s="11" customFormat="1" ht="13.5">
      <c r="B107" s="207"/>
      <c r="C107" s="208"/>
      <c r="D107" s="203" t="s">
        <v>157</v>
      </c>
      <c r="E107" s="209" t="s">
        <v>30</v>
      </c>
      <c r="F107" s="210" t="s">
        <v>1550</v>
      </c>
      <c r="G107" s="208"/>
      <c r="H107" s="211">
        <v>21.7</v>
      </c>
      <c r="I107" s="212"/>
      <c r="J107" s="208"/>
      <c r="K107" s="208"/>
      <c r="L107" s="213"/>
      <c r="M107" s="214"/>
      <c r="N107" s="215"/>
      <c r="O107" s="215"/>
      <c r="P107" s="215"/>
      <c r="Q107" s="215"/>
      <c r="R107" s="215"/>
      <c r="S107" s="215"/>
      <c r="T107" s="216"/>
      <c r="AT107" s="217" t="s">
        <v>157</v>
      </c>
      <c r="AU107" s="217" t="s">
        <v>84</v>
      </c>
      <c r="AV107" s="11" t="s">
        <v>84</v>
      </c>
      <c r="AW107" s="11" t="s">
        <v>37</v>
      </c>
      <c r="AX107" s="11" t="s">
        <v>82</v>
      </c>
      <c r="AY107" s="217" t="s">
        <v>144</v>
      </c>
    </row>
    <row r="108" spans="2:65" s="1" customFormat="1" ht="16.5" customHeight="1">
      <c r="B108" s="40"/>
      <c r="C108" s="191" t="s">
        <v>192</v>
      </c>
      <c r="D108" s="191" t="s">
        <v>146</v>
      </c>
      <c r="E108" s="192" t="s">
        <v>271</v>
      </c>
      <c r="F108" s="193" t="s">
        <v>272</v>
      </c>
      <c r="G108" s="194" t="s">
        <v>167</v>
      </c>
      <c r="H108" s="195">
        <v>21.7</v>
      </c>
      <c r="I108" s="196"/>
      <c r="J108" s="197">
        <f>ROUND(I108*H108,2)</f>
        <v>0</v>
      </c>
      <c r="K108" s="193" t="s">
        <v>150</v>
      </c>
      <c r="L108" s="60"/>
      <c r="M108" s="198" t="s">
        <v>30</v>
      </c>
      <c r="N108" s="199" t="s">
        <v>45</v>
      </c>
      <c r="O108" s="41"/>
      <c r="P108" s="200">
        <f>O108*H108</f>
        <v>0</v>
      </c>
      <c r="Q108" s="200">
        <v>0</v>
      </c>
      <c r="R108" s="200">
        <f>Q108*H108</f>
        <v>0</v>
      </c>
      <c r="S108" s="200">
        <v>0</v>
      </c>
      <c r="T108" s="201">
        <f>S108*H108</f>
        <v>0</v>
      </c>
      <c r="AR108" s="23" t="s">
        <v>151</v>
      </c>
      <c r="AT108" s="23" t="s">
        <v>146</v>
      </c>
      <c r="AU108" s="23" t="s">
        <v>84</v>
      </c>
      <c r="AY108" s="23" t="s">
        <v>144</v>
      </c>
      <c r="BE108" s="202">
        <f>IF(N108="základní",J108,0)</f>
        <v>0</v>
      </c>
      <c r="BF108" s="202">
        <f>IF(N108="snížená",J108,0)</f>
        <v>0</v>
      </c>
      <c r="BG108" s="202">
        <f>IF(N108="zákl. přenesená",J108,0)</f>
        <v>0</v>
      </c>
      <c r="BH108" s="202">
        <f>IF(N108="sníž. přenesená",J108,0)</f>
        <v>0</v>
      </c>
      <c r="BI108" s="202">
        <f>IF(N108="nulová",J108,0)</f>
        <v>0</v>
      </c>
      <c r="BJ108" s="23" t="s">
        <v>82</v>
      </c>
      <c r="BK108" s="202">
        <f>ROUND(I108*H108,2)</f>
        <v>0</v>
      </c>
      <c r="BL108" s="23" t="s">
        <v>151</v>
      </c>
      <c r="BM108" s="23" t="s">
        <v>1551</v>
      </c>
    </row>
    <row r="109" spans="2:65" s="1" customFormat="1" ht="27">
      <c r="B109" s="40"/>
      <c r="C109" s="62"/>
      <c r="D109" s="203" t="s">
        <v>153</v>
      </c>
      <c r="E109" s="62"/>
      <c r="F109" s="204" t="s">
        <v>1552</v>
      </c>
      <c r="G109" s="62"/>
      <c r="H109" s="62"/>
      <c r="I109" s="162"/>
      <c r="J109" s="62"/>
      <c r="K109" s="62"/>
      <c r="L109" s="60"/>
      <c r="M109" s="205"/>
      <c r="N109" s="41"/>
      <c r="O109" s="41"/>
      <c r="P109" s="41"/>
      <c r="Q109" s="41"/>
      <c r="R109" s="41"/>
      <c r="S109" s="41"/>
      <c r="T109" s="77"/>
      <c r="AT109" s="23" t="s">
        <v>153</v>
      </c>
      <c r="AU109" s="23" t="s">
        <v>84</v>
      </c>
    </row>
    <row r="110" spans="2:65" s="1" customFormat="1" ht="148.5">
      <c r="B110" s="40"/>
      <c r="C110" s="62"/>
      <c r="D110" s="203" t="s">
        <v>155</v>
      </c>
      <c r="E110" s="62"/>
      <c r="F110" s="206" t="s">
        <v>275</v>
      </c>
      <c r="G110" s="62"/>
      <c r="H110" s="62"/>
      <c r="I110" s="162"/>
      <c r="J110" s="62"/>
      <c r="K110" s="62"/>
      <c r="L110" s="60"/>
      <c r="M110" s="205"/>
      <c r="N110" s="41"/>
      <c r="O110" s="41"/>
      <c r="P110" s="41"/>
      <c r="Q110" s="41"/>
      <c r="R110" s="41"/>
      <c r="S110" s="41"/>
      <c r="T110" s="77"/>
      <c r="AT110" s="23" t="s">
        <v>155</v>
      </c>
      <c r="AU110" s="23" t="s">
        <v>84</v>
      </c>
    </row>
    <row r="111" spans="2:65" s="11" customFormat="1" ht="13.5">
      <c r="B111" s="207"/>
      <c r="C111" s="208"/>
      <c r="D111" s="203" t="s">
        <v>157</v>
      </c>
      <c r="E111" s="209" t="s">
        <v>30</v>
      </c>
      <c r="F111" s="210" t="s">
        <v>1553</v>
      </c>
      <c r="G111" s="208"/>
      <c r="H111" s="211">
        <v>21.7</v>
      </c>
      <c r="I111" s="212"/>
      <c r="J111" s="208"/>
      <c r="K111" s="208"/>
      <c r="L111" s="213"/>
      <c r="M111" s="214"/>
      <c r="N111" s="215"/>
      <c r="O111" s="215"/>
      <c r="P111" s="215"/>
      <c r="Q111" s="215"/>
      <c r="R111" s="215"/>
      <c r="S111" s="215"/>
      <c r="T111" s="216"/>
      <c r="AT111" s="217" t="s">
        <v>157</v>
      </c>
      <c r="AU111" s="217" t="s">
        <v>84</v>
      </c>
      <c r="AV111" s="11" t="s">
        <v>84</v>
      </c>
      <c r="AW111" s="11" t="s">
        <v>37</v>
      </c>
      <c r="AX111" s="11" t="s">
        <v>82</v>
      </c>
      <c r="AY111" s="217" t="s">
        <v>144</v>
      </c>
    </row>
    <row r="112" spans="2:65" s="1" customFormat="1" ht="16.5" customHeight="1">
      <c r="B112" s="40"/>
      <c r="C112" s="191" t="s">
        <v>198</v>
      </c>
      <c r="D112" s="191" t="s">
        <v>146</v>
      </c>
      <c r="E112" s="192" t="s">
        <v>276</v>
      </c>
      <c r="F112" s="193" t="s">
        <v>1554</v>
      </c>
      <c r="G112" s="194" t="s">
        <v>278</v>
      </c>
      <c r="H112" s="195">
        <v>39.06</v>
      </c>
      <c r="I112" s="196"/>
      <c r="J112" s="197">
        <f>ROUND(I112*H112,2)</f>
        <v>0</v>
      </c>
      <c r="K112" s="193" t="s">
        <v>150</v>
      </c>
      <c r="L112" s="60"/>
      <c r="M112" s="198" t="s">
        <v>30</v>
      </c>
      <c r="N112" s="199" t="s">
        <v>45</v>
      </c>
      <c r="O112" s="41"/>
      <c r="P112" s="200">
        <f>O112*H112</f>
        <v>0</v>
      </c>
      <c r="Q112" s="200">
        <v>0</v>
      </c>
      <c r="R112" s="200">
        <f>Q112*H112</f>
        <v>0</v>
      </c>
      <c r="S112" s="200">
        <v>0</v>
      </c>
      <c r="T112" s="201">
        <f>S112*H112</f>
        <v>0</v>
      </c>
      <c r="AR112" s="23" t="s">
        <v>151</v>
      </c>
      <c r="AT112" s="23" t="s">
        <v>146</v>
      </c>
      <c r="AU112" s="23" t="s">
        <v>84</v>
      </c>
      <c r="AY112" s="23" t="s">
        <v>144</v>
      </c>
      <c r="BE112" s="202">
        <f>IF(N112="základní",J112,0)</f>
        <v>0</v>
      </c>
      <c r="BF112" s="202">
        <f>IF(N112="snížená",J112,0)</f>
        <v>0</v>
      </c>
      <c r="BG112" s="202">
        <f>IF(N112="zákl. přenesená",J112,0)</f>
        <v>0</v>
      </c>
      <c r="BH112" s="202">
        <f>IF(N112="sníž. přenesená",J112,0)</f>
        <v>0</v>
      </c>
      <c r="BI112" s="202">
        <f>IF(N112="nulová",J112,0)</f>
        <v>0</v>
      </c>
      <c r="BJ112" s="23" t="s">
        <v>82</v>
      </c>
      <c r="BK112" s="202">
        <f>ROUND(I112*H112,2)</f>
        <v>0</v>
      </c>
      <c r="BL112" s="23" t="s">
        <v>151</v>
      </c>
      <c r="BM112" s="23" t="s">
        <v>1555</v>
      </c>
    </row>
    <row r="113" spans="2:65" s="1" customFormat="1" ht="13.5">
      <c r="B113" s="40"/>
      <c r="C113" s="62"/>
      <c r="D113" s="203" t="s">
        <v>153</v>
      </c>
      <c r="E113" s="62"/>
      <c r="F113" s="204" t="s">
        <v>1556</v>
      </c>
      <c r="G113" s="62"/>
      <c r="H113" s="62"/>
      <c r="I113" s="162"/>
      <c r="J113" s="62"/>
      <c r="K113" s="62"/>
      <c r="L113" s="60"/>
      <c r="M113" s="205"/>
      <c r="N113" s="41"/>
      <c r="O113" s="41"/>
      <c r="P113" s="41"/>
      <c r="Q113" s="41"/>
      <c r="R113" s="41"/>
      <c r="S113" s="41"/>
      <c r="T113" s="77"/>
      <c r="AT113" s="23" t="s">
        <v>153</v>
      </c>
      <c r="AU113" s="23" t="s">
        <v>84</v>
      </c>
    </row>
    <row r="114" spans="2:65" s="1" customFormat="1" ht="27">
      <c r="B114" s="40"/>
      <c r="C114" s="62"/>
      <c r="D114" s="203" t="s">
        <v>155</v>
      </c>
      <c r="E114" s="62"/>
      <c r="F114" s="206" t="s">
        <v>281</v>
      </c>
      <c r="G114" s="62"/>
      <c r="H114" s="62"/>
      <c r="I114" s="162"/>
      <c r="J114" s="62"/>
      <c r="K114" s="62"/>
      <c r="L114" s="60"/>
      <c r="M114" s="205"/>
      <c r="N114" s="41"/>
      <c r="O114" s="41"/>
      <c r="P114" s="41"/>
      <c r="Q114" s="41"/>
      <c r="R114" s="41"/>
      <c r="S114" s="41"/>
      <c r="T114" s="77"/>
      <c r="AT114" s="23" t="s">
        <v>155</v>
      </c>
      <c r="AU114" s="23" t="s">
        <v>84</v>
      </c>
    </row>
    <row r="115" spans="2:65" s="11" customFormat="1" ht="13.5">
      <c r="B115" s="207"/>
      <c r="C115" s="208"/>
      <c r="D115" s="203" t="s">
        <v>157</v>
      </c>
      <c r="E115" s="209" t="s">
        <v>30</v>
      </c>
      <c r="F115" s="210" t="s">
        <v>1557</v>
      </c>
      <c r="G115" s="208"/>
      <c r="H115" s="211">
        <v>39.06</v>
      </c>
      <c r="I115" s="212"/>
      <c r="J115" s="208"/>
      <c r="K115" s="208"/>
      <c r="L115" s="213"/>
      <c r="M115" s="214"/>
      <c r="N115" s="215"/>
      <c r="O115" s="215"/>
      <c r="P115" s="215"/>
      <c r="Q115" s="215"/>
      <c r="R115" s="215"/>
      <c r="S115" s="215"/>
      <c r="T115" s="216"/>
      <c r="AT115" s="217" t="s">
        <v>157</v>
      </c>
      <c r="AU115" s="217" t="s">
        <v>84</v>
      </c>
      <c r="AV115" s="11" t="s">
        <v>84</v>
      </c>
      <c r="AW115" s="11" t="s">
        <v>37</v>
      </c>
      <c r="AX115" s="11" t="s">
        <v>82</v>
      </c>
      <c r="AY115" s="217" t="s">
        <v>144</v>
      </c>
    </row>
    <row r="116" spans="2:65" s="1" customFormat="1" ht="16.5" customHeight="1">
      <c r="B116" s="40"/>
      <c r="C116" s="191" t="s">
        <v>205</v>
      </c>
      <c r="D116" s="191" t="s">
        <v>146</v>
      </c>
      <c r="E116" s="192" t="s">
        <v>285</v>
      </c>
      <c r="F116" s="193" t="s">
        <v>286</v>
      </c>
      <c r="G116" s="194" t="s">
        <v>167</v>
      </c>
      <c r="H116" s="195">
        <v>13.58</v>
      </c>
      <c r="I116" s="196"/>
      <c r="J116" s="197">
        <f>ROUND(I116*H116,2)</f>
        <v>0</v>
      </c>
      <c r="K116" s="193" t="s">
        <v>150</v>
      </c>
      <c r="L116" s="60"/>
      <c r="M116" s="198" t="s">
        <v>30</v>
      </c>
      <c r="N116" s="199" t="s">
        <v>45</v>
      </c>
      <c r="O116" s="41"/>
      <c r="P116" s="200">
        <f>O116*H116</f>
        <v>0</v>
      </c>
      <c r="Q116" s="200">
        <v>0</v>
      </c>
      <c r="R116" s="200">
        <f>Q116*H116</f>
        <v>0</v>
      </c>
      <c r="S116" s="200">
        <v>0</v>
      </c>
      <c r="T116" s="201">
        <f>S116*H116</f>
        <v>0</v>
      </c>
      <c r="AR116" s="23" t="s">
        <v>151</v>
      </c>
      <c r="AT116" s="23" t="s">
        <v>146</v>
      </c>
      <c r="AU116" s="23" t="s">
        <v>84</v>
      </c>
      <c r="AY116" s="23" t="s">
        <v>144</v>
      </c>
      <c r="BE116" s="202">
        <f>IF(N116="základní",J116,0)</f>
        <v>0</v>
      </c>
      <c r="BF116" s="202">
        <f>IF(N116="snížená",J116,0)</f>
        <v>0</v>
      </c>
      <c r="BG116" s="202">
        <f>IF(N116="zákl. přenesená",J116,0)</f>
        <v>0</v>
      </c>
      <c r="BH116" s="202">
        <f>IF(N116="sníž. přenesená",J116,0)</f>
        <v>0</v>
      </c>
      <c r="BI116" s="202">
        <f>IF(N116="nulová",J116,0)</f>
        <v>0</v>
      </c>
      <c r="BJ116" s="23" t="s">
        <v>82</v>
      </c>
      <c r="BK116" s="202">
        <f>ROUND(I116*H116,2)</f>
        <v>0</v>
      </c>
      <c r="BL116" s="23" t="s">
        <v>151</v>
      </c>
      <c r="BM116" s="23" t="s">
        <v>1558</v>
      </c>
    </row>
    <row r="117" spans="2:65" s="1" customFormat="1" ht="27">
      <c r="B117" s="40"/>
      <c r="C117" s="62"/>
      <c r="D117" s="203" t="s">
        <v>153</v>
      </c>
      <c r="E117" s="62"/>
      <c r="F117" s="204" t="s">
        <v>1559</v>
      </c>
      <c r="G117" s="62"/>
      <c r="H117" s="62"/>
      <c r="I117" s="162"/>
      <c r="J117" s="62"/>
      <c r="K117" s="62"/>
      <c r="L117" s="60"/>
      <c r="M117" s="205"/>
      <c r="N117" s="41"/>
      <c r="O117" s="41"/>
      <c r="P117" s="41"/>
      <c r="Q117" s="41"/>
      <c r="R117" s="41"/>
      <c r="S117" s="41"/>
      <c r="T117" s="77"/>
      <c r="AT117" s="23" t="s">
        <v>153</v>
      </c>
      <c r="AU117" s="23" t="s">
        <v>84</v>
      </c>
    </row>
    <row r="118" spans="2:65" s="1" customFormat="1" ht="409.5">
      <c r="B118" s="40"/>
      <c r="C118" s="62"/>
      <c r="D118" s="203" t="s">
        <v>155</v>
      </c>
      <c r="E118" s="62"/>
      <c r="F118" s="206" t="s">
        <v>289</v>
      </c>
      <c r="G118" s="62"/>
      <c r="H118" s="62"/>
      <c r="I118" s="162"/>
      <c r="J118" s="62"/>
      <c r="K118" s="62"/>
      <c r="L118" s="60"/>
      <c r="M118" s="205"/>
      <c r="N118" s="41"/>
      <c r="O118" s="41"/>
      <c r="P118" s="41"/>
      <c r="Q118" s="41"/>
      <c r="R118" s="41"/>
      <c r="S118" s="41"/>
      <c r="T118" s="77"/>
      <c r="AT118" s="23" t="s">
        <v>155</v>
      </c>
      <c r="AU118" s="23" t="s">
        <v>84</v>
      </c>
    </row>
    <row r="119" spans="2:65" s="11" customFormat="1" ht="13.5">
      <c r="B119" s="207"/>
      <c r="C119" s="208"/>
      <c r="D119" s="203" t="s">
        <v>157</v>
      </c>
      <c r="E119" s="209" t="s">
        <v>30</v>
      </c>
      <c r="F119" s="210" t="s">
        <v>1560</v>
      </c>
      <c r="G119" s="208"/>
      <c r="H119" s="211">
        <v>32.340000000000003</v>
      </c>
      <c r="I119" s="212"/>
      <c r="J119" s="208"/>
      <c r="K119" s="208"/>
      <c r="L119" s="213"/>
      <c r="M119" s="214"/>
      <c r="N119" s="215"/>
      <c r="O119" s="215"/>
      <c r="P119" s="215"/>
      <c r="Q119" s="215"/>
      <c r="R119" s="215"/>
      <c r="S119" s="215"/>
      <c r="T119" s="216"/>
      <c r="AT119" s="217" t="s">
        <v>157</v>
      </c>
      <c r="AU119" s="217" t="s">
        <v>84</v>
      </c>
      <c r="AV119" s="11" t="s">
        <v>84</v>
      </c>
      <c r="AW119" s="11" t="s">
        <v>37</v>
      </c>
      <c r="AX119" s="11" t="s">
        <v>74</v>
      </c>
      <c r="AY119" s="217" t="s">
        <v>144</v>
      </c>
    </row>
    <row r="120" spans="2:65" s="11" customFormat="1" ht="13.5">
      <c r="B120" s="207"/>
      <c r="C120" s="208"/>
      <c r="D120" s="203" t="s">
        <v>157</v>
      </c>
      <c r="E120" s="209" t="s">
        <v>30</v>
      </c>
      <c r="F120" s="210" t="s">
        <v>1561</v>
      </c>
      <c r="G120" s="208"/>
      <c r="H120" s="211">
        <v>-18.760000000000002</v>
      </c>
      <c r="I120" s="212"/>
      <c r="J120" s="208"/>
      <c r="K120" s="208"/>
      <c r="L120" s="213"/>
      <c r="M120" s="214"/>
      <c r="N120" s="215"/>
      <c r="O120" s="215"/>
      <c r="P120" s="215"/>
      <c r="Q120" s="215"/>
      <c r="R120" s="215"/>
      <c r="S120" s="215"/>
      <c r="T120" s="216"/>
      <c r="AT120" s="217" t="s">
        <v>157</v>
      </c>
      <c r="AU120" s="217" t="s">
        <v>84</v>
      </c>
      <c r="AV120" s="11" t="s">
        <v>84</v>
      </c>
      <c r="AW120" s="11" t="s">
        <v>37</v>
      </c>
      <c r="AX120" s="11" t="s">
        <v>74</v>
      </c>
      <c r="AY120" s="217" t="s">
        <v>144</v>
      </c>
    </row>
    <row r="121" spans="2:65" s="12" customFormat="1" ht="13.5">
      <c r="B121" s="218"/>
      <c r="C121" s="219"/>
      <c r="D121" s="203" t="s">
        <v>157</v>
      </c>
      <c r="E121" s="220" t="s">
        <v>30</v>
      </c>
      <c r="F121" s="221" t="s">
        <v>191</v>
      </c>
      <c r="G121" s="219"/>
      <c r="H121" s="222">
        <v>13.58</v>
      </c>
      <c r="I121" s="223"/>
      <c r="J121" s="219"/>
      <c r="K121" s="219"/>
      <c r="L121" s="224"/>
      <c r="M121" s="225"/>
      <c r="N121" s="226"/>
      <c r="O121" s="226"/>
      <c r="P121" s="226"/>
      <c r="Q121" s="226"/>
      <c r="R121" s="226"/>
      <c r="S121" s="226"/>
      <c r="T121" s="227"/>
      <c r="AT121" s="228" t="s">
        <v>157</v>
      </c>
      <c r="AU121" s="228" t="s">
        <v>84</v>
      </c>
      <c r="AV121" s="12" t="s">
        <v>151</v>
      </c>
      <c r="AW121" s="12" t="s">
        <v>37</v>
      </c>
      <c r="AX121" s="12" t="s">
        <v>82</v>
      </c>
      <c r="AY121" s="228" t="s">
        <v>144</v>
      </c>
    </row>
    <row r="122" spans="2:65" s="1" customFormat="1" ht="16.5" customHeight="1">
      <c r="B122" s="40"/>
      <c r="C122" s="191" t="s">
        <v>211</v>
      </c>
      <c r="D122" s="191" t="s">
        <v>146</v>
      </c>
      <c r="E122" s="192" t="s">
        <v>308</v>
      </c>
      <c r="F122" s="193" t="s">
        <v>309</v>
      </c>
      <c r="G122" s="194" t="s">
        <v>310</v>
      </c>
      <c r="H122" s="195">
        <v>19.600000000000001</v>
      </c>
      <c r="I122" s="196"/>
      <c r="J122" s="197">
        <f>ROUND(I122*H122,2)</f>
        <v>0</v>
      </c>
      <c r="K122" s="193" t="s">
        <v>150</v>
      </c>
      <c r="L122" s="60"/>
      <c r="M122" s="198" t="s">
        <v>30</v>
      </c>
      <c r="N122" s="199" t="s">
        <v>45</v>
      </c>
      <c r="O122" s="41"/>
      <c r="P122" s="200">
        <f>O122*H122</f>
        <v>0</v>
      </c>
      <c r="Q122" s="200">
        <v>0</v>
      </c>
      <c r="R122" s="200">
        <f>Q122*H122</f>
        <v>0</v>
      </c>
      <c r="S122" s="200">
        <v>0</v>
      </c>
      <c r="T122" s="201">
        <f>S122*H122</f>
        <v>0</v>
      </c>
      <c r="AR122" s="23" t="s">
        <v>151</v>
      </c>
      <c r="AT122" s="23" t="s">
        <v>146</v>
      </c>
      <c r="AU122" s="23" t="s">
        <v>84</v>
      </c>
      <c r="AY122" s="23" t="s">
        <v>144</v>
      </c>
      <c r="BE122" s="202">
        <f>IF(N122="základní",J122,0)</f>
        <v>0</v>
      </c>
      <c r="BF122" s="202">
        <f>IF(N122="snížená",J122,0)</f>
        <v>0</v>
      </c>
      <c r="BG122" s="202">
        <f>IF(N122="zákl. přenesená",J122,0)</f>
        <v>0</v>
      </c>
      <c r="BH122" s="202">
        <f>IF(N122="sníž. přenesená",J122,0)</f>
        <v>0</v>
      </c>
      <c r="BI122" s="202">
        <f>IF(N122="nulová",J122,0)</f>
        <v>0</v>
      </c>
      <c r="BJ122" s="23" t="s">
        <v>82</v>
      </c>
      <c r="BK122" s="202">
        <f>ROUND(I122*H122,2)</f>
        <v>0</v>
      </c>
      <c r="BL122" s="23" t="s">
        <v>151</v>
      </c>
      <c r="BM122" s="23" t="s">
        <v>1562</v>
      </c>
    </row>
    <row r="123" spans="2:65" s="1" customFormat="1" ht="13.5">
      <c r="B123" s="40"/>
      <c r="C123" s="62"/>
      <c r="D123" s="203" t="s">
        <v>153</v>
      </c>
      <c r="E123" s="62"/>
      <c r="F123" s="204" t="s">
        <v>1563</v>
      </c>
      <c r="G123" s="62"/>
      <c r="H123" s="62"/>
      <c r="I123" s="162"/>
      <c r="J123" s="62"/>
      <c r="K123" s="62"/>
      <c r="L123" s="60"/>
      <c r="M123" s="205"/>
      <c r="N123" s="41"/>
      <c r="O123" s="41"/>
      <c r="P123" s="41"/>
      <c r="Q123" s="41"/>
      <c r="R123" s="41"/>
      <c r="S123" s="41"/>
      <c r="T123" s="77"/>
      <c r="AT123" s="23" t="s">
        <v>153</v>
      </c>
      <c r="AU123" s="23" t="s">
        <v>84</v>
      </c>
    </row>
    <row r="124" spans="2:65" s="1" customFormat="1" ht="162">
      <c r="B124" s="40"/>
      <c r="C124" s="62"/>
      <c r="D124" s="203" t="s">
        <v>155</v>
      </c>
      <c r="E124" s="62"/>
      <c r="F124" s="206" t="s">
        <v>313</v>
      </c>
      <c r="G124" s="62"/>
      <c r="H124" s="62"/>
      <c r="I124" s="162"/>
      <c r="J124" s="62"/>
      <c r="K124" s="62"/>
      <c r="L124" s="60"/>
      <c r="M124" s="205"/>
      <c r="N124" s="41"/>
      <c r="O124" s="41"/>
      <c r="P124" s="41"/>
      <c r="Q124" s="41"/>
      <c r="R124" s="41"/>
      <c r="S124" s="41"/>
      <c r="T124" s="77"/>
      <c r="AT124" s="23" t="s">
        <v>155</v>
      </c>
      <c r="AU124" s="23" t="s">
        <v>84</v>
      </c>
    </row>
    <row r="125" spans="2:65" s="11" customFormat="1" ht="13.5">
      <c r="B125" s="207"/>
      <c r="C125" s="208"/>
      <c r="D125" s="203" t="s">
        <v>157</v>
      </c>
      <c r="E125" s="209" t="s">
        <v>30</v>
      </c>
      <c r="F125" s="210" t="s">
        <v>1564</v>
      </c>
      <c r="G125" s="208"/>
      <c r="H125" s="211">
        <v>19.600000000000001</v>
      </c>
      <c r="I125" s="212"/>
      <c r="J125" s="208"/>
      <c r="K125" s="208"/>
      <c r="L125" s="213"/>
      <c r="M125" s="214"/>
      <c r="N125" s="215"/>
      <c r="O125" s="215"/>
      <c r="P125" s="215"/>
      <c r="Q125" s="215"/>
      <c r="R125" s="215"/>
      <c r="S125" s="215"/>
      <c r="T125" s="216"/>
      <c r="AT125" s="217" t="s">
        <v>157</v>
      </c>
      <c r="AU125" s="217" t="s">
        <v>84</v>
      </c>
      <c r="AV125" s="11" t="s">
        <v>84</v>
      </c>
      <c r="AW125" s="11" t="s">
        <v>37</v>
      </c>
      <c r="AX125" s="11" t="s">
        <v>74</v>
      </c>
      <c r="AY125" s="217" t="s">
        <v>144</v>
      </c>
    </row>
    <row r="126" spans="2:65" s="12" customFormat="1" ht="13.5">
      <c r="B126" s="218"/>
      <c r="C126" s="219"/>
      <c r="D126" s="203" t="s">
        <v>157</v>
      </c>
      <c r="E126" s="220" t="s">
        <v>30</v>
      </c>
      <c r="F126" s="221" t="s">
        <v>191</v>
      </c>
      <c r="G126" s="219"/>
      <c r="H126" s="222">
        <v>19.600000000000001</v>
      </c>
      <c r="I126" s="223"/>
      <c r="J126" s="219"/>
      <c r="K126" s="219"/>
      <c r="L126" s="224"/>
      <c r="M126" s="225"/>
      <c r="N126" s="226"/>
      <c r="O126" s="226"/>
      <c r="P126" s="226"/>
      <c r="Q126" s="226"/>
      <c r="R126" s="226"/>
      <c r="S126" s="226"/>
      <c r="T126" s="227"/>
      <c r="AT126" s="228" t="s">
        <v>157</v>
      </c>
      <c r="AU126" s="228" t="s">
        <v>84</v>
      </c>
      <c r="AV126" s="12" t="s">
        <v>151</v>
      </c>
      <c r="AW126" s="12" t="s">
        <v>37</v>
      </c>
      <c r="AX126" s="12" t="s">
        <v>82</v>
      </c>
      <c r="AY126" s="228" t="s">
        <v>144</v>
      </c>
    </row>
    <row r="127" spans="2:65" s="10" customFormat="1" ht="29.85" customHeight="1">
      <c r="B127" s="175"/>
      <c r="C127" s="176"/>
      <c r="D127" s="177" t="s">
        <v>73</v>
      </c>
      <c r="E127" s="189" t="s">
        <v>84</v>
      </c>
      <c r="F127" s="189" t="s">
        <v>316</v>
      </c>
      <c r="G127" s="176"/>
      <c r="H127" s="176"/>
      <c r="I127" s="179"/>
      <c r="J127" s="190">
        <f>BK127</f>
        <v>0</v>
      </c>
      <c r="K127" s="176"/>
      <c r="L127" s="181"/>
      <c r="M127" s="182"/>
      <c r="N127" s="183"/>
      <c r="O127" s="183"/>
      <c r="P127" s="184">
        <f>SUM(P128:P147)</f>
        <v>0</v>
      </c>
      <c r="Q127" s="183"/>
      <c r="R127" s="184">
        <f>SUM(R128:R147)</f>
        <v>12.845680229999999</v>
      </c>
      <c r="S127" s="183"/>
      <c r="T127" s="185">
        <f>SUM(T128:T147)</f>
        <v>0</v>
      </c>
      <c r="AR127" s="186" t="s">
        <v>82</v>
      </c>
      <c r="AT127" s="187" t="s">
        <v>73</v>
      </c>
      <c r="AU127" s="187" t="s">
        <v>82</v>
      </c>
      <c r="AY127" s="186" t="s">
        <v>144</v>
      </c>
      <c r="BK127" s="188">
        <f>SUM(BK128:BK147)</f>
        <v>0</v>
      </c>
    </row>
    <row r="128" spans="2:65" s="1" customFormat="1" ht="16.5" customHeight="1">
      <c r="B128" s="40"/>
      <c r="C128" s="191" t="s">
        <v>218</v>
      </c>
      <c r="D128" s="191" t="s">
        <v>146</v>
      </c>
      <c r="E128" s="192" t="s">
        <v>1565</v>
      </c>
      <c r="F128" s="193" t="s">
        <v>1566</v>
      </c>
      <c r="G128" s="194" t="s">
        <v>167</v>
      </c>
      <c r="H128" s="195">
        <v>1.96</v>
      </c>
      <c r="I128" s="196"/>
      <c r="J128" s="197">
        <f>ROUND(I128*H128,2)</f>
        <v>0</v>
      </c>
      <c r="K128" s="193" t="s">
        <v>150</v>
      </c>
      <c r="L128" s="60"/>
      <c r="M128" s="198" t="s">
        <v>30</v>
      </c>
      <c r="N128" s="199" t="s">
        <v>45</v>
      </c>
      <c r="O128" s="41"/>
      <c r="P128" s="200">
        <f>O128*H128</f>
        <v>0</v>
      </c>
      <c r="Q128" s="200">
        <v>1.98</v>
      </c>
      <c r="R128" s="200">
        <f>Q128*H128</f>
        <v>3.8807999999999998</v>
      </c>
      <c r="S128" s="200">
        <v>0</v>
      </c>
      <c r="T128" s="201">
        <f>S128*H128</f>
        <v>0</v>
      </c>
      <c r="AR128" s="23" t="s">
        <v>151</v>
      </c>
      <c r="AT128" s="23" t="s">
        <v>146</v>
      </c>
      <c r="AU128" s="23" t="s">
        <v>84</v>
      </c>
      <c r="AY128" s="23" t="s">
        <v>144</v>
      </c>
      <c r="BE128" s="202">
        <f>IF(N128="základní",J128,0)</f>
        <v>0</v>
      </c>
      <c r="BF128" s="202">
        <f>IF(N128="snížená",J128,0)</f>
        <v>0</v>
      </c>
      <c r="BG128" s="202">
        <f>IF(N128="zákl. přenesená",J128,0)</f>
        <v>0</v>
      </c>
      <c r="BH128" s="202">
        <f>IF(N128="sníž. přenesená",J128,0)</f>
        <v>0</v>
      </c>
      <c r="BI128" s="202">
        <f>IF(N128="nulová",J128,0)</f>
        <v>0</v>
      </c>
      <c r="BJ128" s="23" t="s">
        <v>82</v>
      </c>
      <c r="BK128" s="202">
        <f>ROUND(I128*H128,2)</f>
        <v>0</v>
      </c>
      <c r="BL128" s="23" t="s">
        <v>151</v>
      </c>
      <c r="BM128" s="23" t="s">
        <v>1567</v>
      </c>
    </row>
    <row r="129" spans="2:65" s="1" customFormat="1" ht="13.5">
      <c r="B129" s="40"/>
      <c r="C129" s="62"/>
      <c r="D129" s="203" t="s">
        <v>153</v>
      </c>
      <c r="E129" s="62"/>
      <c r="F129" s="204" t="s">
        <v>1568</v>
      </c>
      <c r="G129" s="62"/>
      <c r="H129" s="62"/>
      <c r="I129" s="162"/>
      <c r="J129" s="62"/>
      <c r="K129" s="62"/>
      <c r="L129" s="60"/>
      <c r="M129" s="205"/>
      <c r="N129" s="41"/>
      <c r="O129" s="41"/>
      <c r="P129" s="41"/>
      <c r="Q129" s="41"/>
      <c r="R129" s="41"/>
      <c r="S129" s="41"/>
      <c r="T129" s="77"/>
      <c r="AT129" s="23" t="s">
        <v>153</v>
      </c>
      <c r="AU129" s="23" t="s">
        <v>84</v>
      </c>
    </row>
    <row r="130" spans="2:65" s="1" customFormat="1" ht="54">
      <c r="B130" s="40"/>
      <c r="C130" s="62"/>
      <c r="D130" s="203" t="s">
        <v>155</v>
      </c>
      <c r="E130" s="62"/>
      <c r="F130" s="206" t="s">
        <v>1569</v>
      </c>
      <c r="G130" s="62"/>
      <c r="H130" s="62"/>
      <c r="I130" s="162"/>
      <c r="J130" s="62"/>
      <c r="K130" s="62"/>
      <c r="L130" s="60"/>
      <c r="M130" s="205"/>
      <c r="N130" s="41"/>
      <c r="O130" s="41"/>
      <c r="P130" s="41"/>
      <c r="Q130" s="41"/>
      <c r="R130" s="41"/>
      <c r="S130" s="41"/>
      <c r="T130" s="77"/>
      <c r="AT130" s="23" t="s">
        <v>155</v>
      </c>
      <c r="AU130" s="23" t="s">
        <v>84</v>
      </c>
    </row>
    <row r="131" spans="2:65" s="11" customFormat="1" ht="13.5">
      <c r="B131" s="207"/>
      <c r="C131" s="208"/>
      <c r="D131" s="203" t="s">
        <v>157</v>
      </c>
      <c r="E131" s="209" t="s">
        <v>30</v>
      </c>
      <c r="F131" s="210" t="s">
        <v>1570</v>
      </c>
      <c r="G131" s="208"/>
      <c r="H131" s="211">
        <v>1.96</v>
      </c>
      <c r="I131" s="212"/>
      <c r="J131" s="208"/>
      <c r="K131" s="208"/>
      <c r="L131" s="213"/>
      <c r="M131" s="214"/>
      <c r="N131" s="215"/>
      <c r="O131" s="215"/>
      <c r="P131" s="215"/>
      <c r="Q131" s="215"/>
      <c r="R131" s="215"/>
      <c r="S131" s="215"/>
      <c r="T131" s="216"/>
      <c r="AT131" s="217" t="s">
        <v>157</v>
      </c>
      <c r="AU131" s="217" t="s">
        <v>84</v>
      </c>
      <c r="AV131" s="11" t="s">
        <v>84</v>
      </c>
      <c r="AW131" s="11" t="s">
        <v>37</v>
      </c>
      <c r="AX131" s="11" t="s">
        <v>82</v>
      </c>
      <c r="AY131" s="217" t="s">
        <v>144</v>
      </c>
    </row>
    <row r="132" spans="2:65" s="1" customFormat="1" ht="16.5" customHeight="1">
      <c r="B132" s="40"/>
      <c r="C132" s="191" t="s">
        <v>224</v>
      </c>
      <c r="D132" s="191" t="s">
        <v>146</v>
      </c>
      <c r="E132" s="192" t="s">
        <v>1571</v>
      </c>
      <c r="F132" s="193" t="s">
        <v>1572</v>
      </c>
      <c r="G132" s="194" t="s">
        <v>167</v>
      </c>
      <c r="H132" s="195">
        <v>3.92</v>
      </c>
      <c r="I132" s="196"/>
      <c r="J132" s="197">
        <f>ROUND(I132*H132,2)</f>
        <v>0</v>
      </c>
      <c r="K132" s="193" t="s">
        <v>150</v>
      </c>
      <c r="L132" s="60"/>
      <c r="M132" s="198" t="s">
        <v>30</v>
      </c>
      <c r="N132" s="199" t="s">
        <v>45</v>
      </c>
      <c r="O132" s="41"/>
      <c r="P132" s="200">
        <f>O132*H132</f>
        <v>0</v>
      </c>
      <c r="Q132" s="200">
        <v>2.2563399999999998</v>
      </c>
      <c r="R132" s="200">
        <f>Q132*H132</f>
        <v>8.8448527999999982</v>
      </c>
      <c r="S132" s="200">
        <v>0</v>
      </c>
      <c r="T132" s="201">
        <f>S132*H132</f>
        <v>0</v>
      </c>
      <c r="AR132" s="23" t="s">
        <v>151</v>
      </c>
      <c r="AT132" s="23" t="s">
        <v>146</v>
      </c>
      <c r="AU132" s="23" t="s">
        <v>84</v>
      </c>
      <c r="AY132" s="23" t="s">
        <v>144</v>
      </c>
      <c r="BE132" s="202">
        <f>IF(N132="základní",J132,0)</f>
        <v>0</v>
      </c>
      <c r="BF132" s="202">
        <f>IF(N132="snížená",J132,0)</f>
        <v>0</v>
      </c>
      <c r="BG132" s="202">
        <f>IF(N132="zákl. přenesená",J132,0)</f>
        <v>0</v>
      </c>
      <c r="BH132" s="202">
        <f>IF(N132="sníž. přenesená",J132,0)</f>
        <v>0</v>
      </c>
      <c r="BI132" s="202">
        <f>IF(N132="nulová",J132,0)</f>
        <v>0</v>
      </c>
      <c r="BJ132" s="23" t="s">
        <v>82</v>
      </c>
      <c r="BK132" s="202">
        <f>ROUND(I132*H132,2)</f>
        <v>0</v>
      </c>
      <c r="BL132" s="23" t="s">
        <v>151</v>
      </c>
      <c r="BM132" s="23" t="s">
        <v>1573</v>
      </c>
    </row>
    <row r="133" spans="2:65" s="1" customFormat="1" ht="27">
      <c r="B133" s="40"/>
      <c r="C133" s="62"/>
      <c r="D133" s="203" t="s">
        <v>153</v>
      </c>
      <c r="E133" s="62"/>
      <c r="F133" s="204" t="s">
        <v>1574</v>
      </c>
      <c r="G133" s="62"/>
      <c r="H133" s="62"/>
      <c r="I133" s="162"/>
      <c r="J133" s="62"/>
      <c r="K133" s="62"/>
      <c r="L133" s="60"/>
      <c r="M133" s="205"/>
      <c r="N133" s="41"/>
      <c r="O133" s="41"/>
      <c r="P133" s="41"/>
      <c r="Q133" s="41"/>
      <c r="R133" s="41"/>
      <c r="S133" s="41"/>
      <c r="T133" s="77"/>
      <c r="AT133" s="23" t="s">
        <v>153</v>
      </c>
      <c r="AU133" s="23" t="s">
        <v>84</v>
      </c>
    </row>
    <row r="134" spans="2:65" s="1" customFormat="1" ht="94.5">
      <c r="B134" s="40"/>
      <c r="C134" s="62"/>
      <c r="D134" s="203" t="s">
        <v>155</v>
      </c>
      <c r="E134" s="62"/>
      <c r="F134" s="206" t="s">
        <v>1575</v>
      </c>
      <c r="G134" s="62"/>
      <c r="H134" s="62"/>
      <c r="I134" s="162"/>
      <c r="J134" s="62"/>
      <c r="K134" s="62"/>
      <c r="L134" s="60"/>
      <c r="M134" s="205"/>
      <c r="N134" s="41"/>
      <c r="O134" s="41"/>
      <c r="P134" s="41"/>
      <c r="Q134" s="41"/>
      <c r="R134" s="41"/>
      <c r="S134" s="41"/>
      <c r="T134" s="77"/>
      <c r="AT134" s="23" t="s">
        <v>155</v>
      </c>
      <c r="AU134" s="23" t="s">
        <v>84</v>
      </c>
    </row>
    <row r="135" spans="2:65" s="11" customFormat="1" ht="13.5">
      <c r="B135" s="207"/>
      <c r="C135" s="208"/>
      <c r="D135" s="203" t="s">
        <v>157</v>
      </c>
      <c r="E135" s="209" t="s">
        <v>30</v>
      </c>
      <c r="F135" s="210" t="s">
        <v>1576</v>
      </c>
      <c r="G135" s="208"/>
      <c r="H135" s="211">
        <v>3.92</v>
      </c>
      <c r="I135" s="212"/>
      <c r="J135" s="208"/>
      <c r="K135" s="208"/>
      <c r="L135" s="213"/>
      <c r="M135" s="214"/>
      <c r="N135" s="215"/>
      <c r="O135" s="215"/>
      <c r="P135" s="215"/>
      <c r="Q135" s="215"/>
      <c r="R135" s="215"/>
      <c r="S135" s="215"/>
      <c r="T135" s="216"/>
      <c r="AT135" s="217" t="s">
        <v>157</v>
      </c>
      <c r="AU135" s="217" t="s">
        <v>84</v>
      </c>
      <c r="AV135" s="11" t="s">
        <v>84</v>
      </c>
      <c r="AW135" s="11" t="s">
        <v>37</v>
      </c>
      <c r="AX135" s="11" t="s">
        <v>82</v>
      </c>
      <c r="AY135" s="217" t="s">
        <v>144</v>
      </c>
    </row>
    <row r="136" spans="2:65" s="1" customFormat="1" ht="16.5" customHeight="1">
      <c r="B136" s="40"/>
      <c r="C136" s="191" t="s">
        <v>231</v>
      </c>
      <c r="D136" s="191" t="s">
        <v>146</v>
      </c>
      <c r="E136" s="192" t="s">
        <v>1577</v>
      </c>
      <c r="F136" s="193" t="s">
        <v>1578</v>
      </c>
      <c r="G136" s="194" t="s">
        <v>278</v>
      </c>
      <c r="H136" s="195">
        <v>0.107</v>
      </c>
      <c r="I136" s="196"/>
      <c r="J136" s="197">
        <f>ROUND(I136*H136,2)</f>
        <v>0</v>
      </c>
      <c r="K136" s="193" t="s">
        <v>150</v>
      </c>
      <c r="L136" s="60"/>
      <c r="M136" s="198" t="s">
        <v>30</v>
      </c>
      <c r="N136" s="199" t="s">
        <v>45</v>
      </c>
      <c r="O136" s="41"/>
      <c r="P136" s="200">
        <f>O136*H136</f>
        <v>0</v>
      </c>
      <c r="Q136" s="200">
        <v>1.06277</v>
      </c>
      <c r="R136" s="200">
        <f>Q136*H136</f>
        <v>0.11371639</v>
      </c>
      <c r="S136" s="200">
        <v>0</v>
      </c>
      <c r="T136" s="201">
        <f>S136*H136</f>
        <v>0</v>
      </c>
      <c r="AR136" s="23" t="s">
        <v>151</v>
      </c>
      <c r="AT136" s="23" t="s">
        <v>146</v>
      </c>
      <c r="AU136" s="23" t="s">
        <v>84</v>
      </c>
      <c r="AY136" s="23" t="s">
        <v>144</v>
      </c>
      <c r="BE136" s="202">
        <f>IF(N136="základní",J136,0)</f>
        <v>0</v>
      </c>
      <c r="BF136" s="202">
        <f>IF(N136="snížená",J136,0)</f>
        <v>0</v>
      </c>
      <c r="BG136" s="202">
        <f>IF(N136="zákl. přenesená",J136,0)</f>
        <v>0</v>
      </c>
      <c r="BH136" s="202">
        <f>IF(N136="sníž. přenesená",J136,0)</f>
        <v>0</v>
      </c>
      <c r="BI136" s="202">
        <f>IF(N136="nulová",J136,0)</f>
        <v>0</v>
      </c>
      <c r="BJ136" s="23" t="s">
        <v>82</v>
      </c>
      <c r="BK136" s="202">
        <f>ROUND(I136*H136,2)</f>
        <v>0</v>
      </c>
      <c r="BL136" s="23" t="s">
        <v>151</v>
      </c>
      <c r="BM136" s="23" t="s">
        <v>1579</v>
      </c>
    </row>
    <row r="137" spans="2:65" s="1" customFormat="1" ht="13.5">
      <c r="B137" s="40"/>
      <c r="C137" s="62"/>
      <c r="D137" s="203" t="s">
        <v>153</v>
      </c>
      <c r="E137" s="62"/>
      <c r="F137" s="204" t="s">
        <v>1580</v>
      </c>
      <c r="G137" s="62"/>
      <c r="H137" s="62"/>
      <c r="I137" s="162"/>
      <c r="J137" s="62"/>
      <c r="K137" s="62"/>
      <c r="L137" s="60"/>
      <c r="M137" s="205"/>
      <c r="N137" s="41"/>
      <c r="O137" s="41"/>
      <c r="P137" s="41"/>
      <c r="Q137" s="41"/>
      <c r="R137" s="41"/>
      <c r="S137" s="41"/>
      <c r="T137" s="77"/>
      <c r="AT137" s="23" t="s">
        <v>153</v>
      </c>
      <c r="AU137" s="23" t="s">
        <v>84</v>
      </c>
    </row>
    <row r="138" spans="2:65" s="1" customFormat="1" ht="27">
      <c r="B138" s="40"/>
      <c r="C138" s="62"/>
      <c r="D138" s="203" t="s">
        <v>155</v>
      </c>
      <c r="E138" s="62"/>
      <c r="F138" s="206" t="s">
        <v>1581</v>
      </c>
      <c r="G138" s="62"/>
      <c r="H138" s="62"/>
      <c r="I138" s="162"/>
      <c r="J138" s="62"/>
      <c r="K138" s="62"/>
      <c r="L138" s="60"/>
      <c r="M138" s="205"/>
      <c r="N138" s="41"/>
      <c r="O138" s="41"/>
      <c r="P138" s="41"/>
      <c r="Q138" s="41"/>
      <c r="R138" s="41"/>
      <c r="S138" s="41"/>
      <c r="T138" s="77"/>
      <c r="AT138" s="23" t="s">
        <v>155</v>
      </c>
      <c r="AU138" s="23" t="s">
        <v>84</v>
      </c>
    </row>
    <row r="139" spans="2:65" s="11" customFormat="1" ht="13.5">
      <c r="B139" s="207"/>
      <c r="C139" s="208"/>
      <c r="D139" s="203" t="s">
        <v>157</v>
      </c>
      <c r="E139" s="209" t="s">
        <v>30</v>
      </c>
      <c r="F139" s="210" t="s">
        <v>1582</v>
      </c>
      <c r="G139" s="208"/>
      <c r="H139" s="211">
        <v>0.107</v>
      </c>
      <c r="I139" s="212"/>
      <c r="J139" s="208"/>
      <c r="K139" s="208"/>
      <c r="L139" s="213"/>
      <c r="M139" s="214"/>
      <c r="N139" s="215"/>
      <c r="O139" s="215"/>
      <c r="P139" s="215"/>
      <c r="Q139" s="215"/>
      <c r="R139" s="215"/>
      <c r="S139" s="215"/>
      <c r="T139" s="216"/>
      <c r="AT139" s="217" t="s">
        <v>157</v>
      </c>
      <c r="AU139" s="217" t="s">
        <v>84</v>
      </c>
      <c r="AV139" s="11" t="s">
        <v>84</v>
      </c>
      <c r="AW139" s="11" t="s">
        <v>37</v>
      </c>
      <c r="AX139" s="11" t="s">
        <v>82</v>
      </c>
      <c r="AY139" s="217" t="s">
        <v>144</v>
      </c>
    </row>
    <row r="140" spans="2:65" s="1" customFormat="1" ht="16.5" customHeight="1">
      <c r="B140" s="40"/>
      <c r="C140" s="191" t="s">
        <v>158</v>
      </c>
      <c r="D140" s="191" t="s">
        <v>146</v>
      </c>
      <c r="E140" s="192" t="s">
        <v>1583</v>
      </c>
      <c r="F140" s="193" t="s">
        <v>1584</v>
      </c>
      <c r="G140" s="194" t="s">
        <v>310</v>
      </c>
      <c r="H140" s="195">
        <v>1.8240000000000001</v>
      </c>
      <c r="I140" s="196"/>
      <c r="J140" s="197">
        <f>ROUND(I140*H140,2)</f>
        <v>0</v>
      </c>
      <c r="K140" s="193" t="s">
        <v>150</v>
      </c>
      <c r="L140" s="60"/>
      <c r="M140" s="198" t="s">
        <v>30</v>
      </c>
      <c r="N140" s="199" t="s">
        <v>45</v>
      </c>
      <c r="O140" s="41"/>
      <c r="P140" s="200">
        <f>O140*H140</f>
        <v>0</v>
      </c>
      <c r="Q140" s="200">
        <v>3.46E-3</v>
      </c>
      <c r="R140" s="200">
        <f>Q140*H140</f>
        <v>6.3110400000000004E-3</v>
      </c>
      <c r="S140" s="200">
        <v>0</v>
      </c>
      <c r="T140" s="201">
        <f>S140*H140</f>
        <v>0</v>
      </c>
      <c r="AR140" s="23" t="s">
        <v>151</v>
      </c>
      <c r="AT140" s="23" t="s">
        <v>146</v>
      </c>
      <c r="AU140" s="23" t="s">
        <v>84</v>
      </c>
      <c r="AY140" s="23" t="s">
        <v>144</v>
      </c>
      <c r="BE140" s="202">
        <f>IF(N140="základní",J140,0)</f>
        <v>0</v>
      </c>
      <c r="BF140" s="202">
        <f>IF(N140="snížená",J140,0)</f>
        <v>0</v>
      </c>
      <c r="BG140" s="202">
        <f>IF(N140="zákl. přenesená",J140,0)</f>
        <v>0</v>
      </c>
      <c r="BH140" s="202">
        <f>IF(N140="sníž. přenesená",J140,0)</f>
        <v>0</v>
      </c>
      <c r="BI140" s="202">
        <f>IF(N140="nulová",J140,0)</f>
        <v>0</v>
      </c>
      <c r="BJ140" s="23" t="s">
        <v>82</v>
      </c>
      <c r="BK140" s="202">
        <f>ROUND(I140*H140,2)</f>
        <v>0</v>
      </c>
      <c r="BL140" s="23" t="s">
        <v>151</v>
      </c>
      <c r="BM140" s="23" t="s">
        <v>1585</v>
      </c>
    </row>
    <row r="141" spans="2:65" s="1" customFormat="1" ht="13.5">
      <c r="B141" s="40"/>
      <c r="C141" s="62"/>
      <c r="D141" s="203" t="s">
        <v>153</v>
      </c>
      <c r="E141" s="62"/>
      <c r="F141" s="204" t="s">
        <v>1586</v>
      </c>
      <c r="G141" s="62"/>
      <c r="H141" s="62"/>
      <c r="I141" s="162"/>
      <c r="J141" s="62"/>
      <c r="K141" s="62"/>
      <c r="L141" s="60"/>
      <c r="M141" s="205"/>
      <c r="N141" s="41"/>
      <c r="O141" s="41"/>
      <c r="P141" s="41"/>
      <c r="Q141" s="41"/>
      <c r="R141" s="41"/>
      <c r="S141" s="41"/>
      <c r="T141" s="77"/>
      <c r="AT141" s="23" t="s">
        <v>153</v>
      </c>
      <c r="AU141" s="23" t="s">
        <v>84</v>
      </c>
    </row>
    <row r="142" spans="2:65" s="1" customFormat="1" ht="54">
      <c r="B142" s="40"/>
      <c r="C142" s="62"/>
      <c r="D142" s="203" t="s">
        <v>155</v>
      </c>
      <c r="E142" s="62"/>
      <c r="F142" s="206" t="s">
        <v>1587</v>
      </c>
      <c r="G142" s="62"/>
      <c r="H142" s="62"/>
      <c r="I142" s="162"/>
      <c r="J142" s="62"/>
      <c r="K142" s="62"/>
      <c r="L142" s="60"/>
      <c r="M142" s="205"/>
      <c r="N142" s="41"/>
      <c r="O142" s="41"/>
      <c r="P142" s="41"/>
      <c r="Q142" s="41"/>
      <c r="R142" s="41"/>
      <c r="S142" s="41"/>
      <c r="T142" s="77"/>
      <c r="AT142" s="23" t="s">
        <v>155</v>
      </c>
      <c r="AU142" s="23" t="s">
        <v>84</v>
      </c>
    </row>
    <row r="143" spans="2:65" s="11" customFormat="1" ht="13.5">
      <c r="B143" s="207"/>
      <c r="C143" s="208"/>
      <c r="D143" s="203" t="s">
        <v>157</v>
      </c>
      <c r="E143" s="209" t="s">
        <v>30</v>
      </c>
      <c r="F143" s="210" t="s">
        <v>1588</v>
      </c>
      <c r="G143" s="208"/>
      <c r="H143" s="211">
        <v>1.8240000000000001</v>
      </c>
      <c r="I143" s="212"/>
      <c r="J143" s="208"/>
      <c r="K143" s="208"/>
      <c r="L143" s="213"/>
      <c r="M143" s="214"/>
      <c r="N143" s="215"/>
      <c r="O143" s="215"/>
      <c r="P143" s="215"/>
      <c r="Q143" s="215"/>
      <c r="R143" s="215"/>
      <c r="S143" s="215"/>
      <c r="T143" s="216"/>
      <c r="AT143" s="217" t="s">
        <v>157</v>
      </c>
      <c r="AU143" s="217" t="s">
        <v>84</v>
      </c>
      <c r="AV143" s="11" t="s">
        <v>84</v>
      </c>
      <c r="AW143" s="11" t="s">
        <v>37</v>
      </c>
      <c r="AX143" s="11" t="s">
        <v>82</v>
      </c>
      <c r="AY143" s="217" t="s">
        <v>144</v>
      </c>
    </row>
    <row r="144" spans="2:65" s="1" customFormat="1" ht="16.5" customHeight="1">
      <c r="B144" s="40"/>
      <c r="C144" s="191" t="s">
        <v>10</v>
      </c>
      <c r="D144" s="191" t="s">
        <v>146</v>
      </c>
      <c r="E144" s="192" t="s">
        <v>1589</v>
      </c>
      <c r="F144" s="193" t="s">
        <v>1590</v>
      </c>
      <c r="G144" s="194" t="s">
        <v>310</v>
      </c>
      <c r="H144" s="195">
        <v>1.8240000000000001</v>
      </c>
      <c r="I144" s="196"/>
      <c r="J144" s="197">
        <f>ROUND(I144*H144,2)</f>
        <v>0</v>
      </c>
      <c r="K144" s="193" t="s">
        <v>150</v>
      </c>
      <c r="L144" s="60"/>
      <c r="M144" s="198" t="s">
        <v>30</v>
      </c>
      <c r="N144" s="199" t="s">
        <v>45</v>
      </c>
      <c r="O144" s="41"/>
      <c r="P144" s="200">
        <f>O144*H144</f>
        <v>0</v>
      </c>
      <c r="Q144" s="200">
        <v>0</v>
      </c>
      <c r="R144" s="200">
        <f>Q144*H144</f>
        <v>0</v>
      </c>
      <c r="S144" s="200">
        <v>0</v>
      </c>
      <c r="T144" s="201">
        <f>S144*H144</f>
        <v>0</v>
      </c>
      <c r="AR144" s="23" t="s">
        <v>151</v>
      </c>
      <c r="AT144" s="23" t="s">
        <v>146</v>
      </c>
      <c r="AU144" s="23" t="s">
        <v>84</v>
      </c>
      <c r="AY144" s="23" t="s">
        <v>144</v>
      </c>
      <c r="BE144" s="202">
        <f>IF(N144="základní",J144,0)</f>
        <v>0</v>
      </c>
      <c r="BF144" s="202">
        <f>IF(N144="snížená",J144,0)</f>
        <v>0</v>
      </c>
      <c r="BG144" s="202">
        <f>IF(N144="zákl. přenesená",J144,0)</f>
        <v>0</v>
      </c>
      <c r="BH144" s="202">
        <f>IF(N144="sníž. přenesená",J144,0)</f>
        <v>0</v>
      </c>
      <c r="BI144" s="202">
        <f>IF(N144="nulová",J144,0)</f>
        <v>0</v>
      </c>
      <c r="BJ144" s="23" t="s">
        <v>82</v>
      </c>
      <c r="BK144" s="202">
        <f>ROUND(I144*H144,2)</f>
        <v>0</v>
      </c>
      <c r="BL144" s="23" t="s">
        <v>151</v>
      </c>
      <c r="BM144" s="23" t="s">
        <v>1591</v>
      </c>
    </row>
    <row r="145" spans="2:65" s="1" customFormat="1" ht="13.5">
      <c r="B145" s="40"/>
      <c r="C145" s="62"/>
      <c r="D145" s="203" t="s">
        <v>153</v>
      </c>
      <c r="E145" s="62"/>
      <c r="F145" s="204" t="s">
        <v>1592</v>
      </c>
      <c r="G145" s="62"/>
      <c r="H145" s="62"/>
      <c r="I145" s="162"/>
      <c r="J145" s="62"/>
      <c r="K145" s="62"/>
      <c r="L145" s="60"/>
      <c r="M145" s="205"/>
      <c r="N145" s="41"/>
      <c r="O145" s="41"/>
      <c r="P145" s="41"/>
      <c r="Q145" s="41"/>
      <c r="R145" s="41"/>
      <c r="S145" s="41"/>
      <c r="T145" s="77"/>
      <c r="AT145" s="23" t="s">
        <v>153</v>
      </c>
      <c r="AU145" s="23" t="s">
        <v>84</v>
      </c>
    </row>
    <row r="146" spans="2:65" s="1" customFormat="1" ht="54">
      <c r="B146" s="40"/>
      <c r="C146" s="62"/>
      <c r="D146" s="203" t="s">
        <v>155</v>
      </c>
      <c r="E146" s="62"/>
      <c r="F146" s="206" t="s">
        <v>1587</v>
      </c>
      <c r="G146" s="62"/>
      <c r="H146" s="62"/>
      <c r="I146" s="162"/>
      <c r="J146" s="62"/>
      <c r="K146" s="62"/>
      <c r="L146" s="60"/>
      <c r="M146" s="205"/>
      <c r="N146" s="41"/>
      <c r="O146" s="41"/>
      <c r="P146" s="41"/>
      <c r="Q146" s="41"/>
      <c r="R146" s="41"/>
      <c r="S146" s="41"/>
      <c r="T146" s="77"/>
      <c r="AT146" s="23" t="s">
        <v>155</v>
      </c>
      <c r="AU146" s="23" t="s">
        <v>84</v>
      </c>
    </row>
    <row r="147" spans="2:65" s="11" customFormat="1" ht="13.5">
      <c r="B147" s="207"/>
      <c r="C147" s="208"/>
      <c r="D147" s="203" t="s">
        <v>157</v>
      </c>
      <c r="E147" s="209" t="s">
        <v>30</v>
      </c>
      <c r="F147" s="210" t="s">
        <v>1588</v>
      </c>
      <c r="G147" s="208"/>
      <c r="H147" s="211">
        <v>1.8240000000000001</v>
      </c>
      <c r="I147" s="212"/>
      <c r="J147" s="208"/>
      <c r="K147" s="208"/>
      <c r="L147" s="213"/>
      <c r="M147" s="214"/>
      <c r="N147" s="215"/>
      <c r="O147" s="215"/>
      <c r="P147" s="215"/>
      <c r="Q147" s="215"/>
      <c r="R147" s="215"/>
      <c r="S147" s="215"/>
      <c r="T147" s="216"/>
      <c r="AT147" s="217" t="s">
        <v>157</v>
      </c>
      <c r="AU147" s="217" t="s">
        <v>84</v>
      </c>
      <c r="AV147" s="11" t="s">
        <v>84</v>
      </c>
      <c r="AW147" s="11" t="s">
        <v>37</v>
      </c>
      <c r="AX147" s="11" t="s">
        <v>82</v>
      </c>
      <c r="AY147" s="217" t="s">
        <v>144</v>
      </c>
    </row>
    <row r="148" spans="2:65" s="10" customFormat="1" ht="29.85" customHeight="1">
      <c r="B148" s="175"/>
      <c r="C148" s="176"/>
      <c r="D148" s="177" t="s">
        <v>73</v>
      </c>
      <c r="E148" s="189" t="s">
        <v>164</v>
      </c>
      <c r="F148" s="189" t="s">
        <v>360</v>
      </c>
      <c r="G148" s="176"/>
      <c r="H148" s="176"/>
      <c r="I148" s="179"/>
      <c r="J148" s="190">
        <f>BK148</f>
        <v>0</v>
      </c>
      <c r="K148" s="176"/>
      <c r="L148" s="181"/>
      <c r="M148" s="182"/>
      <c r="N148" s="183"/>
      <c r="O148" s="183"/>
      <c r="P148" s="184">
        <f>SUM(P149:P152)</f>
        <v>0</v>
      </c>
      <c r="Q148" s="183"/>
      <c r="R148" s="184">
        <f>SUM(R149:R152)</f>
        <v>4.0749500400000001</v>
      </c>
      <c r="S148" s="183"/>
      <c r="T148" s="185">
        <f>SUM(T149:T152)</f>
        <v>0</v>
      </c>
      <c r="AR148" s="186" t="s">
        <v>82</v>
      </c>
      <c r="AT148" s="187" t="s">
        <v>73</v>
      </c>
      <c r="AU148" s="187" t="s">
        <v>82</v>
      </c>
      <c r="AY148" s="186" t="s">
        <v>144</v>
      </c>
      <c r="BK148" s="188">
        <f>SUM(BK149:BK152)</f>
        <v>0</v>
      </c>
    </row>
    <row r="149" spans="2:65" s="1" customFormat="1" ht="16.5" customHeight="1">
      <c r="B149" s="40"/>
      <c r="C149" s="191" t="s">
        <v>247</v>
      </c>
      <c r="D149" s="191" t="s">
        <v>146</v>
      </c>
      <c r="E149" s="192" t="s">
        <v>1593</v>
      </c>
      <c r="F149" s="193" t="s">
        <v>1594</v>
      </c>
      <c r="G149" s="194" t="s">
        <v>167</v>
      </c>
      <c r="H149" s="195">
        <v>1.806</v>
      </c>
      <c r="I149" s="196"/>
      <c r="J149" s="197">
        <f>ROUND(I149*H149,2)</f>
        <v>0</v>
      </c>
      <c r="K149" s="193" t="s">
        <v>150</v>
      </c>
      <c r="L149" s="60"/>
      <c r="M149" s="198" t="s">
        <v>30</v>
      </c>
      <c r="N149" s="199" t="s">
        <v>45</v>
      </c>
      <c r="O149" s="41"/>
      <c r="P149" s="200">
        <f>O149*H149</f>
        <v>0</v>
      </c>
      <c r="Q149" s="200">
        <v>2.2563399999999998</v>
      </c>
      <c r="R149" s="200">
        <f>Q149*H149</f>
        <v>4.0749500400000001</v>
      </c>
      <c r="S149" s="200">
        <v>0</v>
      </c>
      <c r="T149" s="201">
        <f>S149*H149</f>
        <v>0</v>
      </c>
      <c r="AR149" s="23" t="s">
        <v>151</v>
      </c>
      <c r="AT149" s="23" t="s">
        <v>146</v>
      </c>
      <c r="AU149" s="23" t="s">
        <v>84</v>
      </c>
      <c r="AY149" s="23" t="s">
        <v>144</v>
      </c>
      <c r="BE149" s="202">
        <f>IF(N149="základní",J149,0)</f>
        <v>0</v>
      </c>
      <c r="BF149" s="202">
        <f>IF(N149="snížená",J149,0)</f>
        <v>0</v>
      </c>
      <c r="BG149" s="202">
        <f>IF(N149="zákl. přenesená",J149,0)</f>
        <v>0</v>
      </c>
      <c r="BH149" s="202">
        <f>IF(N149="sníž. přenesená",J149,0)</f>
        <v>0</v>
      </c>
      <c r="BI149" s="202">
        <f>IF(N149="nulová",J149,0)</f>
        <v>0</v>
      </c>
      <c r="BJ149" s="23" t="s">
        <v>82</v>
      </c>
      <c r="BK149" s="202">
        <f>ROUND(I149*H149,2)</f>
        <v>0</v>
      </c>
      <c r="BL149" s="23" t="s">
        <v>151</v>
      </c>
      <c r="BM149" s="23" t="s">
        <v>1595</v>
      </c>
    </row>
    <row r="150" spans="2:65" s="1" customFormat="1" ht="27">
      <c r="B150" s="40"/>
      <c r="C150" s="62"/>
      <c r="D150" s="203" t="s">
        <v>153</v>
      </c>
      <c r="E150" s="62"/>
      <c r="F150" s="204" t="s">
        <v>1596</v>
      </c>
      <c r="G150" s="62"/>
      <c r="H150" s="62"/>
      <c r="I150" s="162"/>
      <c r="J150" s="62"/>
      <c r="K150" s="62"/>
      <c r="L150" s="60"/>
      <c r="M150" s="205"/>
      <c r="N150" s="41"/>
      <c r="O150" s="41"/>
      <c r="P150" s="41"/>
      <c r="Q150" s="41"/>
      <c r="R150" s="41"/>
      <c r="S150" s="41"/>
      <c r="T150" s="77"/>
      <c r="AT150" s="23" t="s">
        <v>153</v>
      </c>
      <c r="AU150" s="23" t="s">
        <v>84</v>
      </c>
    </row>
    <row r="151" spans="2:65" s="1" customFormat="1" ht="94.5">
      <c r="B151" s="40"/>
      <c r="C151" s="62"/>
      <c r="D151" s="203" t="s">
        <v>155</v>
      </c>
      <c r="E151" s="62"/>
      <c r="F151" s="206" t="s">
        <v>1597</v>
      </c>
      <c r="G151" s="62"/>
      <c r="H151" s="62"/>
      <c r="I151" s="162"/>
      <c r="J151" s="62"/>
      <c r="K151" s="62"/>
      <c r="L151" s="60"/>
      <c r="M151" s="205"/>
      <c r="N151" s="41"/>
      <c r="O151" s="41"/>
      <c r="P151" s="41"/>
      <c r="Q151" s="41"/>
      <c r="R151" s="41"/>
      <c r="S151" s="41"/>
      <c r="T151" s="77"/>
      <c r="AT151" s="23" t="s">
        <v>155</v>
      </c>
      <c r="AU151" s="23" t="s">
        <v>84</v>
      </c>
    </row>
    <row r="152" spans="2:65" s="11" customFormat="1" ht="13.5">
      <c r="B152" s="207"/>
      <c r="C152" s="208"/>
      <c r="D152" s="203" t="s">
        <v>157</v>
      </c>
      <c r="E152" s="209" t="s">
        <v>30</v>
      </c>
      <c r="F152" s="210" t="s">
        <v>1598</v>
      </c>
      <c r="G152" s="208"/>
      <c r="H152" s="211">
        <v>1.806</v>
      </c>
      <c r="I152" s="212"/>
      <c r="J152" s="208"/>
      <c r="K152" s="208"/>
      <c r="L152" s="213"/>
      <c r="M152" s="214"/>
      <c r="N152" s="215"/>
      <c r="O152" s="215"/>
      <c r="P152" s="215"/>
      <c r="Q152" s="215"/>
      <c r="R152" s="215"/>
      <c r="S152" s="215"/>
      <c r="T152" s="216"/>
      <c r="AT152" s="217" t="s">
        <v>157</v>
      </c>
      <c r="AU152" s="217" t="s">
        <v>84</v>
      </c>
      <c r="AV152" s="11" t="s">
        <v>84</v>
      </c>
      <c r="AW152" s="11" t="s">
        <v>37</v>
      </c>
      <c r="AX152" s="11" t="s">
        <v>82</v>
      </c>
      <c r="AY152" s="217" t="s">
        <v>144</v>
      </c>
    </row>
    <row r="153" spans="2:65" s="10" customFormat="1" ht="29.85" customHeight="1">
      <c r="B153" s="175"/>
      <c r="C153" s="176"/>
      <c r="D153" s="177" t="s">
        <v>73</v>
      </c>
      <c r="E153" s="189" t="s">
        <v>205</v>
      </c>
      <c r="F153" s="189" t="s">
        <v>1599</v>
      </c>
      <c r="G153" s="176"/>
      <c r="H153" s="176"/>
      <c r="I153" s="179"/>
      <c r="J153" s="190">
        <f>BK153</f>
        <v>0</v>
      </c>
      <c r="K153" s="176"/>
      <c r="L153" s="181"/>
      <c r="M153" s="182"/>
      <c r="N153" s="183"/>
      <c r="O153" s="183"/>
      <c r="P153" s="184">
        <f>SUM(P154:P161)</f>
        <v>0</v>
      </c>
      <c r="Q153" s="183"/>
      <c r="R153" s="184">
        <f>SUM(R154:R161)</f>
        <v>0</v>
      </c>
      <c r="S153" s="183"/>
      <c r="T153" s="185">
        <f>SUM(T154:T161)</f>
        <v>0</v>
      </c>
      <c r="AR153" s="186" t="s">
        <v>82</v>
      </c>
      <c r="AT153" s="187" t="s">
        <v>73</v>
      </c>
      <c r="AU153" s="187" t="s">
        <v>82</v>
      </c>
      <c r="AY153" s="186" t="s">
        <v>144</v>
      </c>
      <c r="BK153" s="188">
        <f>SUM(BK154:BK161)</f>
        <v>0</v>
      </c>
    </row>
    <row r="154" spans="2:65" s="1" customFormat="1" ht="16.5" customHeight="1">
      <c r="B154" s="40"/>
      <c r="C154" s="191" t="s">
        <v>252</v>
      </c>
      <c r="D154" s="191" t="s">
        <v>146</v>
      </c>
      <c r="E154" s="192" t="s">
        <v>1600</v>
      </c>
      <c r="F154" s="193" t="s">
        <v>1601</v>
      </c>
      <c r="G154" s="194" t="s">
        <v>149</v>
      </c>
      <c r="H154" s="195">
        <v>2</v>
      </c>
      <c r="I154" s="196"/>
      <c r="J154" s="197">
        <f>ROUND(I154*H154,2)</f>
        <v>0</v>
      </c>
      <c r="K154" s="193" t="s">
        <v>30</v>
      </c>
      <c r="L154" s="60"/>
      <c r="M154" s="198" t="s">
        <v>30</v>
      </c>
      <c r="N154" s="199" t="s">
        <v>45</v>
      </c>
      <c r="O154" s="41"/>
      <c r="P154" s="200">
        <f>O154*H154</f>
        <v>0</v>
      </c>
      <c r="Q154" s="200">
        <v>0</v>
      </c>
      <c r="R154" s="200">
        <f>Q154*H154</f>
        <v>0</v>
      </c>
      <c r="S154" s="200">
        <v>0</v>
      </c>
      <c r="T154" s="201">
        <f>S154*H154</f>
        <v>0</v>
      </c>
      <c r="AR154" s="23" t="s">
        <v>151</v>
      </c>
      <c r="AT154" s="23" t="s">
        <v>146</v>
      </c>
      <c r="AU154" s="23" t="s">
        <v>84</v>
      </c>
      <c r="AY154" s="23" t="s">
        <v>144</v>
      </c>
      <c r="BE154" s="202">
        <f>IF(N154="základní",J154,0)</f>
        <v>0</v>
      </c>
      <c r="BF154" s="202">
        <f>IF(N154="snížená",J154,0)</f>
        <v>0</v>
      </c>
      <c r="BG154" s="202">
        <f>IF(N154="zákl. přenesená",J154,0)</f>
        <v>0</v>
      </c>
      <c r="BH154" s="202">
        <f>IF(N154="sníž. přenesená",J154,0)</f>
        <v>0</v>
      </c>
      <c r="BI154" s="202">
        <f>IF(N154="nulová",J154,0)</f>
        <v>0</v>
      </c>
      <c r="BJ154" s="23" t="s">
        <v>82</v>
      </c>
      <c r="BK154" s="202">
        <f>ROUND(I154*H154,2)</f>
        <v>0</v>
      </c>
      <c r="BL154" s="23" t="s">
        <v>151</v>
      </c>
      <c r="BM154" s="23" t="s">
        <v>1602</v>
      </c>
    </row>
    <row r="155" spans="2:65" s="1" customFormat="1" ht="67.5">
      <c r="B155" s="40"/>
      <c r="C155" s="62"/>
      <c r="D155" s="203" t="s">
        <v>153</v>
      </c>
      <c r="E155" s="62"/>
      <c r="F155" s="204" t="s">
        <v>1603</v>
      </c>
      <c r="G155" s="62"/>
      <c r="H155" s="62"/>
      <c r="I155" s="162"/>
      <c r="J155" s="62"/>
      <c r="K155" s="62"/>
      <c r="L155" s="60"/>
      <c r="M155" s="205"/>
      <c r="N155" s="41"/>
      <c r="O155" s="41"/>
      <c r="P155" s="41"/>
      <c r="Q155" s="41"/>
      <c r="R155" s="41"/>
      <c r="S155" s="41"/>
      <c r="T155" s="77"/>
      <c r="AT155" s="23" t="s">
        <v>153</v>
      </c>
      <c r="AU155" s="23" t="s">
        <v>84</v>
      </c>
    </row>
    <row r="156" spans="2:65" s="1" customFormat="1" ht="27">
      <c r="B156" s="40"/>
      <c r="C156" s="62"/>
      <c r="D156" s="203" t="s">
        <v>237</v>
      </c>
      <c r="E156" s="62"/>
      <c r="F156" s="206" t="s">
        <v>1604</v>
      </c>
      <c r="G156" s="62"/>
      <c r="H156" s="62"/>
      <c r="I156" s="162"/>
      <c r="J156" s="62"/>
      <c r="K156" s="62"/>
      <c r="L156" s="60"/>
      <c r="M156" s="205"/>
      <c r="N156" s="41"/>
      <c r="O156" s="41"/>
      <c r="P156" s="41"/>
      <c r="Q156" s="41"/>
      <c r="R156" s="41"/>
      <c r="S156" s="41"/>
      <c r="T156" s="77"/>
      <c r="AT156" s="23" t="s">
        <v>237</v>
      </c>
      <c r="AU156" s="23" t="s">
        <v>84</v>
      </c>
    </row>
    <row r="157" spans="2:65" s="11" customFormat="1" ht="13.5">
      <c r="B157" s="207"/>
      <c r="C157" s="208"/>
      <c r="D157" s="203" t="s">
        <v>157</v>
      </c>
      <c r="E157" s="209" t="s">
        <v>30</v>
      </c>
      <c r="F157" s="210" t="s">
        <v>824</v>
      </c>
      <c r="G157" s="208"/>
      <c r="H157" s="211">
        <v>2</v>
      </c>
      <c r="I157" s="212"/>
      <c r="J157" s="208"/>
      <c r="K157" s="208"/>
      <c r="L157" s="213"/>
      <c r="M157" s="214"/>
      <c r="N157" s="215"/>
      <c r="O157" s="215"/>
      <c r="P157" s="215"/>
      <c r="Q157" s="215"/>
      <c r="R157" s="215"/>
      <c r="S157" s="215"/>
      <c r="T157" s="216"/>
      <c r="AT157" s="217" t="s">
        <v>157</v>
      </c>
      <c r="AU157" s="217" t="s">
        <v>84</v>
      </c>
      <c r="AV157" s="11" t="s">
        <v>84</v>
      </c>
      <c r="AW157" s="11" t="s">
        <v>37</v>
      </c>
      <c r="AX157" s="11" t="s">
        <v>82</v>
      </c>
      <c r="AY157" s="217" t="s">
        <v>144</v>
      </c>
    </row>
    <row r="158" spans="2:65" s="1" customFormat="1" ht="25.5" customHeight="1">
      <c r="B158" s="40"/>
      <c r="C158" s="191" t="s">
        <v>257</v>
      </c>
      <c r="D158" s="191" t="s">
        <v>146</v>
      </c>
      <c r="E158" s="192" t="s">
        <v>1605</v>
      </c>
      <c r="F158" s="193" t="s">
        <v>1606</v>
      </c>
      <c r="G158" s="194" t="s">
        <v>149</v>
      </c>
      <c r="H158" s="195">
        <v>1</v>
      </c>
      <c r="I158" s="196"/>
      <c r="J158" s="197">
        <f>ROUND(I158*H158,2)</f>
        <v>0</v>
      </c>
      <c r="K158" s="193" t="s">
        <v>30</v>
      </c>
      <c r="L158" s="60"/>
      <c r="M158" s="198" t="s">
        <v>30</v>
      </c>
      <c r="N158" s="199" t="s">
        <v>45</v>
      </c>
      <c r="O158" s="41"/>
      <c r="P158" s="200">
        <f>O158*H158</f>
        <v>0</v>
      </c>
      <c r="Q158" s="200">
        <v>0</v>
      </c>
      <c r="R158" s="200">
        <f>Q158*H158</f>
        <v>0</v>
      </c>
      <c r="S158" s="200">
        <v>0</v>
      </c>
      <c r="T158" s="201">
        <f>S158*H158</f>
        <v>0</v>
      </c>
      <c r="AR158" s="23" t="s">
        <v>151</v>
      </c>
      <c r="AT158" s="23" t="s">
        <v>146</v>
      </c>
      <c r="AU158" s="23" t="s">
        <v>84</v>
      </c>
      <c r="AY158" s="23" t="s">
        <v>144</v>
      </c>
      <c r="BE158" s="202">
        <f>IF(N158="základní",J158,0)</f>
        <v>0</v>
      </c>
      <c r="BF158" s="202">
        <f>IF(N158="snížená",J158,0)</f>
        <v>0</v>
      </c>
      <c r="BG158" s="202">
        <f>IF(N158="zákl. přenesená",J158,0)</f>
        <v>0</v>
      </c>
      <c r="BH158" s="202">
        <f>IF(N158="sníž. přenesená",J158,0)</f>
        <v>0</v>
      </c>
      <c r="BI158" s="202">
        <f>IF(N158="nulová",J158,0)</f>
        <v>0</v>
      </c>
      <c r="BJ158" s="23" t="s">
        <v>82</v>
      </c>
      <c r="BK158" s="202">
        <f>ROUND(I158*H158,2)</f>
        <v>0</v>
      </c>
      <c r="BL158" s="23" t="s">
        <v>151</v>
      </c>
      <c r="BM158" s="23" t="s">
        <v>1607</v>
      </c>
    </row>
    <row r="159" spans="2:65" s="1" customFormat="1" ht="67.5">
      <c r="B159" s="40"/>
      <c r="C159" s="62"/>
      <c r="D159" s="203" t="s">
        <v>153</v>
      </c>
      <c r="E159" s="62"/>
      <c r="F159" s="204" t="s">
        <v>1603</v>
      </c>
      <c r="G159" s="62"/>
      <c r="H159" s="62"/>
      <c r="I159" s="162"/>
      <c r="J159" s="62"/>
      <c r="K159" s="62"/>
      <c r="L159" s="60"/>
      <c r="M159" s="205"/>
      <c r="N159" s="41"/>
      <c r="O159" s="41"/>
      <c r="P159" s="41"/>
      <c r="Q159" s="41"/>
      <c r="R159" s="41"/>
      <c r="S159" s="41"/>
      <c r="T159" s="77"/>
      <c r="AT159" s="23" t="s">
        <v>153</v>
      </c>
      <c r="AU159" s="23" t="s">
        <v>84</v>
      </c>
    </row>
    <row r="160" spans="2:65" s="1" customFormat="1" ht="27">
      <c r="B160" s="40"/>
      <c r="C160" s="62"/>
      <c r="D160" s="203" t="s">
        <v>237</v>
      </c>
      <c r="E160" s="62"/>
      <c r="F160" s="206" t="s">
        <v>1604</v>
      </c>
      <c r="G160" s="62"/>
      <c r="H160" s="62"/>
      <c r="I160" s="162"/>
      <c r="J160" s="62"/>
      <c r="K160" s="62"/>
      <c r="L160" s="60"/>
      <c r="M160" s="205"/>
      <c r="N160" s="41"/>
      <c r="O160" s="41"/>
      <c r="P160" s="41"/>
      <c r="Q160" s="41"/>
      <c r="R160" s="41"/>
      <c r="S160" s="41"/>
      <c r="T160" s="77"/>
      <c r="AT160" s="23" t="s">
        <v>237</v>
      </c>
      <c r="AU160" s="23" t="s">
        <v>84</v>
      </c>
    </row>
    <row r="161" spans="2:65" s="11" customFormat="1" ht="13.5">
      <c r="B161" s="207"/>
      <c r="C161" s="208"/>
      <c r="D161" s="203" t="s">
        <v>157</v>
      </c>
      <c r="E161" s="209" t="s">
        <v>30</v>
      </c>
      <c r="F161" s="210" t="s">
        <v>82</v>
      </c>
      <c r="G161" s="208"/>
      <c r="H161" s="211">
        <v>1</v>
      </c>
      <c r="I161" s="212"/>
      <c r="J161" s="208"/>
      <c r="K161" s="208"/>
      <c r="L161" s="213"/>
      <c r="M161" s="214"/>
      <c r="N161" s="215"/>
      <c r="O161" s="215"/>
      <c r="P161" s="215"/>
      <c r="Q161" s="215"/>
      <c r="R161" s="215"/>
      <c r="S161" s="215"/>
      <c r="T161" s="216"/>
      <c r="AT161" s="217" t="s">
        <v>157</v>
      </c>
      <c r="AU161" s="217" t="s">
        <v>84</v>
      </c>
      <c r="AV161" s="11" t="s">
        <v>84</v>
      </c>
      <c r="AW161" s="11" t="s">
        <v>37</v>
      </c>
      <c r="AX161" s="11" t="s">
        <v>82</v>
      </c>
      <c r="AY161" s="217" t="s">
        <v>144</v>
      </c>
    </row>
    <row r="162" spans="2:65" s="10" customFormat="1" ht="29.85" customHeight="1">
      <c r="B162" s="175"/>
      <c r="C162" s="176"/>
      <c r="D162" s="177" t="s">
        <v>73</v>
      </c>
      <c r="E162" s="189" t="s">
        <v>1167</v>
      </c>
      <c r="F162" s="189" t="s">
        <v>1168</v>
      </c>
      <c r="G162" s="176"/>
      <c r="H162" s="176"/>
      <c r="I162" s="179"/>
      <c r="J162" s="190">
        <f>BK162</f>
        <v>0</v>
      </c>
      <c r="K162" s="176"/>
      <c r="L162" s="181"/>
      <c r="M162" s="182"/>
      <c r="N162" s="183"/>
      <c r="O162" s="183"/>
      <c r="P162" s="184">
        <f>SUM(P163:P165)</f>
        <v>0</v>
      </c>
      <c r="Q162" s="183"/>
      <c r="R162" s="184">
        <f>SUM(R163:R165)</f>
        <v>0</v>
      </c>
      <c r="S162" s="183"/>
      <c r="T162" s="185">
        <f>SUM(T163:T165)</f>
        <v>0</v>
      </c>
      <c r="AR162" s="186" t="s">
        <v>82</v>
      </c>
      <c r="AT162" s="187" t="s">
        <v>73</v>
      </c>
      <c r="AU162" s="187" t="s">
        <v>82</v>
      </c>
      <c r="AY162" s="186" t="s">
        <v>144</v>
      </c>
      <c r="BK162" s="188">
        <f>SUM(BK163:BK165)</f>
        <v>0</v>
      </c>
    </row>
    <row r="163" spans="2:65" s="1" customFormat="1" ht="16.5" customHeight="1">
      <c r="B163" s="40"/>
      <c r="C163" s="191" t="s">
        <v>262</v>
      </c>
      <c r="D163" s="191" t="s">
        <v>146</v>
      </c>
      <c r="E163" s="192" t="s">
        <v>1608</v>
      </c>
      <c r="F163" s="193" t="s">
        <v>1609</v>
      </c>
      <c r="G163" s="194" t="s">
        <v>278</v>
      </c>
      <c r="H163" s="195">
        <v>16.951000000000001</v>
      </c>
      <c r="I163" s="196"/>
      <c r="J163" s="197">
        <f>ROUND(I163*H163,2)</f>
        <v>0</v>
      </c>
      <c r="K163" s="193" t="s">
        <v>150</v>
      </c>
      <c r="L163" s="60"/>
      <c r="M163" s="198" t="s">
        <v>30</v>
      </c>
      <c r="N163" s="199" t="s">
        <v>45</v>
      </c>
      <c r="O163" s="41"/>
      <c r="P163" s="200">
        <f>O163*H163</f>
        <v>0</v>
      </c>
      <c r="Q163" s="200">
        <v>0</v>
      </c>
      <c r="R163" s="200">
        <f>Q163*H163</f>
        <v>0</v>
      </c>
      <c r="S163" s="200">
        <v>0</v>
      </c>
      <c r="T163" s="201">
        <f>S163*H163</f>
        <v>0</v>
      </c>
      <c r="AR163" s="23" t="s">
        <v>151</v>
      </c>
      <c r="AT163" s="23" t="s">
        <v>146</v>
      </c>
      <c r="AU163" s="23" t="s">
        <v>84</v>
      </c>
      <c r="AY163" s="23" t="s">
        <v>144</v>
      </c>
      <c r="BE163" s="202">
        <f>IF(N163="základní",J163,0)</f>
        <v>0</v>
      </c>
      <c r="BF163" s="202">
        <f>IF(N163="snížená",J163,0)</f>
        <v>0</v>
      </c>
      <c r="BG163" s="202">
        <f>IF(N163="zákl. přenesená",J163,0)</f>
        <v>0</v>
      </c>
      <c r="BH163" s="202">
        <f>IF(N163="sníž. přenesená",J163,0)</f>
        <v>0</v>
      </c>
      <c r="BI163" s="202">
        <f>IF(N163="nulová",J163,0)</f>
        <v>0</v>
      </c>
      <c r="BJ163" s="23" t="s">
        <v>82</v>
      </c>
      <c r="BK163" s="202">
        <f>ROUND(I163*H163,2)</f>
        <v>0</v>
      </c>
      <c r="BL163" s="23" t="s">
        <v>151</v>
      </c>
      <c r="BM163" s="23" t="s">
        <v>1610</v>
      </c>
    </row>
    <row r="164" spans="2:65" s="1" customFormat="1" ht="40.5">
      <c r="B164" s="40"/>
      <c r="C164" s="62"/>
      <c r="D164" s="203" t="s">
        <v>153</v>
      </c>
      <c r="E164" s="62"/>
      <c r="F164" s="204" t="s">
        <v>1611</v>
      </c>
      <c r="G164" s="62"/>
      <c r="H164" s="62"/>
      <c r="I164" s="162"/>
      <c r="J164" s="62"/>
      <c r="K164" s="62"/>
      <c r="L164" s="60"/>
      <c r="M164" s="205"/>
      <c r="N164" s="41"/>
      <c r="O164" s="41"/>
      <c r="P164" s="41"/>
      <c r="Q164" s="41"/>
      <c r="R164" s="41"/>
      <c r="S164" s="41"/>
      <c r="T164" s="77"/>
      <c r="AT164" s="23" t="s">
        <v>153</v>
      </c>
      <c r="AU164" s="23" t="s">
        <v>84</v>
      </c>
    </row>
    <row r="165" spans="2:65" s="1" customFormat="1" ht="81">
      <c r="B165" s="40"/>
      <c r="C165" s="62"/>
      <c r="D165" s="203" t="s">
        <v>155</v>
      </c>
      <c r="E165" s="62"/>
      <c r="F165" s="206" t="s">
        <v>1612</v>
      </c>
      <c r="G165" s="62"/>
      <c r="H165" s="62"/>
      <c r="I165" s="162"/>
      <c r="J165" s="62"/>
      <c r="K165" s="62"/>
      <c r="L165" s="60"/>
      <c r="M165" s="253"/>
      <c r="N165" s="254"/>
      <c r="O165" s="254"/>
      <c r="P165" s="254"/>
      <c r="Q165" s="254"/>
      <c r="R165" s="254"/>
      <c r="S165" s="254"/>
      <c r="T165" s="255"/>
      <c r="AT165" s="23" t="s">
        <v>155</v>
      </c>
      <c r="AU165" s="23" t="s">
        <v>84</v>
      </c>
    </row>
    <row r="166" spans="2:65" s="1" customFormat="1" ht="6.95" customHeight="1">
      <c r="B166" s="55"/>
      <c r="C166" s="56"/>
      <c r="D166" s="56"/>
      <c r="E166" s="56"/>
      <c r="F166" s="56"/>
      <c r="G166" s="56"/>
      <c r="H166" s="56"/>
      <c r="I166" s="138"/>
      <c r="J166" s="56"/>
      <c r="K166" s="56"/>
      <c r="L166" s="60"/>
    </row>
  </sheetData>
  <sheetProtection algorithmName="SHA-512" hashValue="9HocL63zIXfrYPT2KBLLm2ZZEYQOAEx8wBAjxKdn6EBuJxAd5RJnPu1XvH4hLQfKmRwNDskfpTiq07mZWaMlzA==" saltValue="0pXAOvVI+hvWyL1bjGeRrRG+1fbJzjuyQoNzXxDky6NpcDkYEvFht5ZsR6R9LhucruPb1Dcsmxo+JZp0dYkKZg==" spinCount="100000" sheet="1" objects="1" scenarios="1" formatColumns="0" formatRows="0" autoFilter="0"/>
  <autoFilter ref="C81:K165"/>
  <mergeCells count="10">
    <mergeCell ref="J51:J52"/>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56"/>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101</v>
      </c>
      <c r="G1" s="381" t="s">
        <v>102</v>
      </c>
      <c r="H1" s="381"/>
      <c r="I1" s="114"/>
      <c r="J1" s="113" t="s">
        <v>103</v>
      </c>
      <c r="K1" s="112" t="s">
        <v>104</v>
      </c>
      <c r="L1" s="113" t="s">
        <v>105</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2"/>
      <c r="M2" s="372"/>
      <c r="N2" s="372"/>
      <c r="O2" s="372"/>
      <c r="P2" s="372"/>
      <c r="Q2" s="372"/>
      <c r="R2" s="372"/>
      <c r="S2" s="372"/>
      <c r="T2" s="372"/>
      <c r="U2" s="372"/>
      <c r="V2" s="372"/>
      <c r="AT2" s="23" t="s">
        <v>100</v>
      </c>
    </row>
    <row r="3" spans="1:70" ht="6.95" customHeight="1">
      <c r="B3" s="24"/>
      <c r="C3" s="25"/>
      <c r="D3" s="25"/>
      <c r="E3" s="25"/>
      <c r="F3" s="25"/>
      <c r="G3" s="25"/>
      <c r="H3" s="25"/>
      <c r="I3" s="115"/>
      <c r="J3" s="25"/>
      <c r="K3" s="26"/>
      <c r="AT3" s="23" t="s">
        <v>84</v>
      </c>
    </row>
    <row r="4" spans="1:70" ht="36.950000000000003" customHeight="1">
      <c r="B4" s="27"/>
      <c r="C4" s="28"/>
      <c r="D4" s="29" t="s">
        <v>106</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16.5" customHeight="1">
      <c r="B7" s="27"/>
      <c r="C7" s="28"/>
      <c r="D7" s="28"/>
      <c r="E7" s="373" t="str">
        <f>'Rekapitulace stavby'!K6</f>
        <v>Revitalizace ulice Záměstí v Chocni</v>
      </c>
      <c r="F7" s="374"/>
      <c r="G7" s="374"/>
      <c r="H7" s="374"/>
      <c r="I7" s="116"/>
      <c r="J7" s="28"/>
      <c r="K7" s="30"/>
    </row>
    <row r="8" spans="1:70" s="1" customFormat="1">
      <c r="B8" s="40"/>
      <c r="C8" s="41"/>
      <c r="D8" s="36" t="s">
        <v>107</v>
      </c>
      <c r="E8" s="41"/>
      <c r="F8" s="41"/>
      <c r="G8" s="41"/>
      <c r="H8" s="41"/>
      <c r="I8" s="117"/>
      <c r="J8" s="41"/>
      <c r="K8" s="44"/>
    </row>
    <row r="9" spans="1:70" s="1" customFormat="1" ht="36.950000000000003" customHeight="1">
      <c r="B9" s="40"/>
      <c r="C9" s="41"/>
      <c r="D9" s="41"/>
      <c r="E9" s="375" t="s">
        <v>1205</v>
      </c>
      <c r="F9" s="376"/>
      <c r="G9" s="376"/>
      <c r="H9" s="376"/>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20</v>
      </c>
      <c r="E11" s="41"/>
      <c r="F11" s="34" t="s">
        <v>30</v>
      </c>
      <c r="G11" s="41"/>
      <c r="H11" s="41"/>
      <c r="I11" s="118" t="s">
        <v>22</v>
      </c>
      <c r="J11" s="34" t="s">
        <v>30</v>
      </c>
      <c r="K11" s="44"/>
    </row>
    <row r="12" spans="1:70" s="1" customFormat="1" ht="14.45" customHeight="1">
      <c r="B12" s="40"/>
      <c r="C12" s="41"/>
      <c r="D12" s="36" t="s">
        <v>24</v>
      </c>
      <c r="E12" s="41"/>
      <c r="F12" s="34" t="s">
        <v>25</v>
      </c>
      <c r="G12" s="41"/>
      <c r="H12" s="41"/>
      <c r="I12" s="118" t="s">
        <v>26</v>
      </c>
      <c r="J12" s="119" t="str">
        <f>'Rekapitulace stavby'!AN8</f>
        <v>1. 10. 2018</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28</v>
      </c>
      <c r="E14" s="41"/>
      <c r="F14" s="41"/>
      <c r="G14" s="41"/>
      <c r="H14" s="41"/>
      <c r="I14" s="118" t="s">
        <v>29</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32</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33</v>
      </c>
      <c r="E17" s="41"/>
      <c r="F17" s="41"/>
      <c r="G17" s="41"/>
      <c r="H17" s="41"/>
      <c r="I17" s="118" t="s">
        <v>29</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32</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35</v>
      </c>
      <c r="E20" s="41"/>
      <c r="F20" s="41"/>
      <c r="G20" s="41"/>
      <c r="H20" s="41"/>
      <c r="I20" s="118" t="s">
        <v>29</v>
      </c>
      <c r="J20" s="34" t="str">
        <f>IF('Rekapitulace stavby'!AN16="","",'Rekapitulace stavby'!AN16)</f>
        <v/>
      </c>
      <c r="K20" s="44"/>
    </row>
    <row r="21" spans="2:11" s="1" customFormat="1" ht="18" customHeight="1">
      <c r="B21" s="40"/>
      <c r="C21" s="41"/>
      <c r="D21" s="41"/>
      <c r="E21" s="34" t="str">
        <f>IF('Rekapitulace stavby'!E17="","",'Rekapitulace stavby'!E17)</f>
        <v>Ing. Jiří Cihlář</v>
      </c>
      <c r="F21" s="41"/>
      <c r="G21" s="41"/>
      <c r="H21" s="41"/>
      <c r="I21" s="118" t="s">
        <v>32</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16.5" customHeight="1">
      <c r="B24" s="120"/>
      <c r="C24" s="121"/>
      <c r="D24" s="121"/>
      <c r="E24" s="342" t="s">
        <v>30</v>
      </c>
      <c r="F24" s="342"/>
      <c r="G24" s="342"/>
      <c r="H24" s="342"/>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ROUND(J83,2)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ROUND(SUM(BE83:BE155), 2)</f>
        <v>0</v>
      </c>
      <c r="G30" s="41"/>
      <c r="H30" s="41"/>
      <c r="I30" s="130">
        <v>0.21</v>
      </c>
      <c r="J30" s="129">
        <f>ROUND(ROUND((SUM(BE83:BE155)), 2)*I30, 2)</f>
        <v>0</v>
      </c>
      <c r="K30" s="44"/>
    </row>
    <row r="31" spans="2:11" s="1" customFormat="1" ht="14.45" customHeight="1">
      <c r="B31" s="40"/>
      <c r="C31" s="41"/>
      <c r="D31" s="41"/>
      <c r="E31" s="48" t="s">
        <v>46</v>
      </c>
      <c r="F31" s="129">
        <f>ROUND(SUM(BF83:BF155), 2)</f>
        <v>0</v>
      </c>
      <c r="G31" s="41"/>
      <c r="H31" s="41"/>
      <c r="I31" s="130">
        <v>0.15</v>
      </c>
      <c r="J31" s="129">
        <f>ROUND(ROUND((SUM(BF83:BF155)), 2)*I31, 2)</f>
        <v>0</v>
      </c>
      <c r="K31" s="44"/>
    </row>
    <row r="32" spans="2:11" s="1" customFormat="1" ht="14.45" hidden="1" customHeight="1">
      <c r="B32" s="40"/>
      <c r="C32" s="41"/>
      <c r="D32" s="41"/>
      <c r="E32" s="48" t="s">
        <v>47</v>
      </c>
      <c r="F32" s="129">
        <f>ROUND(SUM(BG83:BG155), 2)</f>
        <v>0</v>
      </c>
      <c r="G32" s="41"/>
      <c r="H32" s="41"/>
      <c r="I32" s="130">
        <v>0.21</v>
      </c>
      <c r="J32" s="129">
        <v>0</v>
      </c>
      <c r="K32" s="44"/>
    </row>
    <row r="33" spans="2:11" s="1" customFormat="1" ht="14.45" hidden="1" customHeight="1">
      <c r="B33" s="40"/>
      <c r="C33" s="41"/>
      <c r="D33" s="41"/>
      <c r="E33" s="48" t="s">
        <v>48</v>
      </c>
      <c r="F33" s="129">
        <f>ROUND(SUM(BH83:BH155), 2)</f>
        <v>0</v>
      </c>
      <c r="G33" s="41"/>
      <c r="H33" s="41"/>
      <c r="I33" s="130">
        <v>0.15</v>
      </c>
      <c r="J33" s="129">
        <v>0</v>
      </c>
      <c r="K33" s="44"/>
    </row>
    <row r="34" spans="2:11" s="1" customFormat="1" ht="14.45" hidden="1" customHeight="1">
      <c r="B34" s="40"/>
      <c r="C34" s="41"/>
      <c r="D34" s="41"/>
      <c r="E34" s="48" t="s">
        <v>49</v>
      </c>
      <c r="F34" s="129">
        <f>ROUND(SUM(BI83:BI155),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3" t="str">
        <f>E7</f>
        <v>Revitalizace ulice Záměstí v Chocni</v>
      </c>
      <c r="F45" s="374"/>
      <c r="G45" s="374"/>
      <c r="H45" s="374"/>
      <c r="I45" s="117"/>
      <c r="J45" s="41"/>
      <c r="K45" s="44"/>
    </row>
    <row r="46" spans="2:11" s="1" customFormat="1" ht="14.45" customHeight="1">
      <c r="B46" s="40"/>
      <c r="C46" s="36" t="s">
        <v>107</v>
      </c>
      <c r="D46" s="41"/>
      <c r="E46" s="41"/>
      <c r="F46" s="41"/>
      <c r="G46" s="41"/>
      <c r="H46" s="41"/>
      <c r="I46" s="117"/>
      <c r="J46" s="41"/>
      <c r="K46" s="44"/>
    </row>
    <row r="47" spans="2:11" s="1" customFormat="1" ht="17.25" customHeight="1">
      <c r="B47" s="40"/>
      <c r="C47" s="41"/>
      <c r="D47" s="41"/>
      <c r="E47" s="375" t="str">
        <f>E9</f>
        <v>VRN - Vedlejší rozpočtové náklady</v>
      </c>
      <c r="F47" s="376"/>
      <c r="G47" s="376"/>
      <c r="H47" s="376"/>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24</v>
      </c>
      <c r="D49" s="41"/>
      <c r="E49" s="41"/>
      <c r="F49" s="34" t="str">
        <f>F12</f>
        <v>Choceň</v>
      </c>
      <c r="G49" s="41"/>
      <c r="H49" s="41"/>
      <c r="I49" s="118" t="s">
        <v>26</v>
      </c>
      <c r="J49" s="119" t="str">
        <f>IF(J12="","",J12)</f>
        <v>1. 10. 2018</v>
      </c>
      <c r="K49" s="44"/>
    </row>
    <row r="50" spans="2:47" s="1" customFormat="1" ht="6.95" customHeight="1">
      <c r="B50" s="40"/>
      <c r="C50" s="41"/>
      <c r="D50" s="41"/>
      <c r="E50" s="41"/>
      <c r="F50" s="41"/>
      <c r="G50" s="41"/>
      <c r="H50" s="41"/>
      <c r="I50" s="117"/>
      <c r="J50" s="41"/>
      <c r="K50" s="44"/>
    </row>
    <row r="51" spans="2:47" s="1" customFormat="1">
      <c r="B51" s="40"/>
      <c r="C51" s="36" t="s">
        <v>28</v>
      </c>
      <c r="D51" s="41"/>
      <c r="E51" s="41"/>
      <c r="F51" s="34" t="str">
        <f>E15</f>
        <v xml:space="preserve"> </v>
      </c>
      <c r="G51" s="41"/>
      <c r="H51" s="41"/>
      <c r="I51" s="118" t="s">
        <v>35</v>
      </c>
      <c r="J51" s="342" t="str">
        <f>E21</f>
        <v>Ing. Jiří Cihlář</v>
      </c>
      <c r="K51" s="44"/>
    </row>
    <row r="52" spans="2:47" s="1" customFormat="1" ht="14.45" customHeight="1">
      <c r="B52" s="40"/>
      <c r="C52" s="36" t="s">
        <v>33</v>
      </c>
      <c r="D52" s="41"/>
      <c r="E52" s="41"/>
      <c r="F52" s="34" t="str">
        <f>IF(E18="","",E18)</f>
        <v/>
      </c>
      <c r="G52" s="41"/>
      <c r="H52" s="41"/>
      <c r="I52" s="117"/>
      <c r="J52" s="377"/>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J83</f>
        <v>0</v>
      </c>
      <c r="K56" s="44"/>
      <c r="AU56" s="23" t="s">
        <v>113</v>
      </c>
    </row>
    <row r="57" spans="2:47" s="7" customFormat="1" ht="24.95" customHeight="1">
      <c r="B57" s="148"/>
      <c r="C57" s="149"/>
      <c r="D57" s="150" t="s">
        <v>1205</v>
      </c>
      <c r="E57" s="151"/>
      <c r="F57" s="151"/>
      <c r="G57" s="151"/>
      <c r="H57" s="151"/>
      <c r="I57" s="152"/>
      <c r="J57" s="153">
        <f>J84</f>
        <v>0</v>
      </c>
      <c r="K57" s="154"/>
    </row>
    <row r="58" spans="2:47" s="8" customFormat="1" ht="19.899999999999999" customHeight="1">
      <c r="B58" s="155"/>
      <c r="C58" s="156"/>
      <c r="D58" s="157" t="s">
        <v>1206</v>
      </c>
      <c r="E58" s="158"/>
      <c r="F58" s="158"/>
      <c r="G58" s="158"/>
      <c r="H58" s="158"/>
      <c r="I58" s="159"/>
      <c r="J58" s="160">
        <f>J85</f>
        <v>0</v>
      </c>
      <c r="K58" s="161"/>
    </row>
    <row r="59" spans="2:47" s="8" customFormat="1" ht="19.899999999999999" customHeight="1">
      <c r="B59" s="155"/>
      <c r="C59" s="156"/>
      <c r="D59" s="157" t="s">
        <v>1613</v>
      </c>
      <c r="E59" s="158"/>
      <c r="F59" s="158"/>
      <c r="G59" s="158"/>
      <c r="H59" s="158"/>
      <c r="I59" s="159"/>
      <c r="J59" s="160">
        <f>J101</f>
        <v>0</v>
      </c>
      <c r="K59" s="161"/>
    </row>
    <row r="60" spans="2:47" s="8" customFormat="1" ht="19.899999999999999" customHeight="1">
      <c r="B60" s="155"/>
      <c r="C60" s="156"/>
      <c r="D60" s="157" t="s">
        <v>1614</v>
      </c>
      <c r="E60" s="158"/>
      <c r="F60" s="158"/>
      <c r="G60" s="158"/>
      <c r="H60" s="158"/>
      <c r="I60" s="159"/>
      <c r="J60" s="160">
        <f>J114</f>
        <v>0</v>
      </c>
      <c r="K60" s="161"/>
    </row>
    <row r="61" spans="2:47" s="8" customFormat="1" ht="19.899999999999999" customHeight="1">
      <c r="B61" s="155"/>
      <c r="C61" s="156"/>
      <c r="D61" s="157" t="s">
        <v>1615</v>
      </c>
      <c r="E61" s="158"/>
      <c r="F61" s="158"/>
      <c r="G61" s="158"/>
      <c r="H61" s="158"/>
      <c r="I61" s="159"/>
      <c r="J61" s="160">
        <f>J132</f>
        <v>0</v>
      </c>
      <c r="K61" s="161"/>
    </row>
    <row r="62" spans="2:47" s="8" customFormat="1" ht="19.899999999999999" customHeight="1">
      <c r="B62" s="155"/>
      <c r="C62" s="156"/>
      <c r="D62" s="157" t="s">
        <v>1616</v>
      </c>
      <c r="E62" s="158"/>
      <c r="F62" s="158"/>
      <c r="G62" s="158"/>
      <c r="H62" s="158"/>
      <c r="I62" s="159"/>
      <c r="J62" s="160">
        <f>J139</f>
        <v>0</v>
      </c>
      <c r="K62" s="161"/>
    </row>
    <row r="63" spans="2:47" s="7" customFormat="1" ht="24.95" customHeight="1">
      <c r="B63" s="148"/>
      <c r="C63" s="149"/>
      <c r="D63" s="150" t="s">
        <v>1617</v>
      </c>
      <c r="E63" s="151"/>
      <c r="F63" s="151"/>
      <c r="G63" s="151"/>
      <c r="H63" s="151"/>
      <c r="I63" s="152"/>
      <c r="J63" s="153">
        <f>J145</f>
        <v>0</v>
      </c>
      <c r="K63" s="154"/>
    </row>
    <row r="64" spans="2:47" s="1" customFormat="1" ht="21.75" customHeight="1">
      <c r="B64" s="40"/>
      <c r="C64" s="41"/>
      <c r="D64" s="41"/>
      <c r="E64" s="41"/>
      <c r="F64" s="41"/>
      <c r="G64" s="41"/>
      <c r="H64" s="41"/>
      <c r="I64" s="117"/>
      <c r="J64" s="41"/>
      <c r="K64" s="44"/>
    </row>
    <row r="65" spans="2:12" s="1" customFormat="1" ht="6.95" customHeight="1">
      <c r="B65" s="55"/>
      <c r="C65" s="56"/>
      <c r="D65" s="56"/>
      <c r="E65" s="56"/>
      <c r="F65" s="56"/>
      <c r="G65" s="56"/>
      <c r="H65" s="56"/>
      <c r="I65" s="138"/>
      <c r="J65" s="56"/>
      <c r="K65" s="57"/>
    </row>
    <row r="69" spans="2:12" s="1" customFormat="1" ht="6.95" customHeight="1">
      <c r="B69" s="58"/>
      <c r="C69" s="59"/>
      <c r="D69" s="59"/>
      <c r="E69" s="59"/>
      <c r="F69" s="59"/>
      <c r="G69" s="59"/>
      <c r="H69" s="59"/>
      <c r="I69" s="141"/>
      <c r="J69" s="59"/>
      <c r="K69" s="59"/>
      <c r="L69" s="60"/>
    </row>
    <row r="70" spans="2:12" s="1" customFormat="1" ht="36.950000000000003" customHeight="1">
      <c r="B70" s="40"/>
      <c r="C70" s="61" t="s">
        <v>128</v>
      </c>
      <c r="D70" s="62"/>
      <c r="E70" s="62"/>
      <c r="F70" s="62"/>
      <c r="G70" s="62"/>
      <c r="H70" s="62"/>
      <c r="I70" s="162"/>
      <c r="J70" s="62"/>
      <c r="K70" s="62"/>
      <c r="L70" s="60"/>
    </row>
    <row r="71" spans="2:12" s="1" customFormat="1" ht="6.95" customHeight="1">
      <c r="B71" s="40"/>
      <c r="C71" s="62"/>
      <c r="D71" s="62"/>
      <c r="E71" s="62"/>
      <c r="F71" s="62"/>
      <c r="G71" s="62"/>
      <c r="H71" s="62"/>
      <c r="I71" s="162"/>
      <c r="J71" s="62"/>
      <c r="K71" s="62"/>
      <c r="L71" s="60"/>
    </row>
    <row r="72" spans="2:12" s="1" customFormat="1" ht="14.45" customHeight="1">
      <c r="B72" s="40"/>
      <c r="C72" s="64" t="s">
        <v>18</v>
      </c>
      <c r="D72" s="62"/>
      <c r="E72" s="62"/>
      <c r="F72" s="62"/>
      <c r="G72" s="62"/>
      <c r="H72" s="62"/>
      <c r="I72" s="162"/>
      <c r="J72" s="62"/>
      <c r="K72" s="62"/>
      <c r="L72" s="60"/>
    </row>
    <row r="73" spans="2:12" s="1" customFormat="1" ht="16.5" customHeight="1">
      <c r="B73" s="40"/>
      <c r="C73" s="62"/>
      <c r="D73" s="62"/>
      <c r="E73" s="378" t="str">
        <f>E7</f>
        <v>Revitalizace ulice Záměstí v Chocni</v>
      </c>
      <c r="F73" s="379"/>
      <c r="G73" s="379"/>
      <c r="H73" s="379"/>
      <c r="I73" s="162"/>
      <c r="J73" s="62"/>
      <c r="K73" s="62"/>
      <c r="L73" s="60"/>
    </row>
    <row r="74" spans="2:12" s="1" customFormat="1" ht="14.45" customHeight="1">
      <c r="B74" s="40"/>
      <c r="C74" s="64" t="s">
        <v>107</v>
      </c>
      <c r="D74" s="62"/>
      <c r="E74" s="62"/>
      <c r="F74" s="62"/>
      <c r="G74" s="62"/>
      <c r="H74" s="62"/>
      <c r="I74" s="162"/>
      <c r="J74" s="62"/>
      <c r="K74" s="62"/>
      <c r="L74" s="60"/>
    </row>
    <row r="75" spans="2:12" s="1" customFormat="1" ht="17.25" customHeight="1">
      <c r="B75" s="40"/>
      <c r="C75" s="62"/>
      <c r="D75" s="62"/>
      <c r="E75" s="353" t="str">
        <f>E9</f>
        <v>VRN - Vedlejší rozpočtové náklady</v>
      </c>
      <c r="F75" s="380"/>
      <c r="G75" s="380"/>
      <c r="H75" s="380"/>
      <c r="I75" s="162"/>
      <c r="J75" s="62"/>
      <c r="K75" s="62"/>
      <c r="L75" s="60"/>
    </row>
    <row r="76" spans="2:12" s="1" customFormat="1" ht="6.95" customHeight="1">
      <c r="B76" s="40"/>
      <c r="C76" s="62"/>
      <c r="D76" s="62"/>
      <c r="E76" s="62"/>
      <c r="F76" s="62"/>
      <c r="G76" s="62"/>
      <c r="H76" s="62"/>
      <c r="I76" s="162"/>
      <c r="J76" s="62"/>
      <c r="K76" s="62"/>
      <c r="L76" s="60"/>
    </row>
    <row r="77" spans="2:12" s="1" customFormat="1" ht="18" customHeight="1">
      <c r="B77" s="40"/>
      <c r="C77" s="64" t="s">
        <v>24</v>
      </c>
      <c r="D77" s="62"/>
      <c r="E77" s="62"/>
      <c r="F77" s="163" t="str">
        <f>F12</f>
        <v>Choceň</v>
      </c>
      <c r="G77" s="62"/>
      <c r="H77" s="62"/>
      <c r="I77" s="164" t="s">
        <v>26</v>
      </c>
      <c r="J77" s="72" t="str">
        <f>IF(J12="","",J12)</f>
        <v>1. 10. 2018</v>
      </c>
      <c r="K77" s="62"/>
      <c r="L77" s="60"/>
    </row>
    <row r="78" spans="2:12" s="1" customFormat="1" ht="6.95" customHeight="1">
      <c r="B78" s="40"/>
      <c r="C78" s="62"/>
      <c r="D78" s="62"/>
      <c r="E78" s="62"/>
      <c r="F78" s="62"/>
      <c r="G78" s="62"/>
      <c r="H78" s="62"/>
      <c r="I78" s="162"/>
      <c r="J78" s="62"/>
      <c r="K78" s="62"/>
      <c r="L78" s="60"/>
    </row>
    <row r="79" spans="2:12" s="1" customFormat="1">
      <c r="B79" s="40"/>
      <c r="C79" s="64" t="s">
        <v>28</v>
      </c>
      <c r="D79" s="62"/>
      <c r="E79" s="62"/>
      <c r="F79" s="163" t="str">
        <f>E15</f>
        <v xml:space="preserve"> </v>
      </c>
      <c r="G79" s="62"/>
      <c r="H79" s="62"/>
      <c r="I79" s="164" t="s">
        <v>35</v>
      </c>
      <c r="J79" s="163" t="str">
        <f>E21</f>
        <v>Ing. Jiří Cihlář</v>
      </c>
      <c r="K79" s="62"/>
      <c r="L79" s="60"/>
    </row>
    <row r="80" spans="2:12" s="1" customFormat="1" ht="14.45" customHeight="1">
      <c r="B80" s="40"/>
      <c r="C80" s="64" t="s">
        <v>33</v>
      </c>
      <c r="D80" s="62"/>
      <c r="E80" s="62"/>
      <c r="F80" s="163" t="str">
        <f>IF(E18="","",E18)</f>
        <v/>
      </c>
      <c r="G80" s="62"/>
      <c r="H80" s="62"/>
      <c r="I80" s="162"/>
      <c r="J80" s="62"/>
      <c r="K80" s="62"/>
      <c r="L80" s="60"/>
    </row>
    <row r="81" spans="2:65" s="1" customFormat="1" ht="10.35" customHeight="1">
      <c r="B81" s="40"/>
      <c r="C81" s="62"/>
      <c r="D81" s="62"/>
      <c r="E81" s="62"/>
      <c r="F81" s="62"/>
      <c r="G81" s="62"/>
      <c r="H81" s="62"/>
      <c r="I81" s="162"/>
      <c r="J81" s="62"/>
      <c r="K81" s="62"/>
      <c r="L81" s="60"/>
    </row>
    <row r="82" spans="2:65" s="9" customFormat="1" ht="29.25" customHeight="1">
      <c r="B82" s="165"/>
      <c r="C82" s="166" t="s">
        <v>129</v>
      </c>
      <c r="D82" s="167" t="s">
        <v>59</v>
      </c>
      <c r="E82" s="167" t="s">
        <v>55</v>
      </c>
      <c r="F82" s="167" t="s">
        <v>130</v>
      </c>
      <c r="G82" s="167" t="s">
        <v>131</v>
      </c>
      <c r="H82" s="167" t="s">
        <v>132</v>
      </c>
      <c r="I82" s="168" t="s">
        <v>133</v>
      </c>
      <c r="J82" s="167" t="s">
        <v>111</v>
      </c>
      <c r="K82" s="169" t="s">
        <v>134</v>
      </c>
      <c r="L82" s="170"/>
      <c r="M82" s="80" t="s">
        <v>135</v>
      </c>
      <c r="N82" s="81" t="s">
        <v>44</v>
      </c>
      <c r="O82" s="81" t="s">
        <v>136</v>
      </c>
      <c r="P82" s="81" t="s">
        <v>137</v>
      </c>
      <c r="Q82" s="81" t="s">
        <v>138</v>
      </c>
      <c r="R82" s="81" t="s">
        <v>139</v>
      </c>
      <c r="S82" s="81" t="s">
        <v>140</v>
      </c>
      <c r="T82" s="82" t="s">
        <v>141</v>
      </c>
    </row>
    <row r="83" spans="2:65" s="1" customFormat="1" ht="29.25" customHeight="1">
      <c r="B83" s="40"/>
      <c r="C83" s="86" t="s">
        <v>112</v>
      </c>
      <c r="D83" s="62"/>
      <c r="E83" s="62"/>
      <c r="F83" s="62"/>
      <c r="G83" s="62"/>
      <c r="H83" s="62"/>
      <c r="I83" s="162"/>
      <c r="J83" s="171">
        <f>BK83</f>
        <v>0</v>
      </c>
      <c r="K83" s="62"/>
      <c r="L83" s="60"/>
      <c r="M83" s="83"/>
      <c r="N83" s="84"/>
      <c r="O83" s="84"/>
      <c r="P83" s="172">
        <f>P84+P145</f>
        <v>0</v>
      </c>
      <c r="Q83" s="84"/>
      <c r="R83" s="172">
        <f>R84+R145</f>
        <v>0</v>
      </c>
      <c r="S83" s="84"/>
      <c r="T83" s="173">
        <f>T84+T145</f>
        <v>0</v>
      </c>
      <c r="AT83" s="23" t="s">
        <v>73</v>
      </c>
      <c r="AU83" s="23" t="s">
        <v>113</v>
      </c>
      <c r="BK83" s="174">
        <f>BK84+BK145</f>
        <v>0</v>
      </c>
    </row>
    <row r="84" spans="2:65" s="10" customFormat="1" ht="37.35" customHeight="1">
      <c r="B84" s="175"/>
      <c r="C84" s="176"/>
      <c r="D84" s="177" t="s">
        <v>73</v>
      </c>
      <c r="E84" s="178" t="s">
        <v>97</v>
      </c>
      <c r="F84" s="178" t="s">
        <v>98</v>
      </c>
      <c r="G84" s="176"/>
      <c r="H84" s="176"/>
      <c r="I84" s="179"/>
      <c r="J84" s="180">
        <f>BK84</f>
        <v>0</v>
      </c>
      <c r="K84" s="176"/>
      <c r="L84" s="181"/>
      <c r="M84" s="182"/>
      <c r="N84" s="183"/>
      <c r="O84" s="183"/>
      <c r="P84" s="184">
        <f>P85+P101+P114+P132+P139</f>
        <v>0</v>
      </c>
      <c r="Q84" s="183"/>
      <c r="R84" s="184">
        <f>R85+R101+R114+R132+R139</f>
        <v>0</v>
      </c>
      <c r="S84" s="183"/>
      <c r="T84" s="185">
        <f>T85+T101+T114+T132+T139</f>
        <v>0</v>
      </c>
      <c r="AR84" s="186" t="s">
        <v>178</v>
      </c>
      <c r="AT84" s="187" t="s">
        <v>73</v>
      </c>
      <c r="AU84" s="187" t="s">
        <v>74</v>
      </c>
      <c r="AY84" s="186" t="s">
        <v>144</v>
      </c>
      <c r="BK84" s="188">
        <f>BK85+BK101+BK114+BK132+BK139</f>
        <v>0</v>
      </c>
    </row>
    <row r="85" spans="2:65" s="10" customFormat="1" ht="19.899999999999999" customHeight="1">
      <c r="B85" s="175"/>
      <c r="C85" s="176"/>
      <c r="D85" s="177" t="s">
        <v>73</v>
      </c>
      <c r="E85" s="189" t="s">
        <v>1227</v>
      </c>
      <c r="F85" s="189" t="s">
        <v>1228</v>
      </c>
      <c r="G85" s="176"/>
      <c r="H85" s="176"/>
      <c r="I85" s="179"/>
      <c r="J85" s="190">
        <f>BK85</f>
        <v>0</v>
      </c>
      <c r="K85" s="176"/>
      <c r="L85" s="181"/>
      <c r="M85" s="182"/>
      <c r="N85" s="183"/>
      <c r="O85" s="183"/>
      <c r="P85" s="184">
        <f>SUM(P86:P100)</f>
        <v>0</v>
      </c>
      <c r="Q85" s="183"/>
      <c r="R85" s="184">
        <f>SUM(R86:R100)</f>
        <v>0</v>
      </c>
      <c r="S85" s="183"/>
      <c r="T85" s="185">
        <f>SUM(T86:T100)</f>
        <v>0</v>
      </c>
      <c r="AR85" s="186" t="s">
        <v>178</v>
      </c>
      <c r="AT85" s="187" t="s">
        <v>73</v>
      </c>
      <c r="AU85" s="187" t="s">
        <v>82</v>
      </c>
      <c r="AY85" s="186" t="s">
        <v>144</v>
      </c>
      <c r="BK85" s="188">
        <f>SUM(BK86:BK100)</f>
        <v>0</v>
      </c>
    </row>
    <row r="86" spans="2:65" s="1" customFormat="1" ht="16.5" customHeight="1">
      <c r="B86" s="40"/>
      <c r="C86" s="191" t="s">
        <v>82</v>
      </c>
      <c r="D86" s="191" t="s">
        <v>146</v>
      </c>
      <c r="E86" s="192" t="s">
        <v>1618</v>
      </c>
      <c r="F86" s="193" t="s">
        <v>1619</v>
      </c>
      <c r="G86" s="194" t="s">
        <v>149</v>
      </c>
      <c r="H86" s="195">
        <v>1</v>
      </c>
      <c r="I86" s="196"/>
      <c r="J86" s="197">
        <f>ROUND(I86*H86,2)</f>
        <v>0</v>
      </c>
      <c r="K86" s="193" t="s">
        <v>150</v>
      </c>
      <c r="L86" s="60"/>
      <c r="M86" s="198" t="s">
        <v>30</v>
      </c>
      <c r="N86" s="199" t="s">
        <v>45</v>
      </c>
      <c r="O86" s="41"/>
      <c r="P86" s="200">
        <f>O86*H86</f>
        <v>0</v>
      </c>
      <c r="Q86" s="200">
        <v>0</v>
      </c>
      <c r="R86" s="200">
        <f>Q86*H86</f>
        <v>0</v>
      </c>
      <c r="S86" s="200">
        <v>0</v>
      </c>
      <c r="T86" s="201">
        <f>S86*H86</f>
        <v>0</v>
      </c>
      <c r="AR86" s="23" t="s">
        <v>1231</v>
      </c>
      <c r="AT86" s="23" t="s">
        <v>146</v>
      </c>
      <c r="AU86" s="23" t="s">
        <v>84</v>
      </c>
      <c r="AY86" s="23" t="s">
        <v>144</v>
      </c>
      <c r="BE86" s="202">
        <f>IF(N86="základní",J86,0)</f>
        <v>0</v>
      </c>
      <c r="BF86" s="202">
        <f>IF(N86="snížená",J86,0)</f>
        <v>0</v>
      </c>
      <c r="BG86" s="202">
        <f>IF(N86="zákl. přenesená",J86,0)</f>
        <v>0</v>
      </c>
      <c r="BH86" s="202">
        <f>IF(N86="sníž. přenesená",J86,0)</f>
        <v>0</v>
      </c>
      <c r="BI86" s="202">
        <f>IF(N86="nulová",J86,0)</f>
        <v>0</v>
      </c>
      <c r="BJ86" s="23" t="s">
        <v>82</v>
      </c>
      <c r="BK86" s="202">
        <f>ROUND(I86*H86,2)</f>
        <v>0</v>
      </c>
      <c r="BL86" s="23" t="s">
        <v>1231</v>
      </c>
      <c r="BM86" s="23" t="s">
        <v>1620</v>
      </c>
    </row>
    <row r="87" spans="2:65" s="1" customFormat="1" ht="13.5">
      <c r="B87" s="40"/>
      <c r="C87" s="62"/>
      <c r="D87" s="203" t="s">
        <v>153</v>
      </c>
      <c r="E87" s="62"/>
      <c r="F87" s="204" t="s">
        <v>1619</v>
      </c>
      <c r="G87" s="62"/>
      <c r="H87" s="62"/>
      <c r="I87" s="162"/>
      <c r="J87" s="62"/>
      <c r="K87" s="62"/>
      <c r="L87" s="60"/>
      <c r="M87" s="205"/>
      <c r="N87" s="41"/>
      <c r="O87" s="41"/>
      <c r="P87" s="41"/>
      <c r="Q87" s="41"/>
      <c r="R87" s="41"/>
      <c r="S87" s="41"/>
      <c r="T87" s="77"/>
      <c r="AT87" s="23" t="s">
        <v>153</v>
      </c>
      <c r="AU87" s="23" t="s">
        <v>84</v>
      </c>
    </row>
    <row r="88" spans="2:65" s="1" customFormat="1" ht="16.5" customHeight="1">
      <c r="B88" s="40"/>
      <c r="C88" s="191" t="s">
        <v>84</v>
      </c>
      <c r="D88" s="191" t="s">
        <v>146</v>
      </c>
      <c r="E88" s="192" t="s">
        <v>1621</v>
      </c>
      <c r="F88" s="193" t="s">
        <v>1622</v>
      </c>
      <c r="G88" s="194" t="s">
        <v>149</v>
      </c>
      <c r="H88" s="195">
        <v>1</v>
      </c>
      <c r="I88" s="196"/>
      <c r="J88" s="197">
        <f>ROUND(I88*H88,2)</f>
        <v>0</v>
      </c>
      <c r="K88" s="193" t="s">
        <v>150</v>
      </c>
      <c r="L88" s="60"/>
      <c r="M88" s="198" t="s">
        <v>30</v>
      </c>
      <c r="N88" s="199" t="s">
        <v>45</v>
      </c>
      <c r="O88" s="41"/>
      <c r="P88" s="200">
        <f>O88*H88</f>
        <v>0</v>
      </c>
      <c r="Q88" s="200">
        <v>0</v>
      </c>
      <c r="R88" s="200">
        <f>Q88*H88</f>
        <v>0</v>
      </c>
      <c r="S88" s="200">
        <v>0</v>
      </c>
      <c r="T88" s="201">
        <f>S88*H88</f>
        <v>0</v>
      </c>
      <c r="AR88" s="23" t="s">
        <v>1231</v>
      </c>
      <c r="AT88" s="23" t="s">
        <v>146</v>
      </c>
      <c r="AU88" s="23" t="s">
        <v>84</v>
      </c>
      <c r="AY88" s="23" t="s">
        <v>144</v>
      </c>
      <c r="BE88" s="202">
        <f>IF(N88="základní",J88,0)</f>
        <v>0</v>
      </c>
      <c r="BF88" s="202">
        <f>IF(N88="snížená",J88,0)</f>
        <v>0</v>
      </c>
      <c r="BG88" s="202">
        <f>IF(N88="zákl. přenesená",J88,0)</f>
        <v>0</v>
      </c>
      <c r="BH88" s="202">
        <f>IF(N88="sníž. přenesená",J88,0)</f>
        <v>0</v>
      </c>
      <c r="BI88" s="202">
        <f>IF(N88="nulová",J88,0)</f>
        <v>0</v>
      </c>
      <c r="BJ88" s="23" t="s">
        <v>82</v>
      </c>
      <c r="BK88" s="202">
        <f>ROUND(I88*H88,2)</f>
        <v>0</v>
      </c>
      <c r="BL88" s="23" t="s">
        <v>1231</v>
      </c>
      <c r="BM88" s="23" t="s">
        <v>1623</v>
      </c>
    </row>
    <row r="89" spans="2:65" s="1" customFormat="1" ht="13.5">
      <c r="B89" s="40"/>
      <c r="C89" s="62"/>
      <c r="D89" s="203" t="s">
        <v>153</v>
      </c>
      <c r="E89" s="62"/>
      <c r="F89" s="204" t="s">
        <v>1622</v>
      </c>
      <c r="G89" s="62"/>
      <c r="H89" s="62"/>
      <c r="I89" s="162"/>
      <c r="J89" s="62"/>
      <c r="K89" s="62"/>
      <c r="L89" s="60"/>
      <c r="M89" s="205"/>
      <c r="N89" s="41"/>
      <c r="O89" s="41"/>
      <c r="P89" s="41"/>
      <c r="Q89" s="41"/>
      <c r="R89" s="41"/>
      <c r="S89" s="41"/>
      <c r="T89" s="77"/>
      <c r="AT89" s="23" t="s">
        <v>153</v>
      </c>
      <c r="AU89" s="23" t="s">
        <v>84</v>
      </c>
    </row>
    <row r="90" spans="2:65" s="1" customFormat="1" ht="16.5" customHeight="1">
      <c r="B90" s="40"/>
      <c r="C90" s="191" t="s">
        <v>164</v>
      </c>
      <c r="D90" s="191" t="s">
        <v>146</v>
      </c>
      <c r="E90" s="192" t="s">
        <v>1624</v>
      </c>
      <c r="F90" s="193" t="s">
        <v>1625</v>
      </c>
      <c r="G90" s="194" t="s">
        <v>149</v>
      </c>
      <c r="H90" s="195">
        <v>1</v>
      </c>
      <c r="I90" s="196"/>
      <c r="J90" s="197">
        <f>ROUND(I90*H90,2)</f>
        <v>0</v>
      </c>
      <c r="K90" s="193" t="s">
        <v>150</v>
      </c>
      <c r="L90" s="60"/>
      <c r="M90" s="198" t="s">
        <v>30</v>
      </c>
      <c r="N90" s="199" t="s">
        <v>45</v>
      </c>
      <c r="O90" s="41"/>
      <c r="P90" s="200">
        <f>O90*H90</f>
        <v>0</v>
      </c>
      <c r="Q90" s="200">
        <v>0</v>
      </c>
      <c r="R90" s="200">
        <f>Q90*H90</f>
        <v>0</v>
      </c>
      <c r="S90" s="200">
        <v>0</v>
      </c>
      <c r="T90" s="201">
        <f>S90*H90</f>
        <v>0</v>
      </c>
      <c r="AR90" s="23" t="s">
        <v>1231</v>
      </c>
      <c r="AT90" s="23" t="s">
        <v>146</v>
      </c>
      <c r="AU90" s="23" t="s">
        <v>84</v>
      </c>
      <c r="AY90" s="23" t="s">
        <v>144</v>
      </c>
      <c r="BE90" s="202">
        <f>IF(N90="základní",J90,0)</f>
        <v>0</v>
      </c>
      <c r="BF90" s="202">
        <f>IF(N90="snížená",J90,0)</f>
        <v>0</v>
      </c>
      <c r="BG90" s="202">
        <f>IF(N90="zákl. přenesená",J90,0)</f>
        <v>0</v>
      </c>
      <c r="BH90" s="202">
        <f>IF(N90="sníž. přenesená",J90,0)</f>
        <v>0</v>
      </c>
      <c r="BI90" s="202">
        <f>IF(N90="nulová",J90,0)</f>
        <v>0</v>
      </c>
      <c r="BJ90" s="23" t="s">
        <v>82</v>
      </c>
      <c r="BK90" s="202">
        <f>ROUND(I90*H90,2)</f>
        <v>0</v>
      </c>
      <c r="BL90" s="23" t="s">
        <v>1231</v>
      </c>
      <c r="BM90" s="23" t="s">
        <v>1626</v>
      </c>
    </row>
    <row r="91" spans="2:65" s="1" customFormat="1" ht="13.5">
      <c r="B91" s="40"/>
      <c r="C91" s="62"/>
      <c r="D91" s="203" t="s">
        <v>153</v>
      </c>
      <c r="E91" s="62"/>
      <c r="F91" s="204" t="s">
        <v>1625</v>
      </c>
      <c r="G91" s="62"/>
      <c r="H91" s="62"/>
      <c r="I91" s="162"/>
      <c r="J91" s="62"/>
      <c r="K91" s="62"/>
      <c r="L91" s="60"/>
      <c r="M91" s="205"/>
      <c r="N91" s="41"/>
      <c r="O91" s="41"/>
      <c r="P91" s="41"/>
      <c r="Q91" s="41"/>
      <c r="R91" s="41"/>
      <c r="S91" s="41"/>
      <c r="T91" s="77"/>
      <c r="AT91" s="23" t="s">
        <v>153</v>
      </c>
      <c r="AU91" s="23" t="s">
        <v>84</v>
      </c>
    </row>
    <row r="92" spans="2:65" s="1" customFormat="1" ht="16.5" customHeight="1">
      <c r="B92" s="40"/>
      <c r="C92" s="191" t="s">
        <v>151</v>
      </c>
      <c r="D92" s="191" t="s">
        <v>146</v>
      </c>
      <c r="E92" s="192" t="s">
        <v>1229</v>
      </c>
      <c r="F92" s="193" t="s">
        <v>1230</v>
      </c>
      <c r="G92" s="194" t="s">
        <v>149</v>
      </c>
      <c r="H92" s="195">
        <v>1</v>
      </c>
      <c r="I92" s="196"/>
      <c r="J92" s="197">
        <f>ROUND(I92*H92,2)</f>
        <v>0</v>
      </c>
      <c r="K92" s="193" t="s">
        <v>150</v>
      </c>
      <c r="L92" s="60"/>
      <c r="M92" s="198" t="s">
        <v>30</v>
      </c>
      <c r="N92" s="199" t="s">
        <v>45</v>
      </c>
      <c r="O92" s="41"/>
      <c r="P92" s="200">
        <f>O92*H92</f>
        <v>0</v>
      </c>
      <c r="Q92" s="200">
        <v>0</v>
      </c>
      <c r="R92" s="200">
        <f>Q92*H92</f>
        <v>0</v>
      </c>
      <c r="S92" s="200">
        <v>0</v>
      </c>
      <c r="T92" s="201">
        <f>S92*H92</f>
        <v>0</v>
      </c>
      <c r="AR92" s="23" t="s">
        <v>1231</v>
      </c>
      <c r="AT92" s="23" t="s">
        <v>146</v>
      </c>
      <c r="AU92" s="23" t="s">
        <v>84</v>
      </c>
      <c r="AY92" s="23" t="s">
        <v>144</v>
      </c>
      <c r="BE92" s="202">
        <f>IF(N92="základní",J92,0)</f>
        <v>0</v>
      </c>
      <c r="BF92" s="202">
        <f>IF(N92="snížená",J92,0)</f>
        <v>0</v>
      </c>
      <c r="BG92" s="202">
        <f>IF(N92="zákl. přenesená",J92,0)</f>
        <v>0</v>
      </c>
      <c r="BH92" s="202">
        <f>IF(N92="sníž. přenesená",J92,0)</f>
        <v>0</v>
      </c>
      <c r="BI92" s="202">
        <f>IF(N92="nulová",J92,0)</f>
        <v>0</v>
      </c>
      <c r="BJ92" s="23" t="s">
        <v>82</v>
      </c>
      <c r="BK92" s="202">
        <f>ROUND(I92*H92,2)</f>
        <v>0</v>
      </c>
      <c r="BL92" s="23" t="s">
        <v>1231</v>
      </c>
      <c r="BM92" s="23" t="s">
        <v>1627</v>
      </c>
    </row>
    <row r="93" spans="2:65" s="1" customFormat="1" ht="13.5">
      <c r="B93" s="40"/>
      <c r="C93" s="62"/>
      <c r="D93" s="203" t="s">
        <v>153</v>
      </c>
      <c r="E93" s="62"/>
      <c r="F93" s="204" t="s">
        <v>1230</v>
      </c>
      <c r="G93" s="62"/>
      <c r="H93" s="62"/>
      <c r="I93" s="162"/>
      <c r="J93" s="62"/>
      <c r="K93" s="62"/>
      <c r="L93" s="60"/>
      <c r="M93" s="205"/>
      <c r="N93" s="41"/>
      <c r="O93" s="41"/>
      <c r="P93" s="41"/>
      <c r="Q93" s="41"/>
      <c r="R93" s="41"/>
      <c r="S93" s="41"/>
      <c r="T93" s="77"/>
      <c r="AT93" s="23" t="s">
        <v>153</v>
      </c>
      <c r="AU93" s="23" t="s">
        <v>84</v>
      </c>
    </row>
    <row r="94" spans="2:65" s="1" customFormat="1" ht="27">
      <c r="B94" s="40"/>
      <c r="C94" s="62"/>
      <c r="D94" s="203" t="s">
        <v>237</v>
      </c>
      <c r="E94" s="62"/>
      <c r="F94" s="206" t="s">
        <v>1628</v>
      </c>
      <c r="G94" s="62"/>
      <c r="H94" s="62"/>
      <c r="I94" s="162"/>
      <c r="J94" s="62"/>
      <c r="K94" s="62"/>
      <c r="L94" s="60"/>
      <c r="M94" s="205"/>
      <c r="N94" s="41"/>
      <c r="O94" s="41"/>
      <c r="P94" s="41"/>
      <c r="Q94" s="41"/>
      <c r="R94" s="41"/>
      <c r="S94" s="41"/>
      <c r="T94" s="77"/>
      <c r="AT94" s="23" t="s">
        <v>237</v>
      </c>
      <c r="AU94" s="23" t="s">
        <v>84</v>
      </c>
    </row>
    <row r="95" spans="2:65" s="1" customFormat="1" ht="16.5" customHeight="1">
      <c r="B95" s="40"/>
      <c r="C95" s="191" t="s">
        <v>178</v>
      </c>
      <c r="D95" s="191" t="s">
        <v>146</v>
      </c>
      <c r="E95" s="192" t="s">
        <v>1233</v>
      </c>
      <c r="F95" s="193" t="s">
        <v>1234</v>
      </c>
      <c r="G95" s="194" t="s">
        <v>149</v>
      </c>
      <c r="H95" s="195">
        <v>1</v>
      </c>
      <c r="I95" s="196"/>
      <c r="J95" s="197">
        <f>ROUND(I95*H95,2)</f>
        <v>0</v>
      </c>
      <c r="K95" s="193" t="s">
        <v>150</v>
      </c>
      <c r="L95" s="60"/>
      <c r="M95" s="198" t="s">
        <v>30</v>
      </c>
      <c r="N95" s="199" t="s">
        <v>45</v>
      </c>
      <c r="O95" s="41"/>
      <c r="P95" s="200">
        <f>O95*H95</f>
        <v>0</v>
      </c>
      <c r="Q95" s="200">
        <v>0</v>
      </c>
      <c r="R95" s="200">
        <f>Q95*H95</f>
        <v>0</v>
      </c>
      <c r="S95" s="200">
        <v>0</v>
      </c>
      <c r="T95" s="201">
        <f>S95*H95</f>
        <v>0</v>
      </c>
      <c r="AR95" s="23" t="s">
        <v>1231</v>
      </c>
      <c r="AT95" s="23" t="s">
        <v>146</v>
      </c>
      <c r="AU95" s="23" t="s">
        <v>84</v>
      </c>
      <c r="AY95" s="23" t="s">
        <v>144</v>
      </c>
      <c r="BE95" s="202">
        <f>IF(N95="základní",J95,0)</f>
        <v>0</v>
      </c>
      <c r="BF95" s="202">
        <f>IF(N95="snížená",J95,0)</f>
        <v>0</v>
      </c>
      <c r="BG95" s="202">
        <f>IF(N95="zákl. přenesená",J95,0)</f>
        <v>0</v>
      </c>
      <c r="BH95" s="202">
        <f>IF(N95="sníž. přenesená",J95,0)</f>
        <v>0</v>
      </c>
      <c r="BI95" s="202">
        <f>IF(N95="nulová",J95,0)</f>
        <v>0</v>
      </c>
      <c r="BJ95" s="23" t="s">
        <v>82</v>
      </c>
      <c r="BK95" s="202">
        <f>ROUND(I95*H95,2)</f>
        <v>0</v>
      </c>
      <c r="BL95" s="23" t="s">
        <v>1231</v>
      </c>
      <c r="BM95" s="23" t="s">
        <v>1629</v>
      </c>
    </row>
    <row r="96" spans="2:65" s="1" customFormat="1" ht="13.5">
      <c r="B96" s="40"/>
      <c r="C96" s="62"/>
      <c r="D96" s="203" t="s">
        <v>153</v>
      </c>
      <c r="E96" s="62"/>
      <c r="F96" s="204" t="s">
        <v>1234</v>
      </c>
      <c r="G96" s="62"/>
      <c r="H96" s="62"/>
      <c r="I96" s="162"/>
      <c r="J96" s="62"/>
      <c r="K96" s="62"/>
      <c r="L96" s="60"/>
      <c r="M96" s="205"/>
      <c r="N96" s="41"/>
      <c r="O96" s="41"/>
      <c r="P96" s="41"/>
      <c r="Q96" s="41"/>
      <c r="R96" s="41"/>
      <c r="S96" s="41"/>
      <c r="T96" s="77"/>
      <c r="AT96" s="23" t="s">
        <v>153</v>
      </c>
      <c r="AU96" s="23" t="s">
        <v>84</v>
      </c>
    </row>
    <row r="97" spans="2:65" s="1" customFormat="1" ht="27">
      <c r="B97" s="40"/>
      <c r="C97" s="62"/>
      <c r="D97" s="203" t="s">
        <v>237</v>
      </c>
      <c r="E97" s="62"/>
      <c r="F97" s="206" t="s">
        <v>1630</v>
      </c>
      <c r="G97" s="62"/>
      <c r="H97" s="62"/>
      <c r="I97" s="162"/>
      <c r="J97" s="62"/>
      <c r="K97" s="62"/>
      <c r="L97" s="60"/>
      <c r="M97" s="205"/>
      <c r="N97" s="41"/>
      <c r="O97" s="41"/>
      <c r="P97" s="41"/>
      <c r="Q97" s="41"/>
      <c r="R97" s="41"/>
      <c r="S97" s="41"/>
      <c r="T97" s="77"/>
      <c r="AT97" s="23" t="s">
        <v>237</v>
      </c>
      <c r="AU97" s="23" t="s">
        <v>84</v>
      </c>
    </row>
    <row r="98" spans="2:65" s="1" customFormat="1" ht="16.5" customHeight="1">
      <c r="B98" s="40"/>
      <c r="C98" s="191" t="s">
        <v>183</v>
      </c>
      <c r="D98" s="191" t="s">
        <v>146</v>
      </c>
      <c r="E98" s="192" t="s">
        <v>1631</v>
      </c>
      <c r="F98" s="193" t="s">
        <v>1632</v>
      </c>
      <c r="G98" s="194" t="s">
        <v>149</v>
      </c>
      <c r="H98" s="195">
        <v>1</v>
      </c>
      <c r="I98" s="196"/>
      <c r="J98" s="197">
        <f>ROUND(I98*H98,2)</f>
        <v>0</v>
      </c>
      <c r="K98" s="193" t="s">
        <v>150</v>
      </c>
      <c r="L98" s="60"/>
      <c r="M98" s="198" t="s">
        <v>30</v>
      </c>
      <c r="N98" s="199" t="s">
        <v>45</v>
      </c>
      <c r="O98" s="41"/>
      <c r="P98" s="200">
        <f>O98*H98</f>
        <v>0</v>
      </c>
      <c r="Q98" s="200">
        <v>0</v>
      </c>
      <c r="R98" s="200">
        <f>Q98*H98</f>
        <v>0</v>
      </c>
      <c r="S98" s="200">
        <v>0</v>
      </c>
      <c r="T98" s="201">
        <f>S98*H98</f>
        <v>0</v>
      </c>
      <c r="AR98" s="23" t="s">
        <v>1231</v>
      </c>
      <c r="AT98" s="23" t="s">
        <v>146</v>
      </c>
      <c r="AU98" s="23" t="s">
        <v>84</v>
      </c>
      <c r="AY98" s="23" t="s">
        <v>144</v>
      </c>
      <c r="BE98" s="202">
        <f>IF(N98="základní",J98,0)</f>
        <v>0</v>
      </c>
      <c r="BF98" s="202">
        <f>IF(N98="snížená",J98,0)</f>
        <v>0</v>
      </c>
      <c r="BG98" s="202">
        <f>IF(N98="zákl. přenesená",J98,0)</f>
        <v>0</v>
      </c>
      <c r="BH98" s="202">
        <f>IF(N98="sníž. přenesená",J98,0)</f>
        <v>0</v>
      </c>
      <c r="BI98" s="202">
        <f>IF(N98="nulová",J98,0)</f>
        <v>0</v>
      </c>
      <c r="BJ98" s="23" t="s">
        <v>82</v>
      </c>
      <c r="BK98" s="202">
        <f>ROUND(I98*H98,2)</f>
        <v>0</v>
      </c>
      <c r="BL98" s="23" t="s">
        <v>1231</v>
      </c>
      <c r="BM98" s="23" t="s">
        <v>1633</v>
      </c>
    </row>
    <row r="99" spans="2:65" s="1" customFormat="1" ht="13.5">
      <c r="B99" s="40"/>
      <c r="C99" s="62"/>
      <c r="D99" s="203" t="s">
        <v>153</v>
      </c>
      <c r="E99" s="62"/>
      <c r="F99" s="204" t="s">
        <v>1632</v>
      </c>
      <c r="G99" s="62"/>
      <c r="H99" s="62"/>
      <c r="I99" s="162"/>
      <c r="J99" s="62"/>
      <c r="K99" s="62"/>
      <c r="L99" s="60"/>
      <c r="M99" s="205"/>
      <c r="N99" s="41"/>
      <c r="O99" s="41"/>
      <c r="P99" s="41"/>
      <c r="Q99" s="41"/>
      <c r="R99" s="41"/>
      <c r="S99" s="41"/>
      <c r="T99" s="77"/>
      <c r="AT99" s="23" t="s">
        <v>153</v>
      </c>
      <c r="AU99" s="23" t="s">
        <v>84</v>
      </c>
    </row>
    <row r="100" spans="2:65" s="1" customFormat="1" ht="27">
      <c r="B100" s="40"/>
      <c r="C100" s="62"/>
      <c r="D100" s="203" t="s">
        <v>237</v>
      </c>
      <c r="E100" s="62"/>
      <c r="F100" s="206" t="s">
        <v>1634</v>
      </c>
      <c r="G100" s="62"/>
      <c r="H100" s="62"/>
      <c r="I100" s="162"/>
      <c r="J100" s="62"/>
      <c r="K100" s="62"/>
      <c r="L100" s="60"/>
      <c r="M100" s="205"/>
      <c r="N100" s="41"/>
      <c r="O100" s="41"/>
      <c r="P100" s="41"/>
      <c r="Q100" s="41"/>
      <c r="R100" s="41"/>
      <c r="S100" s="41"/>
      <c r="T100" s="77"/>
      <c r="AT100" s="23" t="s">
        <v>237</v>
      </c>
      <c r="AU100" s="23" t="s">
        <v>84</v>
      </c>
    </row>
    <row r="101" spans="2:65" s="10" customFormat="1" ht="29.85" customHeight="1">
      <c r="B101" s="175"/>
      <c r="C101" s="176"/>
      <c r="D101" s="177" t="s">
        <v>73</v>
      </c>
      <c r="E101" s="189" t="s">
        <v>1635</v>
      </c>
      <c r="F101" s="189" t="s">
        <v>1636</v>
      </c>
      <c r="G101" s="176"/>
      <c r="H101" s="176"/>
      <c r="I101" s="179"/>
      <c r="J101" s="190">
        <f>BK101</f>
        <v>0</v>
      </c>
      <c r="K101" s="176"/>
      <c r="L101" s="181"/>
      <c r="M101" s="182"/>
      <c r="N101" s="183"/>
      <c r="O101" s="183"/>
      <c r="P101" s="184">
        <f>SUM(P102:P113)</f>
        <v>0</v>
      </c>
      <c r="Q101" s="183"/>
      <c r="R101" s="184">
        <f>SUM(R102:R113)</f>
        <v>0</v>
      </c>
      <c r="S101" s="183"/>
      <c r="T101" s="185">
        <f>SUM(T102:T113)</f>
        <v>0</v>
      </c>
      <c r="AR101" s="186" t="s">
        <v>178</v>
      </c>
      <c r="AT101" s="187" t="s">
        <v>73</v>
      </c>
      <c r="AU101" s="187" t="s">
        <v>82</v>
      </c>
      <c r="AY101" s="186" t="s">
        <v>144</v>
      </c>
      <c r="BK101" s="188">
        <f>SUM(BK102:BK113)</f>
        <v>0</v>
      </c>
    </row>
    <row r="102" spans="2:65" s="1" customFormat="1" ht="25.5" customHeight="1">
      <c r="B102" s="40"/>
      <c r="C102" s="191" t="s">
        <v>192</v>
      </c>
      <c r="D102" s="191" t="s">
        <v>146</v>
      </c>
      <c r="E102" s="192" t="s">
        <v>1637</v>
      </c>
      <c r="F102" s="193" t="s">
        <v>1638</v>
      </c>
      <c r="G102" s="194" t="s">
        <v>149</v>
      </c>
      <c r="H102" s="195">
        <v>1</v>
      </c>
      <c r="I102" s="196"/>
      <c r="J102" s="197">
        <f>ROUND(I102*H102,2)</f>
        <v>0</v>
      </c>
      <c r="K102" s="193" t="s">
        <v>150</v>
      </c>
      <c r="L102" s="60"/>
      <c r="M102" s="198" t="s">
        <v>30</v>
      </c>
      <c r="N102" s="199" t="s">
        <v>45</v>
      </c>
      <c r="O102" s="41"/>
      <c r="P102" s="200">
        <f>O102*H102</f>
        <v>0</v>
      </c>
      <c r="Q102" s="200">
        <v>0</v>
      </c>
      <c r="R102" s="200">
        <f>Q102*H102</f>
        <v>0</v>
      </c>
      <c r="S102" s="200">
        <v>0</v>
      </c>
      <c r="T102" s="201">
        <f>S102*H102</f>
        <v>0</v>
      </c>
      <c r="AR102" s="23" t="s">
        <v>1231</v>
      </c>
      <c r="AT102" s="23" t="s">
        <v>146</v>
      </c>
      <c r="AU102" s="23" t="s">
        <v>84</v>
      </c>
      <c r="AY102" s="23" t="s">
        <v>144</v>
      </c>
      <c r="BE102" s="202">
        <f>IF(N102="základní",J102,0)</f>
        <v>0</v>
      </c>
      <c r="BF102" s="202">
        <f>IF(N102="snížená",J102,0)</f>
        <v>0</v>
      </c>
      <c r="BG102" s="202">
        <f>IF(N102="zákl. přenesená",J102,0)</f>
        <v>0</v>
      </c>
      <c r="BH102" s="202">
        <f>IF(N102="sníž. přenesená",J102,0)</f>
        <v>0</v>
      </c>
      <c r="BI102" s="202">
        <f>IF(N102="nulová",J102,0)</f>
        <v>0</v>
      </c>
      <c r="BJ102" s="23" t="s">
        <v>82</v>
      </c>
      <c r="BK102" s="202">
        <f>ROUND(I102*H102,2)</f>
        <v>0</v>
      </c>
      <c r="BL102" s="23" t="s">
        <v>1231</v>
      </c>
      <c r="BM102" s="23" t="s">
        <v>1639</v>
      </c>
    </row>
    <row r="103" spans="2:65" s="1" customFormat="1" ht="13.5">
      <c r="B103" s="40"/>
      <c r="C103" s="62"/>
      <c r="D103" s="203" t="s">
        <v>153</v>
      </c>
      <c r="E103" s="62"/>
      <c r="F103" s="204" t="s">
        <v>1636</v>
      </c>
      <c r="G103" s="62"/>
      <c r="H103" s="62"/>
      <c r="I103" s="162"/>
      <c r="J103" s="62"/>
      <c r="K103" s="62"/>
      <c r="L103" s="60"/>
      <c r="M103" s="205"/>
      <c r="N103" s="41"/>
      <c r="O103" s="41"/>
      <c r="P103" s="41"/>
      <c r="Q103" s="41"/>
      <c r="R103" s="41"/>
      <c r="S103" s="41"/>
      <c r="T103" s="77"/>
      <c r="AT103" s="23" t="s">
        <v>153</v>
      </c>
      <c r="AU103" s="23" t="s">
        <v>84</v>
      </c>
    </row>
    <row r="104" spans="2:65" s="1" customFormat="1" ht="16.5" customHeight="1">
      <c r="B104" s="40"/>
      <c r="C104" s="191" t="s">
        <v>198</v>
      </c>
      <c r="D104" s="191" t="s">
        <v>146</v>
      </c>
      <c r="E104" s="192" t="s">
        <v>1640</v>
      </c>
      <c r="F104" s="193" t="s">
        <v>1641</v>
      </c>
      <c r="G104" s="194" t="s">
        <v>149</v>
      </c>
      <c r="H104" s="195">
        <v>1</v>
      </c>
      <c r="I104" s="196"/>
      <c r="J104" s="197">
        <f>ROUND(I104*H104,2)</f>
        <v>0</v>
      </c>
      <c r="K104" s="193" t="s">
        <v>150</v>
      </c>
      <c r="L104" s="60"/>
      <c r="M104" s="198" t="s">
        <v>30</v>
      </c>
      <c r="N104" s="199" t="s">
        <v>45</v>
      </c>
      <c r="O104" s="41"/>
      <c r="P104" s="200">
        <f>O104*H104</f>
        <v>0</v>
      </c>
      <c r="Q104" s="200">
        <v>0</v>
      </c>
      <c r="R104" s="200">
        <f>Q104*H104</f>
        <v>0</v>
      </c>
      <c r="S104" s="200">
        <v>0</v>
      </c>
      <c r="T104" s="201">
        <f>S104*H104</f>
        <v>0</v>
      </c>
      <c r="AR104" s="23" t="s">
        <v>1231</v>
      </c>
      <c r="AT104" s="23" t="s">
        <v>146</v>
      </c>
      <c r="AU104" s="23" t="s">
        <v>84</v>
      </c>
      <c r="AY104" s="23" t="s">
        <v>144</v>
      </c>
      <c r="BE104" s="202">
        <f>IF(N104="základní",J104,0)</f>
        <v>0</v>
      </c>
      <c r="BF104" s="202">
        <f>IF(N104="snížená",J104,0)</f>
        <v>0</v>
      </c>
      <c r="BG104" s="202">
        <f>IF(N104="zákl. přenesená",J104,0)</f>
        <v>0</v>
      </c>
      <c r="BH104" s="202">
        <f>IF(N104="sníž. přenesená",J104,0)</f>
        <v>0</v>
      </c>
      <c r="BI104" s="202">
        <f>IF(N104="nulová",J104,0)</f>
        <v>0</v>
      </c>
      <c r="BJ104" s="23" t="s">
        <v>82</v>
      </c>
      <c r="BK104" s="202">
        <f>ROUND(I104*H104,2)</f>
        <v>0</v>
      </c>
      <c r="BL104" s="23" t="s">
        <v>1231</v>
      </c>
      <c r="BM104" s="23" t="s">
        <v>1642</v>
      </c>
    </row>
    <row r="105" spans="2:65" s="1" customFormat="1" ht="13.5">
      <c r="B105" s="40"/>
      <c r="C105" s="62"/>
      <c r="D105" s="203" t="s">
        <v>153</v>
      </c>
      <c r="E105" s="62"/>
      <c r="F105" s="204" t="s">
        <v>1641</v>
      </c>
      <c r="G105" s="62"/>
      <c r="H105" s="62"/>
      <c r="I105" s="162"/>
      <c r="J105" s="62"/>
      <c r="K105" s="62"/>
      <c r="L105" s="60"/>
      <c r="M105" s="205"/>
      <c r="N105" s="41"/>
      <c r="O105" s="41"/>
      <c r="P105" s="41"/>
      <c r="Q105" s="41"/>
      <c r="R105" s="41"/>
      <c r="S105" s="41"/>
      <c r="T105" s="77"/>
      <c r="AT105" s="23" t="s">
        <v>153</v>
      </c>
      <c r="AU105" s="23" t="s">
        <v>84</v>
      </c>
    </row>
    <row r="106" spans="2:65" s="1" customFormat="1" ht="16.5" customHeight="1">
      <c r="B106" s="40"/>
      <c r="C106" s="191" t="s">
        <v>205</v>
      </c>
      <c r="D106" s="191" t="s">
        <v>146</v>
      </c>
      <c r="E106" s="192" t="s">
        <v>1643</v>
      </c>
      <c r="F106" s="193" t="s">
        <v>1644</v>
      </c>
      <c r="G106" s="194" t="s">
        <v>149</v>
      </c>
      <c r="H106" s="195">
        <v>1</v>
      </c>
      <c r="I106" s="196"/>
      <c r="J106" s="197">
        <f>ROUND(I106*H106,2)</f>
        <v>0</v>
      </c>
      <c r="K106" s="193" t="s">
        <v>150</v>
      </c>
      <c r="L106" s="60"/>
      <c r="M106" s="198" t="s">
        <v>30</v>
      </c>
      <c r="N106" s="199" t="s">
        <v>45</v>
      </c>
      <c r="O106" s="41"/>
      <c r="P106" s="200">
        <f>O106*H106</f>
        <v>0</v>
      </c>
      <c r="Q106" s="200">
        <v>0</v>
      </c>
      <c r="R106" s="200">
        <f>Q106*H106</f>
        <v>0</v>
      </c>
      <c r="S106" s="200">
        <v>0</v>
      </c>
      <c r="T106" s="201">
        <f>S106*H106</f>
        <v>0</v>
      </c>
      <c r="AR106" s="23" t="s">
        <v>1231</v>
      </c>
      <c r="AT106" s="23" t="s">
        <v>146</v>
      </c>
      <c r="AU106" s="23" t="s">
        <v>84</v>
      </c>
      <c r="AY106" s="23" t="s">
        <v>144</v>
      </c>
      <c r="BE106" s="202">
        <f>IF(N106="základní",J106,0)</f>
        <v>0</v>
      </c>
      <c r="BF106" s="202">
        <f>IF(N106="snížená",J106,0)</f>
        <v>0</v>
      </c>
      <c r="BG106" s="202">
        <f>IF(N106="zákl. přenesená",J106,0)</f>
        <v>0</v>
      </c>
      <c r="BH106" s="202">
        <f>IF(N106="sníž. přenesená",J106,0)</f>
        <v>0</v>
      </c>
      <c r="BI106" s="202">
        <f>IF(N106="nulová",J106,0)</f>
        <v>0</v>
      </c>
      <c r="BJ106" s="23" t="s">
        <v>82</v>
      </c>
      <c r="BK106" s="202">
        <f>ROUND(I106*H106,2)</f>
        <v>0</v>
      </c>
      <c r="BL106" s="23" t="s">
        <v>1231</v>
      </c>
      <c r="BM106" s="23" t="s">
        <v>1645</v>
      </c>
    </row>
    <row r="107" spans="2:65" s="1" customFormat="1" ht="13.5">
      <c r="B107" s="40"/>
      <c r="C107" s="62"/>
      <c r="D107" s="203" t="s">
        <v>153</v>
      </c>
      <c r="E107" s="62"/>
      <c r="F107" s="204" t="s">
        <v>1646</v>
      </c>
      <c r="G107" s="62"/>
      <c r="H107" s="62"/>
      <c r="I107" s="162"/>
      <c r="J107" s="62"/>
      <c r="K107" s="62"/>
      <c r="L107" s="60"/>
      <c r="M107" s="205"/>
      <c r="N107" s="41"/>
      <c r="O107" s="41"/>
      <c r="P107" s="41"/>
      <c r="Q107" s="41"/>
      <c r="R107" s="41"/>
      <c r="S107" s="41"/>
      <c r="T107" s="77"/>
      <c r="AT107" s="23" t="s">
        <v>153</v>
      </c>
      <c r="AU107" s="23" t="s">
        <v>84</v>
      </c>
    </row>
    <row r="108" spans="2:65" s="1" customFormat="1" ht="16.5" customHeight="1">
      <c r="B108" s="40"/>
      <c r="C108" s="191" t="s">
        <v>211</v>
      </c>
      <c r="D108" s="191" t="s">
        <v>146</v>
      </c>
      <c r="E108" s="192" t="s">
        <v>1647</v>
      </c>
      <c r="F108" s="193" t="s">
        <v>1648</v>
      </c>
      <c r="G108" s="194" t="s">
        <v>149</v>
      </c>
      <c r="H108" s="195">
        <v>1</v>
      </c>
      <c r="I108" s="196"/>
      <c r="J108" s="197">
        <f>ROUND(I108*H108,2)</f>
        <v>0</v>
      </c>
      <c r="K108" s="193" t="s">
        <v>150</v>
      </c>
      <c r="L108" s="60"/>
      <c r="M108" s="198" t="s">
        <v>30</v>
      </c>
      <c r="N108" s="199" t="s">
        <v>45</v>
      </c>
      <c r="O108" s="41"/>
      <c r="P108" s="200">
        <f>O108*H108</f>
        <v>0</v>
      </c>
      <c r="Q108" s="200">
        <v>0</v>
      </c>
      <c r="R108" s="200">
        <f>Q108*H108</f>
        <v>0</v>
      </c>
      <c r="S108" s="200">
        <v>0</v>
      </c>
      <c r="T108" s="201">
        <f>S108*H108</f>
        <v>0</v>
      </c>
      <c r="AR108" s="23" t="s">
        <v>1231</v>
      </c>
      <c r="AT108" s="23" t="s">
        <v>146</v>
      </c>
      <c r="AU108" s="23" t="s">
        <v>84</v>
      </c>
      <c r="AY108" s="23" t="s">
        <v>144</v>
      </c>
      <c r="BE108" s="202">
        <f>IF(N108="základní",J108,0)</f>
        <v>0</v>
      </c>
      <c r="BF108" s="202">
        <f>IF(N108="snížená",J108,0)</f>
        <v>0</v>
      </c>
      <c r="BG108" s="202">
        <f>IF(N108="zákl. přenesená",J108,0)</f>
        <v>0</v>
      </c>
      <c r="BH108" s="202">
        <f>IF(N108="sníž. přenesená",J108,0)</f>
        <v>0</v>
      </c>
      <c r="BI108" s="202">
        <f>IF(N108="nulová",J108,0)</f>
        <v>0</v>
      </c>
      <c r="BJ108" s="23" t="s">
        <v>82</v>
      </c>
      <c r="BK108" s="202">
        <f>ROUND(I108*H108,2)</f>
        <v>0</v>
      </c>
      <c r="BL108" s="23" t="s">
        <v>1231</v>
      </c>
      <c r="BM108" s="23" t="s">
        <v>1649</v>
      </c>
    </row>
    <row r="109" spans="2:65" s="1" customFormat="1" ht="13.5">
      <c r="B109" s="40"/>
      <c r="C109" s="62"/>
      <c r="D109" s="203" t="s">
        <v>153</v>
      </c>
      <c r="E109" s="62"/>
      <c r="F109" s="204" t="s">
        <v>1648</v>
      </c>
      <c r="G109" s="62"/>
      <c r="H109" s="62"/>
      <c r="I109" s="162"/>
      <c r="J109" s="62"/>
      <c r="K109" s="62"/>
      <c r="L109" s="60"/>
      <c r="M109" s="205"/>
      <c r="N109" s="41"/>
      <c r="O109" s="41"/>
      <c r="P109" s="41"/>
      <c r="Q109" s="41"/>
      <c r="R109" s="41"/>
      <c r="S109" s="41"/>
      <c r="T109" s="77"/>
      <c r="AT109" s="23" t="s">
        <v>153</v>
      </c>
      <c r="AU109" s="23" t="s">
        <v>84</v>
      </c>
    </row>
    <row r="110" spans="2:65" s="1" customFormat="1" ht="16.5" customHeight="1">
      <c r="B110" s="40"/>
      <c r="C110" s="191" t="s">
        <v>218</v>
      </c>
      <c r="D110" s="191" t="s">
        <v>146</v>
      </c>
      <c r="E110" s="192" t="s">
        <v>1650</v>
      </c>
      <c r="F110" s="193" t="s">
        <v>1651</v>
      </c>
      <c r="G110" s="194" t="s">
        <v>149</v>
      </c>
      <c r="H110" s="195">
        <v>1</v>
      </c>
      <c r="I110" s="196"/>
      <c r="J110" s="197">
        <f>ROUND(I110*H110,2)</f>
        <v>0</v>
      </c>
      <c r="K110" s="193" t="s">
        <v>30</v>
      </c>
      <c r="L110" s="60"/>
      <c r="M110" s="198" t="s">
        <v>30</v>
      </c>
      <c r="N110" s="199" t="s">
        <v>45</v>
      </c>
      <c r="O110" s="41"/>
      <c r="P110" s="200">
        <f>O110*H110</f>
        <v>0</v>
      </c>
      <c r="Q110" s="200">
        <v>0</v>
      </c>
      <c r="R110" s="200">
        <f>Q110*H110</f>
        <v>0</v>
      </c>
      <c r="S110" s="200">
        <v>0</v>
      </c>
      <c r="T110" s="201">
        <f>S110*H110</f>
        <v>0</v>
      </c>
      <c r="AR110" s="23" t="s">
        <v>1231</v>
      </c>
      <c r="AT110" s="23" t="s">
        <v>146</v>
      </c>
      <c r="AU110" s="23" t="s">
        <v>84</v>
      </c>
      <c r="AY110" s="23" t="s">
        <v>144</v>
      </c>
      <c r="BE110" s="202">
        <f>IF(N110="základní",J110,0)</f>
        <v>0</v>
      </c>
      <c r="BF110" s="202">
        <f>IF(N110="snížená",J110,0)</f>
        <v>0</v>
      </c>
      <c r="BG110" s="202">
        <f>IF(N110="zákl. přenesená",J110,0)</f>
        <v>0</v>
      </c>
      <c r="BH110" s="202">
        <f>IF(N110="sníž. přenesená",J110,0)</f>
        <v>0</v>
      </c>
      <c r="BI110" s="202">
        <f>IF(N110="nulová",J110,0)</f>
        <v>0</v>
      </c>
      <c r="BJ110" s="23" t="s">
        <v>82</v>
      </c>
      <c r="BK110" s="202">
        <f>ROUND(I110*H110,2)</f>
        <v>0</v>
      </c>
      <c r="BL110" s="23" t="s">
        <v>1231</v>
      </c>
      <c r="BM110" s="23" t="s">
        <v>1652</v>
      </c>
    </row>
    <row r="111" spans="2:65" s="1" customFormat="1" ht="13.5">
      <c r="B111" s="40"/>
      <c r="C111" s="62"/>
      <c r="D111" s="203" t="s">
        <v>153</v>
      </c>
      <c r="E111" s="62"/>
      <c r="F111" s="204" t="s">
        <v>1651</v>
      </c>
      <c r="G111" s="62"/>
      <c r="H111" s="62"/>
      <c r="I111" s="162"/>
      <c r="J111" s="62"/>
      <c r="K111" s="62"/>
      <c r="L111" s="60"/>
      <c r="M111" s="205"/>
      <c r="N111" s="41"/>
      <c r="O111" s="41"/>
      <c r="P111" s="41"/>
      <c r="Q111" s="41"/>
      <c r="R111" s="41"/>
      <c r="S111" s="41"/>
      <c r="T111" s="77"/>
      <c r="AT111" s="23" t="s">
        <v>153</v>
      </c>
      <c r="AU111" s="23" t="s">
        <v>84</v>
      </c>
    </row>
    <row r="112" spans="2:65" s="1" customFormat="1" ht="16.5" customHeight="1">
      <c r="B112" s="40"/>
      <c r="C112" s="191" t="s">
        <v>224</v>
      </c>
      <c r="D112" s="191" t="s">
        <v>146</v>
      </c>
      <c r="E112" s="192" t="s">
        <v>1653</v>
      </c>
      <c r="F112" s="193" t="s">
        <v>1654</v>
      </c>
      <c r="G112" s="194" t="s">
        <v>149</v>
      </c>
      <c r="H112" s="195">
        <v>1</v>
      </c>
      <c r="I112" s="196"/>
      <c r="J112" s="197">
        <f>ROUND(I112*H112,2)</f>
        <v>0</v>
      </c>
      <c r="K112" s="193" t="s">
        <v>150</v>
      </c>
      <c r="L112" s="60"/>
      <c r="M112" s="198" t="s">
        <v>30</v>
      </c>
      <c r="N112" s="199" t="s">
        <v>45</v>
      </c>
      <c r="O112" s="41"/>
      <c r="P112" s="200">
        <f>O112*H112</f>
        <v>0</v>
      </c>
      <c r="Q112" s="200">
        <v>0</v>
      </c>
      <c r="R112" s="200">
        <f>Q112*H112</f>
        <v>0</v>
      </c>
      <c r="S112" s="200">
        <v>0</v>
      </c>
      <c r="T112" s="201">
        <f>S112*H112</f>
        <v>0</v>
      </c>
      <c r="AR112" s="23" t="s">
        <v>1231</v>
      </c>
      <c r="AT112" s="23" t="s">
        <v>146</v>
      </c>
      <c r="AU112" s="23" t="s">
        <v>84</v>
      </c>
      <c r="AY112" s="23" t="s">
        <v>144</v>
      </c>
      <c r="BE112" s="202">
        <f>IF(N112="základní",J112,0)</f>
        <v>0</v>
      </c>
      <c r="BF112" s="202">
        <f>IF(N112="snížená",J112,0)</f>
        <v>0</v>
      </c>
      <c r="BG112" s="202">
        <f>IF(N112="zákl. přenesená",J112,0)</f>
        <v>0</v>
      </c>
      <c r="BH112" s="202">
        <f>IF(N112="sníž. přenesená",J112,0)</f>
        <v>0</v>
      </c>
      <c r="BI112" s="202">
        <f>IF(N112="nulová",J112,0)</f>
        <v>0</v>
      </c>
      <c r="BJ112" s="23" t="s">
        <v>82</v>
      </c>
      <c r="BK112" s="202">
        <f>ROUND(I112*H112,2)</f>
        <v>0</v>
      </c>
      <c r="BL112" s="23" t="s">
        <v>1231</v>
      </c>
      <c r="BM112" s="23" t="s">
        <v>1655</v>
      </c>
    </row>
    <row r="113" spans="2:65" s="1" customFormat="1" ht="13.5">
      <c r="B113" s="40"/>
      <c r="C113" s="62"/>
      <c r="D113" s="203" t="s">
        <v>153</v>
      </c>
      <c r="E113" s="62"/>
      <c r="F113" s="204" t="s">
        <v>1654</v>
      </c>
      <c r="G113" s="62"/>
      <c r="H113" s="62"/>
      <c r="I113" s="162"/>
      <c r="J113" s="62"/>
      <c r="K113" s="62"/>
      <c r="L113" s="60"/>
      <c r="M113" s="205"/>
      <c r="N113" s="41"/>
      <c r="O113" s="41"/>
      <c r="P113" s="41"/>
      <c r="Q113" s="41"/>
      <c r="R113" s="41"/>
      <c r="S113" s="41"/>
      <c r="T113" s="77"/>
      <c r="AT113" s="23" t="s">
        <v>153</v>
      </c>
      <c r="AU113" s="23" t="s">
        <v>84</v>
      </c>
    </row>
    <row r="114" spans="2:65" s="10" customFormat="1" ht="29.85" customHeight="1">
      <c r="B114" s="175"/>
      <c r="C114" s="176"/>
      <c r="D114" s="177" t="s">
        <v>73</v>
      </c>
      <c r="E114" s="189" t="s">
        <v>1656</v>
      </c>
      <c r="F114" s="189" t="s">
        <v>1657</v>
      </c>
      <c r="G114" s="176"/>
      <c r="H114" s="176"/>
      <c r="I114" s="179"/>
      <c r="J114" s="190">
        <f>BK114</f>
        <v>0</v>
      </c>
      <c r="K114" s="176"/>
      <c r="L114" s="181"/>
      <c r="M114" s="182"/>
      <c r="N114" s="183"/>
      <c r="O114" s="183"/>
      <c r="P114" s="184">
        <f>SUM(P115:P131)</f>
        <v>0</v>
      </c>
      <c r="Q114" s="183"/>
      <c r="R114" s="184">
        <f>SUM(R115:R131)</f>
        <v>0</v>
      </c>
      <c r="S114" s="183"/>
      <c r="T114" s="185">
        <f>SUM(T115:T131)</f>
        <v>0</v>
      </c>
      <c r="AR114" s="186" t="s">
        <v>178</v>
      </c>
      <c r="AT114" s="187" t="s">
        <v>73</v>
      </c>
      <c r="AU114" s="187" t="s">
        <v>82</v>
      </c>
      <c r="AY114" s="186" t="s">
        <v>144</v>
      </c>
      <c r="BK114" s="188">
        <f>SUM(BK115:BK131)</f>
        <v>0</v>
      </c>
    </row>
    <row r="115" spans="2:65" s="1" customFormat="1" ht="16.5" customHeight="1">
      <c r="B115" s="40"/>
      <c r="C115" s="191" t="s">
        <v>231</v>
      </c>
      <c r="D115" s="191" t="s">
        <v>146</v>
      </c>
      <c r="E115" s="192" t="s">
        <v>1658</v>
      </c>
      <c r="F115" s="193" t="s">
        <v>1659</v>
      </c>
      <c r="G115" s="194" t="s">
        <v>149</v>
      </c>
      <c r="H115" s="195">
        <v>1</v>
      </c>
      <c r="I115" s="196"/>
      <c r="J115" s="197">
        <f>ROUND(I115*H115,2)</f>
        <v>0</v>
      </c>
      <c r="K115" s="193" t="s">
        <v>150</v>
      </c>
      <c r="L115" s="60"/>
      <c r="M115" s="198" t="s">
        <v>30</v>
      </c>
      <c r="N115" s="199" t="s">
        <v>45</v>
      </c>
      <c r="O115" s="41"/>
      <c r="P115" s="200">
        <f>O115*H115</f>
        <v>0</v>
      </c>
      <c r="Q115" s="200">
        <v>0</v>
      </c>
      <c r="R115" s="200">
        <f>Q115*H115</f>
        <v>0</v>
      </c>
      <c r="S115" s="200">
        <v>0</v>
      </c>
      <c r="T115" s="201">
        <f>S115*H115</f>
        <v>0</v>
      </c>
      <c r="AR115" s="23" t="s">
        <v>1231</v>
      </c>
      <c r="AT115" s="23" t="s">
        <v>146</v>
      </c>
      <c r="AU115" s="23" t="s">
        <v>84</v>
      </c>
      <c r="AY115" s="23" t="s">
        <v>144</v>
      </c>
      <c r="BE115" s="202">
        <f>IF(N115="základní",J115,0)</f>
        <v>0</v>
      </c>
      <c r="BF115" s="202">
        <f>IF(N115="snížená",J115,0)</f>
        <v>0</v>
      </c>
      <c r="BG115" s="202">
        <f>IF(N115="zákl. přenesená",J115,0)</f>
        <v>0</v>
      </c>
      <c r="BH115" s="202">
        <f>IF(N115="sníž. přenesená",J115,0)</f>
        <v>0</v>
      </c>
      <c r="BI115" s="202">
        <f>IF(N115="nulová",J115,0)</f>
        <v>0</v>
      </c>
      <c r="BJ115" s="23" t="s">
        <v>82</v>
      </c>
      <c r="BK115" s="202">
        <f>ROUND(I115*H115,2)</f>
        <v>0</v>
      </c>
      <c r="BL115" s="23" t="s">
        <v>1231</v>
      </c>
      <c r="BM115" s="23" t="s">
        <v>1660</v>
      </c>
    </row>
    <row r="116" spans="2:65" s="1" customFormat="1" ht="13.5">
      <c r="B116" s="40"/>
      <c r="C116" s="62"/>
      <c r="D116" s="203" t="s">
        <v>153</v>
      </c>
      <c r="E116" s="62"/>
      <c r="F116" s="204" t="s">
        <v>1661</v>
      </c>
      <c r="G116" s="62"/>
      <c r="H116" s="62"/>
      <c r="I116" s="162"/>
      <c r="J116" s="62"/>
      <c r="K116" s="62"/>
      <c r="L116" s="60"/>
      <c r="M116" s="205"/>
      <c r="N116" s="41"/>
      <c r="O116" s="41"/>
      <c r="P116" s="41"/>
      <c r="Q116" s="41"/>
      <c r="R116" s="41"/>
      <c r="S116" s="41"/>
      <c r="T116" s="77"/>
      <c r="AT116" s="23" t="s">
        <v>153</v>
      </c>
      <c r="AU116" s="23" t="s">
        <v>84</v>
      </c>
    </row>
    <row r="117" spans="2:65" s="1" customFormat="1" ht="16.5" customHeight="1">
      <c r="B117" s="40"/>
      <c r="C117" s="191" t="s">
        <v>158</v>
      </c>
      <c r="D117" s="191" t="s">
        <v>146</v>
      </c>
      <c r="E117" s="192" t="s">
        <v>1662</v>
      </c>
      <c r="F117" s="193" t="s">
        <v>1663</v>
      </c>
      <c r="G117" s="194" t="s">
        <v>149</v>
      </c>
      <c r="H117" s="195">
        <v>1</v>
      </c>
      <c r="I117" s="196"/>
      <c r="J117" s="197">
        <f>ROUND(I117*H117,2)</f>
        <v>0</v>
      </c>
      <c r="K117" s="193" t="s">
        <v>150</v>
      </c>
      <c r="L117" s="60"/>
      <c r="M117" s="198" t="s">
        <v>30</v>
      </c>
      <c r="N117" s="199" t="s">
        <v>45</v>
      </c>
      <c r="O117" s="41"/>
      <c r="P117" s="200">
        <f>O117*H117</f>
        <v>0</v>
      </c>
      <c r="Q117" s="200">
        <v>0</v>
      </c>
      <c r="R117" s="200">
        <f>Q117*H117</f>
        <v>0</v>
      </c>
      <c r="S117" s="200">
        <v>0</v>
      </c>
      <c r="T117" s="201">
        <f>S117*H117</f>
        <v>0</v>
      </c>
      <c r="AR117" s="23" t="s">
        <v>1231</v>
      </c>
      <c r="AT117" s="23" t="s">
        <v>146</v>
      </c>
      <c r="AU117" s="23" t="s">
        <v>84</v>
      </c>
      <c r="AY117" s="23" t="s">
        <v>144</v>
      </c>
      <c r="BE117" s="202">
        <f>IF(N117="základní",J117,0)</f>
        <v>0</v>
      </c>
      <c r="BF117" s="202">
        <f>IF(N117="snížená",J117,0)</f>
        <v>0</v>
      </c>
      <c r="BG117" s="202">
        <f>IF(N117="zákl. přenesená",J117,0)</f>
        <v>0</v>
      </c>
      <c r="BH117" s="202">
        <f>IF(N117="sníž. přenesená",J117,0)</f>
        <v>0</v>
      </c>
      <c r="BI117" s="202">
        <f>IF(N117="nulová",J117,0)</f>
        <v>0</v>
      </c>
      <c r="BJ117" s="23" t="s">
        <v>82</v>
      </c>
      <c r="BK117" s="202">
        <f>ROUND(I117*H117,2)</f>
        <v>0</v>
      </c>
      <c r="BL117" s="23" t="s">
        <v>1231</v>
      </c>
      <c r="BM117" s="23" t="s">
        <v>1664</v>
      </c>
    </row>
    <row r="118" spans="2:65" s="1" customFormat="1" ht="13.5">
      <c r="B118" s="40"/>
      <c r="C118" s="62"/>
      <c r="D118" s="203" t="s">
        <v>153</v>
      </c>
      <c r="E118" s="62"/>
      <c r="F118" s="204" t="s">
        <v>1665</v>
      </c>
      <c r="G118" s="62"/>
      <c r="H118" s="62"/>
      <c r="I118" s="162"/>
      <c r="J118" s="62"/>
      <c r="K118" s="62"/>
      <c r="L118" s="60"/>
      <c r="M118" s="205"/>
      <c r="N118" s="41"/>
      <c r="O118" s="41"/>
      <c r="P118" s="41"/>
      <c r="Q118" s="41"/>
      <c r="R118" s="41"/>
      <c r="S118" s="41"/>
      <c r="T118" s="77"/>
      <c r="AT118" s="23" t="s">
        <v>153</v>
      </c>
      <c r="AU118" s="23" t="s">
        <v>84</v>
      </c>
    </row>
    <row r="119" spans="2:65" s="1" customFormat="1" ht="16.5" customHeight="1">
      <c r="B119" s="40"/>
      <c r="C119" s="191" t="s">
        <v>10</v>
      </c>
      <c r="D119" s="191" t="s">
        <v>146</v>
      </c>
      <c r="E119" s="192" t="s">
        <v>1666</v>
      </c>
      <c r="F119" s="193" t="s">
        <v>1667</v>
      </c>
      <c r="G119" s="194" t="s">
        <v>149</v>
      </c>
      <c r="H119" s="195">
        <v>1</v>
      </c>
      <c r="I119" s="196"/>
      <c r="J119" s="197">
        <f>ROUND(I119*H119,2)</f>
        <v>0</v>
      </c>
      <c r="K119" s="193" t="s">
        <v>150</v>
      </c>
      <c r="L119" s="60"/>
      <c r="M119" s="198" t="s">
        <v>30</v>
      </c>
      <c r="N119" s="199" t="s">
        <v>45</v>
      </c>
      <c r="O119" s="41"/>
      <c r="P119" s="200">
        <f>O119*H119</f>
        <v>0</v>
      </c>
      <c r="Q119" s="200">
        <v>0</v>
      </c>
      <c r="R119" s="200">
        <f>Q119*H119</f>
        <v>0</v>
      </c>
      <c r="S119" s="200">
        <v>0</v>
      </c>
      <c r="T119" s="201">
        <f>S119*H119</f>
        <v>0</v>
      </c>
      <c r="AR119" s="23" t="s">
        <v>1231</v>
      </c>
      <c r="AT119" s="23" t="s">
        <v>146</v>
      </c>
      <c r="AU119" s="23" t="s">
        <v>84</v>
      </c>
      <c r="AY119" s="23" t="s">
        <v>144</v>
      </c>
      <c r="BE119" s="202">
        <f>IF(N119="základní",J119,0)</f>
        <v>0</v>
      </c>
      <c r="BF119" s="202">
        <f>IF(N119="snížená",J119,0)</f>
        <v>0</v>
      </c>
      <c r="BG119" s="202">
        <f>IF(N119="zákl. přenesená",J119,0)</f>
        <v>0</v>
      </c>
      <c r="BH119" s="202">
        <f>IF(N119="sníž. přenesená",J119,0)</f>
        <v>0</v>
      </c>
      <c r="BI119" s="202">
        <f>IF(N119="nulová",J119,0)</f>
        <v>0</v>
      </c>
      <c r="BJ119" s="23" t="s">
        <v>82</v>
      </c>
      <c r="BK119" s="202">
        <f>ROUND(I119*H119,2)</f>
        <v>0</v>
      </c>
      <c r="BL119" s="23" t="s">
        <v>1231</v>
      </c>
      <c r="BM119" s="23" t="s">
        <v>1668</v>
      </c>
    </row>
    <row r="120" spans="2:65" s="1" customFormat="1" ht="13.5">
      <c r="B120" s="40"/>
      <c r="C120" s="62"/>
      <c r="D120" s="203" t="s">
        <v>153</v>
      </c>
      <c r="E120" s="62"/>
      <c r="F120" s="204" t="s">
        <v>1667</v>
      </c>
      <c r="G120" s="62"/>
      <c r="H120" s="62"/>
      <c r="I120" s="162"/>
      <c r="J120" s="62"/>
      <c r="K120" s="62"/>
      <c r="L120" s="60"/>
      <c r="M120" s="205"/>
      <c r="N120" s="41"/>
      <c r="O120" s="41"/>
      <c r="P120" s="41"/>
      <c r="Q120" s="41"/>
      <c r="R120" s="41"/>
      <c r="S120" s="41"/>
      <c r="T120" s="77"/>
      <c r="AT120" s="23" t="s">
        <v>153</v>
      </c>
      <c r="AU120" s="23" t="s">
        <v>84</v>
      </c>
    </row>
    <row r="121" spans="2:65" s="1" customFormat="1" ht="27">
      <c r="B121" s="40"/>
      <c r="C121" s="62"/>
      <c r="D121" s="203" t="s">
        <v>237</v>
      </c>
      <c r="E121" s="62"/>
      <c r="F121" s="206" t="s">
        <v>1669</v>
      </c>
      <c r="G121" s="62"/>
      <c r="H121" s="62"/>
      <c r="I121" s="162"/>
      <c r="J121" s="62"/>
      <c r="K121" s="62"/>
      <c r="L121" s="60"/>
      <c r="M121" s="205"/>
      <c r="N121" s="41"/>
      <c r="O121" s="41"/>
      <c r="P121" s="41"/>
      <c r="Q121" s="41"/>
      <c r="R121" s="41"/>
      <c r="S121" s="41"/>
      <c r="T121" s="77"/>
      <c r="AT121" s="23" t="s">
        <v>237</v>
      </c>
      <c r="AU121" s="23" t="s">
        <v>84</v>
      </c>
    </row>
    <row r="122" spans="2:65" s="1" customFormat="1" ht="16.5" customHeight="1">
      <c r="B122" s="40"/>
      <c r="C122" s="191" t="s">
        <v>247</v>
      </c>
      <c r="D122" s="191" t="s">
        <v>146</v>
      </c>
      <c r="E122" s="192" t="s">
        <v>1670</v>
      </c>
      <c r="F122" s="193" t="s">
        <v>1671</v>
      </c>
      <c r="G122" s="194" t="s">
        <v>149</v>
      </c>
      <c r="H122" s="195">
        <v>2</v>
      </c>
      <c r="I122" s="196"/>
      <c r="J122" s="197">
        <f>ROUND(I122*H122,2)</f>
        <v>0</v>
      </c>
      <c r="K122" s="193" t="s">
        <v>150</v>
      </c>
      <c r="L122" s="60"/>
      <c r="M122" s="198" t="s">
        <v>30</v>
      </c>
      <c r="N122" s="199" t="s">
        <v>45</v>
      </c>
      <c r="O122" s="41"/>
      <c r="P122" s="200">
        <f>O122*H122</f>
        <v>0</v>
      </c>
      <c r="Q122" s="200">
        <v>0</v>
      </c>
      <c r="R122" s="200">
        <f>Q122*H122</f>
        <v>0</v>
      </c>
      <c r="S122" s="200">
        <v>0</v>
      </c>
      <c r="T122" s="201">
        <f>S122*H122</f>
        <v>0</v>
      </c>
      <c r="AR122" s="23" t="s">
        <v>1231</v>
      </c>
      <c r="AT122" s="23" t="s">
        <v>146</v>
      </c>
      <c r="AU122" s="23" t="s">
        <v>84</v>
      </c>
      <c r="AY122" s="23" t="s">
        <v>144</v>
      </c>
      <c r="BE122" s="202">
        <f>IF(N122="základní",J122,0)</f>
        <v>0</v>
      </c>
      <c r="BF122" s="202">
        <f>IF(N122="snížená",J122,0)</f>
        <v>0</v>
      </c>
      <c r="BG122" s="202">
        <f>IF(N122="zákl. přenesená",J122,0)</f>
        <v>0</v>
      </c>
      <c r="BH122" s="202">
        <f>IF(N122="sníž. přenesená",J122,0)</f>
        <v>0</v>
      </c>
      <c r="BI122" s="202">
        <f>IF(N122="nulová",J122,0)</f>
        <v>0</v>
      </c>
      <c r="BJ122" s="23" t="s">
        <v>82</v>
      </c>
      <c r="BK122" s="202">
        <f>ROUND(I122*H122,2)</f>
        <v>0</v>
      </c>
      <c r="BL122" s="23" t="s">
        <v>1231</v>
      </c>
      <c r="BM122" s="23" t="s">
        <v>1672</v>
      </c>
    </row>
    <row r="123" spans="2:65" s="1" customFormat="1" ht="13.5">
      <c r="B123" s="40"/>
      <c r="C123" s="62"/>
      <c r="D123" s="203" t="s">
        <v>153</v>
      </c>
      <c r="E123" s="62"/>
      <c r="F123" s="204" t="s">
        <v>1671</v>
      </c>
      <c r="G123" s="62"/>
      <c r="H123" s="62"/>
      <c r="I123" s="162"/>
      <c r="J123" s="62"/>
      <c r="K123" s="62"/>
      <c r="L123" s="60"/>
      <c r="M123" s="205"/>
      <c r="N123" s="41"/>
      <c r="O123" s="41"/>
      <c r="P123" s="41"/>
      <c r="Q123" s="41"/>
      <c r="R123" s="41"/>
      <c r="S123" s="41"/>
      <c r="T123" s="77"/>
      <c r="AT123" s="23" t="s">
        <v>153</v>
      </c>
      <c r="AU123" s="23" t="s">
        <v>84</v>
      </c>
    </row>
    <row r="124" spans="2:65" s="1" customFormat="1" ht="16.5" customHeight="1">
      <c r="B124" s="40"/>
      <c r="C124" s="191" t="s">
        <v>252</v>
      </c>
      <c r="D124" s="191" t="s">
        <v>146</v>
      </c>
      <c r="E124" s="192" t="s">
        <v>1673</v>
      </c>
      <c r="F124" s="193" t="s">
        <v>1674</v>
      </c>
      <c r="G124" s="194" t="s">
        <v>149</v>
      </c>
      <c r="H124" s="195">
        <v>1</v>
      </c>
      <c r="I124" s="196"/>
      <c r="J124" s="197">
        <f>ROUND(I124*H124,2)</f>
        <v>0</v>
      </c>
      <c r="K124" s="193" t="s">
        <v>150</v>
      </c>
      <c r="L124" s="60"/>
      <c r="M124" s="198" t="s">
        <v>30</v>
      </c>
      <c r="N124" s="199" t="s">
        <v>45</v>
      </c>
      <c r="O124" s="41"/>
      <c r="P124" s="200">
        <f>O124*H124</f>
        <v>0</v>
      </c>
      <c r="Q124" s="200">
        <v>0</v>
      </c>
      <c r="R124" s="200">
        <f>Q124*H124</f>
        <v>0</v>
      </c>
      <c r="S124" s="200">
        <v>0</v>
      </c>
      <c r="T124" s="201">
        <f>S124*H124</f>
        <v>0</v>
      </c>
      <c r="AR124" s="23" t="s">
        <v>1231</v>
      </c>
      <c r="AT124" s="23" t="s">
        <v>146</v>
      </c>
      <c r="AU124" s="23" t="s">
        <v>84</v>
      </c>
      <c r="AY124" s="23" t="s">
        <v>144</v>
      </c>
      <c r="BE124" s="202">
        <f>IF(N124="základní",J124,0)</f>
        <v>0</v>
      </c>
      <c r="BF124" s="202">
        <f>IF(N124="snížená",J124,0)</f>
        <v>0</v>
      </c>
      <c r="BG124" s="202">
        <f>IF(N124="zákl. přenesená",J124,0)</f>
        <v>0</v>
      </c>
      <c r="BH124" s="202">
        <f>IF(N124="sníž. přenesená",J124,0)</f>
        <v>0</v>
      </c>
      <c r="BI124" s="202">
        <f>IF(N124="nulová",J124,0)</f>
        <v>0</v>
      </c>
      <c r="BJ124" s="23" t="s">
        <v>82</v>
      </c>
      <c r="BK124" s="202">
        <f>ROUND(I124*H124,2)</f>
        <v>0</v>
      </c>
      <c r="BL124" s="23" t="s">
        <v>1231</v>
      </c>
      <c r="BM124" s="23" t="s">
        <v>1675</v>
      </c>
    </row>
    <row r="125" spans="2:65" s="1" customFormat="1" ht="13.5">
      <c r="B125" s="40"/>
      <c r="C125" s="62"/>
      <c r="D125" s="203" t="s">
        <v>153</v>
      </c>
      <c r="E125" s="62"/>
      <c r="F125" s="204" t="s">
        <v>1674</v>
      </c>
      <c r="G125" s="62"/>
      <c r="H125" s="62"/>
      <c r="I125" s="162"/>
      <c r="J125" s="62"/>
      <c r="K125" s="62"/>
      <c r="L125" s="60"/>
      <c r="M125" s="205"/>
      <c r="N125" s="41"/>
      <c r="O125" s="41"/>
      <c r="P125" s="41"/>
      <c r="Q125" s="41"/>
      <c r="R125" s="41"/>
      <c r="S125" s="41"/>
      <c r="T125" s="77"/>
      <c r="AT125" s="23" t="s">
        <v>153</v>
      </c>
      <c r="AU125" s="23" t="s">
        <v>84</v>
      </c>
    </row>
    <row r="126" spans="2:65" s="1" customFormat="1" ht="16.5" customHeight="1">
      <c r="B126" s="40"/>
      <c r="C126" s="191" t="s">
        <v>257</v>
      </c>
      <c r="D126" s="191" t="s">
        <v>146</v>
      </c>
      <c r="E126" s="192" t="s">
        <v>1676</v>
      </c>
      <c r="F126" s="193" t="s">
        <v>1677</v>
      </c>
      <c r="G126" s="194" t="s">
        <v>149</v>
      </c>
      <c r="H126" s="195">
        <v>1</v>
      </c>
      <c r="I126" s="196"/>
      <c r="J126" s="197">
        <f>ROUND(I126*H126,2)</f>
        <v>0</v>
      </c>
      <c r="K126" s="193" t="s">
        <v>150</v>
      </c>
      <c r="L126" s="60"/>
      <c r="M126" s="198" t="s">
        <v>30</v>
      </c>
      <c r="N126" s="199" t="s">
        <v>45</v>
      </c>
      <c r="O126" s="41"/>
      <c r="P126" s="200">
        <f>O126*H126</f>
        <v>0</v>
      </c>
      <c r="Q126" s="200">
        <v>0</v>
      </c>
      <c r="R126" s="200">
        <f>Q126*H126</f>
        <v>0</v>
      </c>
      <c r="S126" s="200">
        <v>0</v>
      </c>
      <c r="T126" s="201">
        <f>S126*H126</f>
        <v>0</v>
      </c>
      <c r="AR126" s="23" t="s">
        <v>1231</v>
      </c>
      <c r="AT126" s="23" t="s">
        <v>146</v>
      </c>
      <c r="AU126" s="23" t="s">
        <v>84</v>
      </c>
      <c r="AY126" s="23" t="s">
        <v>144</v>
      </c>
      <c r="BE126" s="202">
        <f>IF(N126="základní",J126,0)</f>
        <v>0</v>
      </c>
      <c r="BF126" s="202">
        <f>IF(N126="snížená",J126,0)</f>
        <v>0</v>
      </c>
      <c r="BG126" s="202">
        <f>IF(N126="zákl. přenesená",J126,0)</f>
        <v>0</v>
      </c>
      <c r="BH126" s="202">
        <f>IF(N126="sníž. přenesená",J126,0)</f>
        <v>0</v>
      </c>
      <c r="BI126" s="202">
        <f>IF(N126="nulová",J126,0)</f>
        <v>0</v>
      </c>
      <c r="BJ126" s="23" t="s">
        <v>82</v>
      </c>
      <c r="BK126" s="202">
        <f>ROUND(I126*H126,2)</f>
        <v>0</v>
      </c>
      <c r="BL126" s="23" t="s">
        <v>1231</v>
      </c>
      <c r="BM126" s="23" t="s">
        <v>1678</v>
      </c>
    </row>
    <row r="127" spans="2:65" s="1" customFormat="1" ht="13.5">
      <c r="B127" s="40"/>
      <c r="C127" s="62"/>
      <c r="D127" s="203" t="s">
        <v>153</v>
      </c>
      <c r="E127" s="62"/>
      <c r="F127" s="204" t="s">
        <v>1677</v>
      </c>
      <c r="G127" s="62"/>
      <c r="H127" s="62"/>
      <c r="I127" s="162"/>
      <c r="J127" s="62"/>
      <c r="K127" s="62"/>
      <c r="L127" s="60"/>
      <c r="M127" s="205"/>
      <c r="N127" s="41"/>
      <c r="O127" s="41"/>
      <c r="P127" s="41"/>
      <c r="Q127" s="41"/>
      <c r="R127" s="41"/>
      <c r="S127" s="41"/>
      <c r="T127" s="77"/>
      <c r="AT127" s="23" t="s">
        <v>153</v>
      </c>
      <c r="AU127" s="23" t="s">
        <v>84</v>
      </c>
    </row>
    <row r="128" spans="2:65" s="1" customFormat="1" ht="27">
      <c r="B128" s="40"/>
      <c r="C128" s="62"/>
      <c r="D128" s="203" t="s">
        <v>237</v>
      </c>
      <c r="E128" s="62"/>
      <c r="F128" s="206" t="s">
        <v>1679</v>
      </c>
      <c r="G128" s="62"/>
      <c r="H128" s="62"/>
      <c r="I128" s="162"/>
      <c r="J128" s="62"/>
      <c r="K128" s="62"/>
      <c r="L128" s="60"/>
      <c r="M128" s="205"/>
      <c r="N128" s="41"/>
      <c r="O128" s="41"/>
      <c r="P128" s="41"/>
      <c r="Q128" s="41"/>
      <c r="R128" s="41"/>
      <c r="S128" s="41"/>
      <c r="T128" s="77"/>
      <c r="AT128" s="23" t="s">
        <v>237</v>
      </c>
      <c r="AU128" s="23" t="s">
        <v>84</v>
      </c>
    </row>
    <row r="129" spans="2:65" s="1" customFormat="1" ht="16.5" customHeight="1">
      <c r="B129" s="40"/>
      <c r="C129" s="191" t="s">
        <v>262</v>
      </c>
      <c r="D129" s="191" t="s">
        <v>146</v>
      </c>
      <c r="E129" s="192" t="s">
        <v>1680</v>
      </c>
      <c r="F129" s="193" t="s">
        <v>1681</v>
      </c>
      <c r="G129" s="194" t="s">
        <v>149</v>
      </c>
      <c r="H129" s="195">
        <v>1</v>
      </c>
      <c r="I129" s="196"/>
      <c r="J129" s="197">
        <f>ROUND(I129*H129,2)</f>
        <v>0</v>
      </c>
      <c r="K129" s="193" t="s">
        <v>150</v>
      </c>
      <c r="L129" s="60"/>
      <c r="M129" s="198" t="s">
        <v>30</v>
      </c>
      <c r="N129" s="199" t="s">
        <v>45</v>
      </c>
      <c r="O129" s="41"/>
      <c r="P129" s="200">
        <f>O129*H129</f>
        <v>0</v>
      </c>
      <c r="Q129" s="200">
        <v>0</v>
      </c>
      <c r="R129" s="200">
        <f>Q129*H129</f>
        <v>0</v>
      </c>
      <c r="S129" s="200">
        <v>0</v>
      </c>
      <c r="T129" s="201">
        <f>S129*H129</f>
        <v>0</v>
      </c>
      <c r="AR129" s="23" t="s">
        <v>1231</v>
      </c>
      <c r="AT129" s="23" t="s">
        <v>146</v>
      </c>
      <c r="AU129" s="23" t="s">
        <v>84</v>
      </c>
      <c r="AY129" s="23" t="s">
        <v>144</v>
      </c>
      <c r="BE129" s="202">
        <f>IF(N129="základní",J129,0)</f>
        <v>0</v>
      </c>
      <c r="BF129" s="202">
        <f>IF(N129="snížená",J129,0)</f>
        <v>0</v>
      </c>
      <c r="BG129" s="202">
        <f>IF(N129="zákl. přenesená",J129,0)</f>
        <v>0</v>
      </c>
      <c r="BH129" s="202">
        <f>IF(N129="sníž. přenesená",J129,0)</f>
        <v>0</v>
      </c>
      <c r="BI129" s="202">
        <f>IF(N129="nulová",J129,0)</f>
        <v>0</v>
      </c>
      <c r="BJ129" s="23" t="s">
        <v>82</v>
      </c>
      <c r="BK129" s="202">
        <f>ROUND(I129*H129,2)</f>
        <v>0</v>
      </c>
      <c r="BL129" s="23" t="s">
        <v>1231</v>
      </c>
      <c r="BM129" s="23" t="s">
        <v>1682</v>
      </c>
    </row>
    <row r="130" spans="2:65" s="1" customFormat="1" ht="13.5">
      <c r="B130" s="40"/>
      <c r="C130" s="62"/>
      <c r="D130" s="203" t="s">
        <v>153</v>
      </c>
      <c r="E130" s="62"/>
      <c r="F130" s="204" t="s">
        <v>1681</v>
      </c>
      <c r="G130" s="62"/>
      <c r="H130" s="62"/>
      <c r="I130" s="162"/>
      <c r="J130" s="62"/>
      <c r="K130" s="62"/>
      <c r="L130" s="60"/>
      <c r="M130" s="205"/>
      <c r="N130" s="41"/>
      <c r="O130" s="41"/>
      <c r="P130" s="41"/>
      <c r="Q130" s="41"/>
      <c r="R130" s="41"/>
      <c r="S130" s="41"/>
      <c r="T130" s="77"/>
      <c r="AT130" s="23" t="s">
        <v>153</v>
      </c>
      <c r="AU130" s="23" t="s">
        <v>84</v>
      </c>
    </row>
    <row r="131" spans="2:65" s="1" customFormat="1" ht="40.5">
      <c r="B131" s="40"/>
      <c r="C131" s="62"/>
      <c r="D131" s="203" t="s">
        <v>237</v>
      </c>
      <c r="E131" s="62"/>
      <c r="F131" s="206" t="s">
        <v>1683</v>
      </c>
      <c r="G131" s="62"/>
      <c r="H131" s="62"/>
      <c r="I131" s="162"/>
      <c r="J131" s="62"/>
      <c r="K131" s="62"/>
      <c r="L131" s="60"/>
      <c r="M131" s="205"/>
      <c r="N131" s="41"/>
      <c r="O131" s="41"/>
      <c r="P131" s="41"/>
      <c r="Q131" s="41"/>
      <c r="R131" s="41"/>
      <c r="S131" s="41"/>
      <c r="T131" s="77"/>
      <c r="AT131" s="23" t="s">
        <v>237</v>
      </c>
      <c r="AU131" s="23" t="s">
        <v>84</v>
      </c>
    </row>
    <row r="132" spans="2:65" s="10" customFormat="1" ht="29.85" customHeight="1">
      <c r="B132" s="175"/>
      <c r="C132" s="176"/>
      <c r="D132" s="177" t="s">
        <v>73</v>
      </c>
      <c r="E132" s="189" t="s">
        <v>1684</v>
      </c>
      <c r="F132" s="189" t="s">
        <v>1685</v>
      </c>
      <c r="G132" s="176"/>
      <c r="H132" s="176"/>
      <c r="I132" s="179"/>
      <c r="J132" s="190">
        <f>BK132</f>
        <v>0</v>
      </c>
      <c r="K132" s="176"/>
      <c r="L132" s="181"/>
      <c r="M132" s="182"/>
      <c r="N132" s="183"/>
      <c r="O132" s="183"/>
      <c r="P132" s="184">
        <f>SUM(P133:P138)</f>
        <v>0</v>
      </c>
      <c r="Q132" s="183"/>
      <c r="R132" s="184">
        <f>SUM(R133:R138)</f>
        <v>0</v>
      </c>
      <c r="S132" s="183"/>
      <c r="T132" s="185">
        <f>SUM(T133:T138)</f>
        <v>0</v>
      </c>
      <c r="AR132" s="186" t="s">
        <v>178</v>
      </c>
      <c r="AT132" s="187" t="s">
        <v>73</v>
      </c>
      <c r="AU132" s="187" t="s">
        <v>82</v>
      </c>
      <c r="AY132" s="186" t="s">
        <v>144</v>
      </c>
      <c r="BK132" s="188">
        <f>SUM(BK133:BK138)</f>
        <v>0</v>
      </c>
    </row>
    <row r="133" spans="2:65" s="1" customFormat="1" ht="16.5" customHeight="1">
      <c r="B133" s="40"/>
      <c r="C133" s="191" t="s">
        <v>270</v>
      </c>
      <c r="D133" s="191" t="s">
        <v>146</v>
      </c>
      <c r="E133" s="192" t="s">
        <v>1686</v>
      </c>
      <c r="F133" s="193" t="s">
        <v>1687</v>
      </c>
      <c r="G133" s="194" t="s">
        <v>149</v>
      </c>
      <c r="H133" s="195">
        <v>1</v>
      </c>
      <c r="I133" s="196"/>
      <c r="J133" s="197">
        <f>ROUND(I133*H133,2)</f>
        <v>0</v>
      </c>
      <c r="K133" s="193" t="s">
        <v>150</v>
      </c>
      <c r="L133" s="60"/>
      <c r="M133" s="198" t="s">
        <v>30</v>
      </c>
      <c r="N133" s="199" t="s">
        <v>45</v>
      </c>
      <c r="O133" s="41"/>
      <c r="P133" s="200">
        <f>O133*H133</f>
        <v>0</v>
      </c>
      <c r="Q133" s="200">
        <v>0</v>
      </c>
      <c r="R133" s="200">
        <f>Q133*H133</f>
        <v>0</v>
      </c>
      <c r="S133" s="200">
        <v>0</v>
      </c>
      <c r="T133" s="201">
        <f>S133*H133</f>
        <v>0</v>
      </c>
      <c r="AR133" s="23" t="s">
        <v>1231</v>
      </c>
      <c r="AT133" s="23" t="s">
        <v>146</v>
      </c>
      <c r="AU133" s="23" t="s">
        <v>84</v>
      </c>
      <c r="AY133" s="23" t="s">
        <v>144</v>
      </c>
      <c r="BE133" s="202">
        <f>IF(N133="základní",J133,0)</f>
        <v>0</v>
      </c>
      <c r="BF133" s="202">
        <f>IF(N133="snížená",J133,0)</f>
        <v>0</v>
      </c>
      <c r="BG133" s="202">
        <f>IF(N133="zákl. přenesená",J133,0)</f>
        <v>0</v>
      </c>
      <c r="BH133" s="202">
        <f>IF(N133="sníž. přenesená",J133,0)</f>
        <v>0</v>
      </c>
      <c r="BI133" s="202">
        <f>IF(N133="nulová",J133,0)</f>
        <v>0</v>
      </c>
      <c r="BJ133" s="23" t="s">
        <v>82</v>
      </c>
      <c r="BK133" s="202">
        <f>ROUND(I133*H133,2)</f>
        <v>0</v>
      </c>
      <c r="BL133" s="23" t="s">
        <v>1231</v>
      </c>
      <c r="BM133" s="23" t="s">
        <v>1688</v>
      </c>
    </row>
    <row r="134" spans="2:65" s="1" customFormat="1" ht="13.5">
      <c r="B134" s="40"/>
      <c r="C134" s="62"/>
      <c r="D134" s="203" t="s">
        <v>153</v>
      </c>
      <c r="E134" s="62"/>
      <c r="F134" s="204" t="s">
        <v>1687</v>
      </c>
      <c r="G134" s="62"/>
      <c r="H134" s="62"/>
      <c r="I134" s="162"/>
      <c r="J134" s="62"/>
      <c r="K134" s="62"/>
      <c r="L134" s="60"/>
      <c r="M134" s="205"/>
      <c r="N134" s="41"/>
      <c r="O134" s="41"/>
      <c r="P134" s="41"/>
      <c r="Q134" s="41"/>
      <c r="R134" s="41"/>
      <c r="S134" s="41"/>
      <c r="T134" s="77"/>
      <c r="AT134" s="23" t="s">
        <v>153</v>
      </c>
      <c r="AU134" s="23" t="s">
        <v>84</v>
      </c>
    </row>
    <row r="135" spans="2:65" s="1" customFormat="1" ht="16.5" customHeight="1">
      <c r="B135" s="40"/>
      <c r="C135" s="191" t="s">
        <v>9</v>
      </c>
      <c r="D135" s="191" t="s">
        <v>146</v>
      </c>
      <c r="E135" s="192" t="s">
        <v>1689</v>
      </c>
      <c r="F135" s="193" t="s">
        <v>1690</v>
      </c>
      <c r="G135" s="194" t="s">
        <v>149</v>
      </c>
      <c r="H135" s="195">
        <v>1</v>
      </c>
      <c r="I135" s="196"/>
      <c r="J135" s="197">
        <f>ROUND(I135*H135,2)</f>
        <v>0</v>
      </c>
      <c r="K135" s="193" t="s">
        <v>150</v>
      </c>
      <c r="L135" s="60"/>
      <c r="M135" s="198" t="s">
        <v>30</v>
      </c>
      <c r="N135" s="199" t="s">
        <v>45</v>
      </c>
      <c r="O135" s="41"/>
      <c r="P135" s="200">
        <f>O135*H135</f>
        <v>0</v>
      </c>
      <c r="Q135" s="200">
        <v>0</v>
      </c>
      <c r="R135" s="200">
        <f>Q135*H135</f>
        <v>0</v>
      </c>
      <c r="S135" s="200">
        <v>0</v>
      </c>
      <c r="T135" s="201">
        <f>S135*H135</f>
        <v>0</v>
      </c>
      <c r="AR135" s="23" t="s">
        <v>1231</v>
      </c>
      <c r="AT135" s="23" t="s">
        <v>146</v>
      </c>
      <c r="AU135" s="23" t="s">
        <v>84</v>
      </c>
      <c r="AY135" s="23" t="s">
        <v>144</v>
      </c>
      <c r="BE135" s="202">
        <f>IF(N135="základní",J135,0)</f>
        <v>0</v>
      </c>
      <c r="BF135" s="202">
        <f>IF(N135="snížená",J135,0)</f>
        <v>0</v>
      </c>
      <c r="BG135" s="202">
        <f>IF(N135="zákl. přenesená",J135,0)</f>
        <v>0</v>
      </c>
      <c r="BH135" s="202">
        <f>IF(N135="sníž. přenesená",J135,0)</f>
        <v>0</v>
      </c>
      <c r="BI135" s="202">
        <f>IF(N135="nulová",J135,0)</f>
        <v>0</v>
      </c>
      <c r="BJ135" s="23" t="s">
        <v>82</v>
      </c>
      <c r="BK135" s="202">
        <f>ROUND(I135*H135,2)</f>
        <v>0</v>
      </c>
      <c r="BL135" s="23" t="s">
        <v>1231</v>
      </c>
      <c r="BM135" s="23" t="s">
        <v>1691</v>
      </c>
    </row>
    <row r="136" spans="2:65" s="1" customFormat="1" ht="13.5">
      <c r="B136" s="40"/>
      <c r="C136" s="62"/>
      <c r="D136" s="203" t="s">
        <v>153</v>
      </c>
      <c r="E136" s="62"/>
      <c r="F136" s="204" t="s">
        <v>1692</v>
      </c>
      <c r="G136" s="62"/>
      <c r="H136" s="62"/>
      <c r="I136" s="162"/>
      <c r="J136" s="62"/>
      <c r="K136" s="62"/>
      <c r="L136" s="60"/>
      <c r="M136" s="205"/>
      <c r="N136" s="41"/>
      <c r="O136" s="41"/>
      <c r="P136" s="41"/>
      <c r="Q136" s="41"/>
      <c r="R136" s="41"/>
      <c r="S136" s="41"/>
      <c r="T136" s="77"/>
      <c r="AT136" s="23" t="s">
        <v>153</v>
      </c>
      <c r="AU136" s="23" t="s">
        <v>84</v>
      </c>
    </row>
    <row r="137" spans="2:65" s="1" customFormat="1" ht="16.5" customHeight="1">
      <c r="B137" s="40"/>
      <c r="C137" s="191" t="s">
        <v>284</v>
      </c>
      <c r="D137" s="191" t="s">
        <v>146</v>
      </c>
      <c r="E137" s="192" t="s">
        <v>1693</v>
      </c>
      <c r="F137" s="193" t="s">
        <v>1694</v>
      </c>
      <c r="G137" s="194" t="s">
        <v>149</v>
      </c>
      <c r="H137" s="195">
        <v>1</v>
      </c>
      <c r="I137" s="196"/>
      <c r="J137" s="197">
        <f>ROUND(I137*H137,2)</f>
        <v>0</v>
      </c>
      <c r="K137" s="193" t="s">
        <v>150</v>
      </c>
      <c r="L137" s="60"/>
      <c r="M137" s="198" t="s">
        <v>30</v>
      </c>
      <c r="N137" s="199" t="s">
        <v>45</v>
      </c>
      <c r="O137" s="41"/>
      <c r="P137" s="200">
        <f>O137*H137</f>
        <v>0</v>
      </c>
      <c r="Q137" s="200">
        <v>0</v>
      </c>
      <c r="R137" s="200">
        <f>Q137*H137</f>
        <v>0</v>
      </c>
      <c r="S137" s="200">
        <v>0</v>
      </c>
      <c r="T137" s="201">
        <f>S137*H137</f>
        <v>0</v>
      </c>
      <c r="AR137" s="23" t="s">
        <v>1231</v>
      </c>
      <c r="AT137" s="23" t="s">
        <v>146</v>
      </c>
      <c r="AU137" s="23" t="s">
        <v>84</v>
      </c>
      <c r="AY137" s="23" t="s">
        <v>144</v>
      </c>
      <c r="BE137" s="202">
        <f>IF(N137="základní",J137,0)</f>
        <v>0</v>
      </c>
      <c r="BF137" s="202">
        <f>IF(N137="snížená",J137,0)</f>
        <v>0</v>
      </c>
      <c r="BG137" s="202">
        <f>IF(N137="zákl. přenesená",J137,0)</f>
        <v>0</v>
      </c>
      <c r="BH137" s="202">
        <f>IF(N137="sníž. přenesená",J137,0)</f>
        <v>0</v>
      </c>
      <c r="BI137" s="202">
        <f>IF(N137="nulová",J137,0)</f>
        <v>0</v>
      </c>
      <c r="BJ137" s="23" t="s">
        <v>82</v>
      </c>
      <c r="BK137" s="202">
        <f>ROUND(I137*H137,2)</f>
        <v>0</v>
      </c>
      <c r="BL137" s="23" t="s">
        <v>1231</v>
      </c>
      <c r="BM137" s="23" t="s">
        <v>1695</v>
      </c>
    </row>
    <row r="138" spans="2:65" s="1" customFormat="1" ht="13.5">
      <c r="B138" s="40"/>
      <c r="C138" s="62"/>
      <c r="D138" s="203" t="s">
        <v>153</v>
      </c>
      <c r="E138" s="62"/>
      <c r="F138" s="204" t="s">
        <v>1694</v>
      </c>
      <c r="G138" s="62"/>
      <c r="H138" s="62"/>
      <c r="I138" s="162"/>
      <c r="J138" s="62"/>
      <c r="K138" s="62"/>
      <c r="L138" s="60"/>
      <c r="M138" s="205"/>
      <c r="N138" s="41"/>
      <c r="O138" s="41"/>
      <c r="P138" s="41"/>
      <c r="Q138" s="41"/>
      <c r="R138" s="41"/>
      <c r="S138" s="41"/>
      <c r="T138" s="77"/>
      <c r="AT138" s="23" t="s">
        <v>153</v>
      </c>
      <c r="AU138" s="23" t="s">
        <v>84</v>
      </c>
    </row>
    <row r="139" spans="2:65" s="10" customFormat="1" ht="29.85" customHeight="1">
      <c r="B139" s="175"/>
      <c r="C139" s="176"/>
      <c r="D139" s="177" t="s">
        <v>73</v>
      </c>
      <c r="E139" s="189" t="s">
        <v>1696</v>
      </c>
      <c r="F139" s="189" t="s">
        <v>1697</v>
      </c>
      <c r="G139" s="176"/>
      <c r="H139" s="176"/>
      <c r="I139" s="179"/>
      <c r="J139" s="190">
        <f>BK139</f>
        <v>0</v>
      </c>
      <c r="K139" s="176"/>
      <c r="L139" s="181"/>
      <c r="M139" s="182"/>
      <c r="N139" s="183"/>
      <c r="O139" s="183"/>
      <c r="P139" s="184">
        <f>SUM(P140:P144)</f>
        <v>0</v>
      </c>
      <c r="Q139" s="183"/>
      <c r="R139" s="184">
        <f>SUM(R140:R144)</f>
        <v>0</v>
      </c>
      <c r="S139" s="183"/>
      <c r="T139" s="185">
        <f>SUM(T140:T144)</f>
        <v>0</v>
      </c>
      <c r="AR139" s="186" t="s">
        <v>178</v>
      </c>
      <c r="AT139" s="187" t="s">
        <v>73</v>
      </c>
      <c r="AU139" s="187" t="s">
        <v>82</v>
      </c>
      <c r="AY139" s="186" t="s">
        <v>144</v>
      </c>
      <c r="BK139" s="188">
        <f>SUM(BK140:BK144)</f>
        <v>0</v>
      </c>
    </row>
    <row r="140" spans="2:65" s="1" customFormat="1" ht="16.5" customHeight="1">
      <c r="B140" s="40"/>
      <c r="C140" s="191" t="s">
        <v>293</v>
      </c>
      <c r="D140" s="191" t="s">
        <v>146</v>
      </c>
      <c r="E140" s="192" t="s">
        <v>1698</v>
      </c>
      <c r="F140" s="193" t="s">
        <v>1699</v>
      </c>
      <c r="G140" s="194" t="s">
        <v>149</v>
      </c>
      <c r="H140" s="195">
        <v>1</v>
      </c>
      <c r="I140" s="196"/>
      <c r="J140" s="197">
        <f>ROUND(I140*H140,2)</f>
        <v>0</v>
      </c>
      <c r="K140" s="193" t="s">
        <v>150</v>
      </c>
      <c r="L140" s="60"/>
      <c r="M140" s="198" t="s">
        <v>30</v>
      </c>
      <c r="N140" s="199" t="s">
        <v>45</v>
      </c>
      <c r="O140" s="41"/>
      <c r="P140" s="200">
        <f>O140*H140</f>
        <v>0</v>
      </c>
      <c r="Q140" s="200">
        <v>0</v>
      </c>
      <c r="R140" s="200">
        <f>Q140*H140</f>
        <v>0</v>
      </c>
      <c r="S140" s="200">
        <v>0</v>
      </c>
      <c r="T140" s="201">
        <f>S140*H140</f>
        <v>0</v>
      </c>
      <c r="AR140" s="23" t="s">
        <v>1231</v>
      </c>
      <c r="AT140" s="23" t="s">
        <v>146</v>
      </c>
      <c r="AU140" s="23" t="s">
        <v>84</v>
      </c>
      <c r="AY140" s="23" t="s">
        <v>144</v>
      </c>
      <c r="BE140" s="202">
        <f>IF(N140="základní",J140,0)</f>
        <v>0</v>
      </c>
      <c r="BF140" s="202">
        <f>IF(N140="snížená",J140,0)</f>
        <v>0</v>
      </c>
      <c r="BG140" s="202">
        <f>IF(N140="zákl. přenesená",J140,0)</f>
        <v>0</v>
      </c>
      <c r="BH140" s="202">
        <f>IF(N140="sníž. přenesená",J140,0)</f>
        <v>0</v>
      </c>
      <c r="BI140" s="202">
        <f>IF(N140="nulová",J140,0)</f>
        <v>0</v>
      </c>
      <c r="BJ140" s="23" t="s">
        <v>82</v>
      </c>
      <c r="BK140" s="202">
        <f>ROUND(I140*H140,2)</f>
        <v>0</v>
      </c>
      <c r="BL140" s="23" t="s">
        <v>1231</v>
      </c>
      <c r="BM140" s="23" t="s">
        <v>1700</v>
      </c>
    </row>
    <row r="141" spans="2:65" s="1" customFormat="1" ht="13.5">
      <c r="B141" s="40"/>
      <c r="C141" s="62"/>
      <c r="D141" s="203" t="s">
        <v>153</v>
      </c>
      <c r="E141" s="62"/>
      <c r="F141" s="204" t="s">
        <v>1699</v>
      </c>
      <c r="G141" s="62"/>
      <c r="H141" s="62"/>
      <c r="I141" s="162"/>
      <c r="J141" s="62"/>
      <c r="K141" s="62"/>
      <c r="L141" s="60"/>
      <c r="M141" s="205"/>
      <c r="N141" s="41"/>
      <c r="O141" s="41"/>
      <c r="P141" s="41"/>
      <c r="Q141" s="41"/>
      <c r="R141" s="41"/>
      <c r="S141" s="41"/>
      <c r="T141" s="77"/>
      <c r="AT141" s="23" t="s">
        <v>153</v>
      </c>
      <c r="AU141" s="23" t="s">
        <v>84</v>
      </c>
    </row>
    <row r="142" spans="2:65" s="1" customFormat="1" ht="16.5" customHeight="1">
      <c r="B142" s="40"/>
      <c r="C142" s="191" t="s">
        <v>300</v>
      </c>
      <c r="D142" s="191" t="s">
        <v>146</v>
      </c>
      <c r="E142" s="192" t="s">
        <v>1701</v>
      </c>
      <c r="F142" s="193" t="s">
        <v>1702</v>
      </c>
      <c r="G142" s="194" t="s">
        <v>149</v>
      </c>
      <c r="H142" s="195">
        <v>1</v>
      </c>
      <c r="I142" s="196"/>
      <c r="J142" s="197">
        <f>ROUND(I142*H142,2)</f>
        <v>0</v>
      </c>
      <c r="K142" s="193" t="s">
        <v>150</v>
      </c>
      <c r="L142" s="60"/>
      <c r="M142" s="198" t="s">
        <v>30</v>
      </c>
      <c r="N142" s="199" t="s">
        <v>45</v>
      </c>
      <c r="O142" s="41"/>
      <c r="P142" s="200">
        <f>O142*H142</f>
        <v>0</v>
      </c>
      <c r="Q142" s="200">
        <v>0</v>
      </c>
      <c r="R142" s="200">
        <f>Q142*H142</f>
        <v>0</v>
      </c>
      <c r="S142" s="200">
        <v>0</v>
      </c>
      <c r="T142" s="201">
        <f>S142*H142</f>
        <v>0</v>
      </c>
      <c r="AR142" s="23" t="s">
        <v>1231</v>
      </c>
      <c r="AT142" s="23" t="s">
        <v>146</v>
      </c>
      <c r="AU142" s="23" t="s">
        <v>84</v>
      </c>
      <c r="AY142" s="23" t="s">
        <v>144</v>
      </c>
      <c r="BE142" s="202">
        <f>IF(N142="základní",J142,0)</f>
        <v>0</v>
      </c>
      <c r="BF142" s="202">
        <f>IF(N142="snížená",J142,0)</f>
        <v>0</v>
      </c>
      <c r="BG142" s="202">
        <f>IF(N142="zákl. přenesená",J142,0)</f>
        <v>0</v>
      </c>
      <c r="BH142" s="202">
        <f>IF(N142="sníž. přenesená",J142,0)</f>
        <v>0</v>
      </c>
      <c r="BI142" s="202">
        <f>IF(N142="nulová",J142,0)</f>
        <v>0</v>
      </c>
      <c r="BJ142" s="23" t="s">
        <v>82</v>
      </c>
      <c r="BK142" s="202">
        <f>ROUND(I142*H142,2)</f>
        <v>0</v>
      </c>
      <c r="BL142" s="23" t="s">
        <v>1231</v>
      </c>
      <c r="BM142" s="23" t="s">
        <v>1703</v>
      </c>
    </row>
    <row r="143" spans="2:65" s="1" customFormat="1" ht="13.5">
      <c r="B143" s="40"/>
      <c r="C143" s="62"/>
      <c r="D143" s="203" t="s">
        <v>153</v>
      </c>
      <c r="E143" s="62"/>
      <c r="F143" s="204" t="s">
        <v>1702</v>
      </c>
      <c r="G143" s="62"/>
      <c r="H143" s="62"/>
      <c r="I143" s="162"/>
      <c r="J143" s="62"/>
      <c r="K143" s="62"/>
      <c r="L143" s="60"/>
      <c r="M143" s="205"/>
      <c r="N143" s="41"/>
      <c r="O143" s="41"/>
      <c r="P143" s="41"/>
      <c r="Q143" s="41"/>
      <c r="R143" s="41"/>
      <c r="S143" s="41"/>
      <c r="T143" s="77"/>
      <c r="AT143" s="23" t="s">
        <v>153</v>
      </c>
      <c r="AU143" s="23" t="s">
        <v>84</v>
      </c>
    </row>
    <row r="144" spans="2:65" s="1" customFormat="1" ht="27">
      <c r="B144" s="40"/>
      <c r="C144" s="62"/>
      <c r="D144" s="203" t="s">
        <v>237</v>
      </c>
      <c r="E144" s="62"/>
      <c r="F144" s="206" t="s">
        <v>1704</v>
      </c>
      <c r="G144" s="62"/>
      <c r="H144" s="62"/>
      <c r="I144" s="162"/>
      <c r="J144" s="62"/>
      <c r="K144" s="62"/>
      <c r="L144" s="60"/>
      <c r="M144" s="205"/>
      <c r="N144" s="41"/>
      <c r="O144" s="41"/>
      <c r="P144" s="41"/>
      <c r="Q144" s="41"/>
      <c r="R144" s="41"/>
      <c r="S144" s="41"/>
      <c r="T144" s="77"/>
      <c r="AT144" s="23" t="s">
        <v>237</v>
      </c>
      <c r="AU144" s="23" t="s">
        <v>84</v>
      </c>
    </row>
    <row r="145" spans="2:65" s="10" customFormat="1" ht="37.35" customHeight="1">
      <c r="B145" s="175"/>
      <c r="C145" s="176"/>
      <c r="D145" s="177" t="s">
        <v>73</v>
      </c>
      <c r="E145" s="178" t="s">
        <v>1705</v>
      </c>
      <c r="F145" s="178" t="s">
        <v>98</v>
      </c>
      <c r="G145" s="176"/>
      <c r="H145" s="176"/>
      <c r="I145" s="179"/>
      <c r="J145" s="180">
        <f>BK145</f>
        <v>0</v>
      </c>
      <c r="K145" s="176"/>
      <c r="L145" s="181"/>
      <c r="M145" s="182"/>
      <c r="N145" s="183"/>
      <c r="O145" s="183"/>
      <c r="P145" s="184">
        <f>SUM(P146:P155)</f>
        <v>0</v>
      </c>
      <c r="Q145" s="183"/>
      <c r="R145" s="184">
        <f>SUM(R146:R155)</f>
        <v>0</v>
      </c>
      <c r="S145" s="183"/>
      <c r="T145" s="185">
        <f>SUM(T146:T155)</f>
        <v>0</v>
      </c>
      <c r="AR145" s="186" t="s">
        <v>178</v>
      </c>
      <c r="AT145" s="187" t="s">
        <v>73</v>
      </c>
      <c r="AU145" s="187" t="s">
        <v>74</v>
      </c>
      <c r="AY145" s="186" t="s">
        <v>144</v>
      </c>
      <c r="BK145" s="188">
        <f>SUM(BK146:BK155)</f>
        <v>0</v>
      </c>
    </row>
    <row r="146" spans="2:65" s="1" customFormat="1" ht="16.5" customHeight="1">
      <c r="B146" s="40"/>
      <c r="C146" s="191" t="s">
        <v>307</v>
      </c>
      <c r="D146" s="191" t="s">
        <v>146</v>
      </c>
      <c r="E146" s="192" t="s">
        <v>1706</v>
      </c>
      <c r="F146" s="193" t="s">
        <v>1707</v>
      </c>
      <c r="G146" s="194" t="s">
        <v>1708</v>
      </c>
      <c r="H146" s="256"/>
      <c r="I146" s="196"/>
      <c r="J146" s="197">
        <f>ROUND(I146*H146,2)</f>
        <v>0</v>
      </c>
      <c r="K146" s="193" t="s">
        <v>30</v>
      </c>
      <c r="L146" s="60"/>
      <c r="M146" s="198" t="s">
        <v>30</v>
      </c>
      <c r="N146" s="199" t="s">
        <v>45</v>
      </c>
      <c r="O146" s="41"/>
      <c r="P146" s="200">
        <f>O146*H146</f>
        <v>0</v>
      </c>
      <c r="Q146" s="200">
        <v>0</v>
      </c>
      <c r="R146" s="200">
        <f>Q146*H146</f>
        <v>0</v>
      </c>
      <c r="S146" s="200">
        <v>0</v>
      </c>
      <c r="T146" s="201">
        <f>S146*H146</f>
        <v>0</v>
      </c>
      <c r="AR146" s="23" t="s">
        <v>1231</v>
      </c>
      <c r="AT146" s="23" t="s">
        <v>146</v>
      </c>
      <c r="AU146" s="23" t="s">
        <v>82</v>
      </c>
      <c r="AY146" s="23" t="s">
        <v>144</v>
      </c>
      <c r="BE146" s="202">
        <f>IF(N146="základní",J146,0)</f>
        <v>0</v>
      </c>
      <c r="BF146" s="202">
        <f>IF(N146="snížená",J146,0)</f>
        <v>0</v>
      </c>
      <c r="BG146" s="202">
        <f>IF(N146="zákl. přenesená",J146,0)</f>
        <v>0</v>
      </c>
      <c r="BH146" s="202">
        <f>IF(N146="sníž. přenesená",J146,0)</f>
        <v>0</v>
      </c>
      <c r="BI146" s="202">
        <f>IF(N146="nulová",J146,0)</f>
        <v>0</v>
      </c>
      <c r="BJ146" s="23" t="s">
        <v>82</v>
      </c>
      <c r="BK146" s="202">
        <f>ROUND(I146*H146,2)</f>
        <v>0</v>
      </c>
      <c r="BL146" s="23" t="s">
        <v>1231</v>
      </c>
      <c r="BM146" s="23" t="s">
        <v>1709</v>
      </c>
    </row>
    <row r="147" spans="2:65" s="1" customFormat="1" ht="13.5">
      <c r="B147" s="40"/>
      <c r="C147" s="62"/>
      <c r="D147" s="203" t="s">
        <v>153</v>
      </c>
      <c r="E147" s="62"/>
      <c r="F147" s="204" t="s">
        <v>1707</v>
      </c>
      <c r="G147" s="62"/>
      <c r="H147" s="62"/>
      <c r="I147" s="162"/>
      <c r="J147" s="62"/>
      <c r="K147" s="62"/>
      <c r="L147" s="60"/>
      <c r="M147" s="205"/>
      <c r="N147" s="41"/>
      <c r="O147" s="41"/>
      <c r="P147" s="41"/>
      <c r="Q147" s="41"/>
      <c r="R147" s="41"/>
      <c r="S147" s="41"/>
      <c r="T147" s="77"/>
      <c r="AT147" s="23" t="s">
        <v>153</v>
      </c>
      <c r="AU147" s="23" t="s">
        <v>82</v>
      </c>
    </row>
    <row r="148" spans="2:65" s="1" customFormat="1" ht="16.5" customHeight="1">
      <c r="B148" s="40"/>
      <c r="C148" s="191" t="s">
        <v>317</v>
      </c>
      <c r="D148" s="191" t="s">
        <v>146</v>
      </c>
      <c r="E148" s="192" t="s">
        <v>1710</v>
      </c>
      <c r="F148" s="193" t="s">
        <v>1711</v>
      </c>
      <c r="G148" s="194" t="s">
        <v>1708</v>
      </c>
      <c r="H148" s="256"/>
      <c r="I148" s="196"/>
      <c r="J148" s="197">
        <f>ROUND(I148*H148,2)</f>
        <v>0</v>
      </c>
      <c r="K148" s="193" t="s">
        <v>30</v>
      </c>
      <c r="L148" s="60"/>
      <c r="M148" s="198" t="s">
        <v>30</v>
      </c>
      <c r="N148" s="199" t="s">
        <v>45</v>
      </c>
      <c r="O148" s="41"/>
      <c r="P148" s="200">
        <f>O148*H148</f>
        <v>0</v>
      </c>
      <c r="Q148" s="200">
        <v>0</v>
      </c>
      <c r="R148" s="200">
        <f>Q148*H148</f>
        <v>0</v>
      </c>
      <c r="S148" s="200">
        <v>0</v>
      </c>
      <c r="T148" s="201">
        <f>S148*H148</f>
        <v>0</v>
      </c>
      <c r="AR148" s="23" t="s">
        <v>1231</v>
      </c>
      <c r="AT148" s="23" t="s">
        <v>146</v>
      </c>
      <c r="AU148" s="23" t="s">
        <v>82</v>
      </c>
      <c r="AY148" s="23" t="s">
        <v>144</v>
      </c>
      <c r="BE148" s="202">
        <f>IF(N148="základní",J148,0)</f>
        <v>0</v>
      </c>
      <c r="BF148" s="202">
        <f>IF(N148="snížená",J148,0)</f>
        <v>0</v>
      </c>
      <c r="BG148" s="202">
        <f>IF(N148="zákl. přenesená",J148,0)</f>
        <v>0</v>
      </c>
      <c r="BH148" s="202">
        <f>IF(N148="sníž. přenesená",J148,0)</f>
        <v>0</v>
      </c>
      <c r="BI148" s="202">
        <f>IF(N148="nulová",J148,0)</f>
        <v>0</v>
      </c>
      <c r="BJ148" s="23" t="s">
        <v>82</v>
      </c>
      <c r="BK148" s="202">
        <f>ROUND(I148*H148,2)</f>
        <v>0</v>
      </c>
      <c r="BL148" s="23" t="s">
        <v>1231</v>
      </c>
      <c r="BM148" s="23" t="s">
        <v>1712</v>
      </c>
    </row>
    <row r="149" spans="2:65" s="1" customFormat="1" ht="13.5">
      <c r="B149" s="40"/>
      <c r="C149" s="62"/>
      <c r="D149" s="203" t="s">
        <v>153</v>
      </c>
      <c r="E149" s="62"/>
      <c r="F149" s="204" t="s">
        <v>1711</v>
      </c>
      <c r="G149" s="62"/>
      <c r="H149" s="62"/>
      <c r="I149" s="162"/>
      <c r="J149" s="62"/>
      <c r="K149" s="62"/>
      <c r="L149" s="60"/>
      <c r="M149" s="205"/>
      <c r="N149" s="41"/>
      <c r="O149" s="41"/>
      <c r="P149" s="41"/>
      <c r="Q149" s="41"/>
      <c r="R149" s="41"/>
      <c r="S149" s="41"/>
      <c r="T149" s="77"/>
      <c r="AT149" s="23" t="s">
        <v>153</v>
      </c>
      <c r="AU149" s="23" t="s">
        <v>82</v>
      </c>
    </row>
    <row r="150" spans="2:65" s="1" customFormat="1" ht="16.5" customHeight="1">
      <c r="B150" s="40"/>
      <c r="C150" s="191" t="s">
        <v>323</v>
      </c>
      <c r="D150" s="191" t="s">
        <v>146</v>
      </c>
      <c r="E150" s="192" t="s">
        <v>1713</v>
      </c>
      <c r="F150" s="193" t="s">
        <v>1714</v>
      </c>
      <c r="G150" s="194" t="s">
        <v>1708</v>
      </c>
      <c r="H150" s="256"/>
      <c r="I150" s="196"/>
      <c r="J150" s="197">
        <f>ROUND(I150*H150,2)</f>
        <v>0</v>
      </c>
      <c r="K150" s="193" t="s">
        <v>30</v>
      </c>
      <c r="L150" s="60"/>
      <c r="M150" s="198" t="s">
        <v>30</v>
      </c>
      <c r="N150" s="199" t="s">
        <v>45</v>
      </c>
      <c r="O150" s="41"/>
      <c r="P150" s="200">
        <f>O150*H150</f>
        <v>0</v>
      </c>
      <c r="Q150" s="200">
        <v>0</v>
      </c>
      <c r="R150" s="200">
        <f>Q150*H150</f>
        <v>0</v>
      </c>
      <c r="S150" s="200">
        <v>0</v>
      </c>
      <c r="T150" s="201">
        <f>S150*H150</f>
        <v>0</v>
      </c>
      <c r="AR150" s="23" t="s">
        <v>1231</v>
      </c>
      <c r="AT150" s="23" t="s">
        <v>146</v>
      </c>
      <c r="AU150" s="23" t="s">
        <v>82</v>
      </c>
      <c r="AY150" s="23" t="s">
        <v>144</v>
      </c>
      <c r="BE150" s="202">
        <f>IF(N150="základní",J150,0)</f>
        <v>0</v>
      </c>
      <c r="BF150" s="202">
        <f>IF(N150="snížená",J150,0)</f>
        <v>0</v>
      </c>
      <c r="BG150" s="202">
        <f>IF(N150="zákl. přenesená",J150,0)</f>
        <v>0</v>
      </c>
      <c r="BH150" s="202">
        <f>IF(N150="sníž. přenesená",J150,0)</f>
        <v>0</v>
      </c>
      <c r="BI150" s="202">
        <f>IF(N150="nulová",J150,0)</f>
        <v>0</v>
      </c>
      <c r="BJ150" s="23" t="s">
        <v>82</v>
      </c>
      <c r="BK150" s="202">
        <f>ROUND(I150*H150,2)</f>
        <v>0</v>
      </c>
      <c r="BL150" s="23" t="s">
        <v>1231</v>
      </c>
      <c r="BM150" s="23" t="s">
        <v>1715</v>
      </c>
    </row>
    <row r="151" spans="2:65" s="1" customFormat="1" ht="13.5">
      <c r="B151" s="40"/>
      <c r="C151" s="62"/>
      <c r="D151" s="203" t="s">
        <v>153</v>
      </c>
      <c r="E151" s="62"/>
      <c r="F151" s="204" t="s">
        <v>1714</v>
      </c>
      <c r="G151" s="62"/>
      <c r="H151" s="62"/>
      <c r="I151" s="162"/>
      <c r="J151" s="62"/>
      <c r="K151" s="62"/>
      <c r="L151" s="60"/>
      <c r="M151" s="205"/>
      <c r="N151" s="41"/>
      <c r="O151" s="41"/>
      <c r="P151" s="41"/>
      <c r="Q151" s="41"/>
      <c r="R151" s="41"/>
      <c r="S151" s="41"/>
      <c r="T151" s="77"/>
      <c r="AT151" s="23" t="s">
        <v>153</v>
      </c>
      <c r="AU151" s="23" t="s">
        <v>82</v>
      </c>
    </row>
    <row r="152" spans="2:65" s="1" customFormat="1" ht="16.5" customHeight="1">
      <c r="B152" s="40"/>
      <c r="C152" s="191" t="s">
        <v>330</v>
      </c>
      <c r="D152" s="191" t="s">
        <v>146</v>
      </c>
      <c r="E152" s="192" t="s">
        <v>1716</v>
      </c>
      <c r="F152" s="193" t="s">
        <v>1717</v>
      </c>
      <c r="G152" s="194" t="s">
        <v>1708</v>
      </c>
      <c r="H152" s="256"/>
      <c r="I152" s="196"/>
      <c r="J152" s="197">
        <f>ROUND(I152*H152,2)</f>
        <v>0</v>
      </c>
      <c r="K152" s="193" t="s">
        <v>30</v>
      </c>
      <c r="L152" s="60"/>
      <c r="M152" s="198" t="s">
        <v>30</v>
      </c>
      <c r="N152" s="199" t="s">
        <v>45</v>
      </c>
      <c r="O152" s="41"/>
      <c r="P152" s="200">
        <f>O152*H152</f>
        <v>0</v>
      </c>
      <c r="Q152" s="200">
        <v>0</v>
      </c>
      <c r="R152" s="200">
        <f>Q152*H152</f>
        <v>0</v>
      </c>
      <c r="S152" s="200">
        <v>0</v>
      </c>
      <c r="T152" s="201">
        <f>S152*H152</f>
        <v>0</v>
      </c>
      <c r="AR152" s="23" t="s">
        <v>1231</v>
      </c>
      <c r="AT152" s="23" t="s">
        <v>146</v>
      </c>
      <c r="AU152" s="23" t="s">
        <v>82</v>
      </c>
      <c r="AY152" s="23" t="s">
        <v>144</v>
      </c>
      <c r="BE152" s="202">
        <f>IF(N152="základní",J152,0)</f>
        <v>0</v>
      </c>
      <c r="BF152" s="202">
        <f>IF(N152="snížená",J152,0)</f>
        <v>0</v>
      </c>
      <c r="BG152" s="202">
        <f>IF(N152="zákl. přenesená",J152,0)</f>
        <v>0</v>
      </c>
      <c r="BH152" s="202">
        <f>IF(N152="sníž. přenesená",J152,0)</f>
        <v>0</v>
      </c>
      <c r="BI152" s="202">
        <f>IF(N152="nulová",J152,0)</f>
        <v>0</v>
      </c>
      <c r="BJ152" s="23" t="s">
        <v>82</v>
      </c>
      <c r="BK152" s="202">
        <f>ROUND(I152*H152,2)</f>
        <v>0</v>
      </c>
      <c r="BL152" s="23" t="s">
        <v>1231</v>
      </c>
      <c r="BM152" s="23" t="s">
        <v>1718</v>
      </c>
    </row>
    <row r="153" spans="2:65" s="1" customFormat="1" ht="13.5">
      <c r="B153" s="40"/>
      <c r="C153" s="62"/>
      <c r="D153" s="203" t="s">
        <v>153</v>
      </c>
      <c r="E153" s="62"/>
      <c r="F153" s="204" t="s">
        <v>1717</v>
      </c>
      <c r="G153" s="62"/>
      <c r="H153" s="62"/>
      <c r="I153" s="162"/>
      <c r="J153" s="62"/>
      <c r="K153" s="62"/>
      <c r="L153" s="60"/>
      <c r="M153" s="205"/>
      <c r="N153" s="41"/>
      <c r="O153" s="41"/>
      <c r="P153" s="41"/>
      <c r="Q153" s="41"/>
      <c r="R153" s="41"/>
      <c r="S153" s="41"/>
      <c r="T153" s="77"/>
      <c r="AT153" s="23" t="s">
        <v>153</v>
      </c>
      <c r="AU153" s="23" t="s">
        <v>82</v>
      </c>
    </row>
    <row r="154" spans="2:65" s="1" customFormat="1" ht="16.5" customHeight="1">
      <c r="B154" s="40"/>
      <c r="C154" s="191" t="s">
        <v>336</v>
      </c>
      <c r="D154" s="191" t="s">
        <v>146</v>
      </c>
      <c r="E154" s="192" t="s">
        <v>1719</v>
      </c>
      <c r="F154" s="193" t="s">
        <v>1720</v>
      </c>
      <c r="G154" s="194" t="s">
        <v>1708</v>
      </c>
      <c r="H154" s="256"/>
      <c r="I154" s="196"/>
      <c r="J154" s="197">
        <f>ROUND(I154*H154,2)</f>
        <v>0</v>
      </c>
      <c r="K154" s="193" t="s">
        <v>30</v>
      </c>
      <c r="L154" s="60"/>
      <c r="M154" s="198" t="s">
        <v>30</v>
      </c>
      <c r="N154" s="199" t="s">
        <v>45</v>
      </c>
      <c r="O154" s="41"/>
      <c r="P154" s="200">
        <f>O154*H154</f>
        <v>0</v>
      </c>
      <c r="Q154" s="200">
        <v>0</v>
      </c>
      <c r="R154" s="200">
        <f>Q154*H154</f>
        <v>0</v>
      </c>
      <c r="S154" s="200">
        <v>0</v>
      </c>
      <c r="T154" s="201">
        <f>S154*H154</f>
        <v>0</v>
      </c>
      <c r="AR154" s="23" t="s">
        <v>1231</v>
      </c>
      <c r="AT154" s="23" t="s">
        <v>146</v>
      </c>
      <c r="AU154" s="23" t="s">
        <v>82</v>
      </c>
      <c r="AY154" s="23" t="s">
        <v>144</v>
      </c>
      <c r="BE154" s="202">
        <f>IF(N154="základní",J154,0)</f>
        <v>0</v>
      </c>
      <c r="BF154" s="202">
        <f>IF(N154="snížená",J154,0)</f>
        <v>0</v>
      </c>
      <c r="BG154" s="202">
        <f>IF(N154="zákl. přenesená",J154,0)</f>
        <v>0</v>
      </c>
      <c r="BH154" s="202">
        <f>IF(N154="sníž. přenesená",J154,0)</f>
        <v>0</v>
      </c>
      <c r="BI154" s="202">
        <f>IF(N154="nulová",J154,0)</f>
        <v>0</v>
      </c>
      <c r="BJ154" s="23" t="s">
        <v>82</v>
      </c>
      <c r="BK154" s="202">
        <f>ROUND(I154*H154,2)</f>
        <v>0</v>
      </c>
      <c r="BL154" s="23" t="s">
        <v>1231</v>
      </c>
      <c r="BM154" s="23" t="s">
        <v>1721</v>
      </c>
    </row>
    <row r="155" spans="2:65" s="1" customFormat="1" ht="13.5">
      <c r="B155" s="40"/>
      <c r="C155" s="62"/>
      <c r="D155" s="203" t="s">
        <v>153</v>
      </c>
      <c r="E155" s="62"/>
      <c r="F155" s="204" t="s">
        <v>1720</v>
      </c>
      <c r="G155" s="62"/>
      <c r="H155" s="62"/>
      <c r="I155" s="162"/>
      <c r="J155" s="62"/>
      <c r="K155" s="62"/>
      <c r="L155" s="60"/>
      <c r="M155" s="253"/>
      <c r="N155" s="254"/>
      <c r="O155" s="254"/>
      <c r="P155" s="254"/>
      <c r="Q155" s="254"/>
      <c r="R155" s="254"/>
      <c r="S155" s="254"/>
      <c r="T155" s="255"/>
      <c r="AT155" s="23" t="s">
        <v>153</v>
      </c>
      <c r="AU155" s="23" t="s">
        <v>82</v>
      </c>
    </row>
    <row r="156" spans="2:65" s="1" customFormat="1" ht="6.95" customHeight="1">
      <c r="B156" s="55"/>
      <c r="C156" s="56"/>
      <c r="D156" s="56"/>
      <c r="E156" s="56"/>
      <c r="F156" s="56"/>
      <c r="G156" s="56"/>
      <c r="H156" s="56"/>
      <c r="I156" s="138"/>
      <c r="J156" s="56"/>
      <c r="K156" s="56"/>
      <c r="L156" s="60"/>
    </row>
  </sheetData>
  <sheetProtection algorithmName="SHA-512" hashValue="eQZuLSRoMSXIED/VOdKJaTjD7dEIQBKFKgcvnhYEFZmZa0YbJjJa07duCXo3Byu4v3qZ3SJPtSdKpgMELtO+YA==" saltValue="EX0jzmdy+M/6BLfabw3YZxZYF1trM+QuvnN1Ks4sC21TSuZ7omBbRMWBlNM2gXcGS6E9+CTpTc1IJMMPkyO5cg==" spinCount="100000" sheet="1" objects="1" scenarios="1" formatColumns="0" formatRows="0" autoFilter="0"/>
  <autoFilter ref="C82:K155"/>
  <mergeCells count="10">
    <mergeCell ref="J51:J52"/>
    <mergeCell ref="E73:H73"/>
    <mergeCell ref="E75:H75"/>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2" display="3) Soupis prací"/>
    <hyperlink ref="L1:V1" location="'Rekapitulace stavby'!C2" display="Rekapitulace stavby"/>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57" customWidth="1"/>
    <col min="2" max="2" width="1.6640625" style="257" customWidth="1"/>
    <col min="3" max="4" width="5" style="257" customWidth="1"/>
    <col min="5" max="5" width="11.6640625" style="257" customWidth="1"/>
    <col min="6" max="6" width="9.1640625" style="257" customWidth="1"/>
    <col min="7" max="7" width="5" style="257" customWidth="1"/>
    <col min="8" max="8" width="77.83203125" style="257" customWidth="1"/>
    <col min="9" max="10" width="20" style="257" customWidth="1"/>
    <col min="11" max="11" width="1.6640625" style="257" customWidth="1"/>
  </cols>
  <sheetData>
    <row r="1" spans="2:11" ht="37.5" customHeight="1"/>
    <row r="2" spans="2:11" ht="7.5" customHeight="1">
      <c r="B2" s="258"/>
      <c r="C2" s="259"/>
      <c r="D2" s="259"/>
      <c r="E2" s="259"/>
      <c r="F2" s="259"/>
      <c r="G2" s="259"/>
      <c r="H2" s="259"/>
      <c r="I2" s="259"/>
      <c r="J2" s="259"/>
      <c r="K2" s="260"/>
    </row>
    <row r="3" spans="2:11" s="14" customFormat="1" ht="45" customHeight="1">
      <c r="B3" s="261"/>
      <c r="C3" s="385" t="s">
        <v>1722</v>
      </c>
      <c r="D3" s="385"/>
      <c r="E3" s="385"/>
      <c r="F3" s="385"/>
      <c r="G3" s="385"/>
      <c r="H3" s="385"/>
      <c r="I3" s="385"/>
      <c r="J3" s="385"/>
      <c r="K3" s="262"/>
    </row>
    <row r="4" spans="2:11" ht="25.5" customHeight="1">
      <c r="B4" s="263"/>
      <c r="C4" s="389" t="s">
        <v>1723</v>
      </c>
      <c r="D4" s="389"/>
      <c r="E4" s="389"/>
      <c r="F4" s="389"/>
      <c r="G4" s="389"/>
      <c r="H4" s="389"/>
      <c r="I4" s="389"/>
      <c r="J4" s="389"/>
      <c r="K4" s="264"/>
    </row>
    <row r="5" spans="2:11" ht="5.25" customHeight="1">
      <c r="B5" s="263"/>
      <c r="C5" s="265"/>
      <c r="D5" s="265"/>
      <c r="E5" s="265"/>
      <c r="F5" s="265"/>
      <c r="G5" s="265"/>
      <c r="H5" s="265"/>
      <c r="I5" s="265"/>
      <c r="J5" s="265"/>
      <c r="K5" s="264"/>
    </row>
    <row r="6" spans="2:11" ht="15" customHeight="1">
      <c r="B6" s="263"/>
      <c r="C6" s="388" t="s">
        <v>1724</v>
      </c>
      <c r="D6" s="388"/>
      <c r="E6" s="388"/>
      <c r="F6" s="388"/>
      <c r="G6" s="388"/>
      <c r="H6" s="388"/>
      <c r="I6" s="388"/>
      <c r="J6" s="388"/>
      <c r="K6" s="264"/>
    </row>
    <row r="7" spans="2:11" ht="15" customHeight="1">
      <c r="B7" s="267"/>
      <c r="C7" s="388" t="s">
        <v>1725</v>
      </c>
      <c r="D7" s="388"/>
      <c r="E7" s="388"/>
      <c r="F7" s="388"/>
      <c r="G7" s="388"/>
      <c r="H7" s="388"/>
      <c r="I7" s="388"/>
      <c r="J7" s="388"/>
      <c r="K7" s="264"/>
    </row>
    <row r="8" spans="2:11" ht="12.75" customHeight="1">
      <c r="B8" s="267"/>
      <c r="C8" s="266"/>
      <c r="D8" s="266"/>
      <c r="E8" s="266"/>
      <c r="F8" s="266"/>
      <c r="G8" s="266"/>
      <c r="H8" s="266"/>
      <c r="I8" s="266"/>
      <c r="J8" s="266"/>
      <c r="K8" s="264"/>
    </row>
    <row r="9" spans="2:11" ht="15" customHeight="1">
      <c r="B9" s="267"/>
      <c r="C9" s="388" t="s">
        <v>1726</v>
      </c>
      <c r="D9" s="388"/>
      <c r="E9" s="388"/>
      <c r="F9" s="388"/>
      <c r="G9" s="388"/>
      <c r="H9" s="388"/>
      <c r="I9" s="388"/>
      <c r="J9" s="388"/>
      <c r="K9" s="264"/>
    </row>
    <row r="10" spans="2:11" ht="15" customHeight="1">
      <c r="B10" s="267"/>
      <c r="C10" s="266"/>
      <c r="D10" s="388" t="s">
        <v>1727</v>
      </c>
      <c r="E10" s="388"/>
      <c r="F10" s="388"/>
      <c r="G10" s="388"/>
      <c r="H10" s="388"/>
      <c r="I10" s="388"/>
      <c r="J10" s="388"/>
      <c r="K10" s="264"/>
    </row>
    <row r="11" spans="2:11" ht="15" customHeight="1">
      <c r="B11" s="267"/>
      <c r="C11" s="268"/>
      <c r="D11" s="388" t="s">
        <v>1728</v>
      </c>
      <c r="E11" s="388"/>
      <c r="F11" s="388"/>
      <c r="G11" s="388"/>
      <c r="H11" s="388"/>
      <c r="I11" s="388"/>
      <c r="J11" s="388"/>
      <c r="K11" s="264"/>
    </row>
    <row r="12" spans="2:11" ht="12.75" customHeight="1">
      <c r="B12" s="267"/>
      <c r="C12" s="268"/>
      <c r="D12" s="268"/>
      <c r="E12" s="268"/>
      <c r="F12" s="268"/>
      <c r="G12" s="268"/>
      <c r="H12" s="268"/>
      <c r="I12" s="268"/>
      <c r="J12" s="268"/>
      <c r="K12" s="264"/>
    </row>
    <row r="13" spans="2:11" ht="15" customHeight="1">
      <c r="B13" s="267"/>
      <c r="C13" s="268"/>
      <c r="D13" s="388" t="s">
        <v>1729</v>
      </c>
      <c r="E13" s="388"/>
      <c r="F13" s="388"/>
      <c r="G13" s="388"/>
      <c r="H13" s="388"/>
      <c r="I13" s="388"/>
      <c r="J13" s="388"/>
      <c r="K13" s="264"/>
    </row>
    <row r="14" spans="2:11" ht="15" customHeight="1">
      <c r="B14" s="267"/>
      <c r="C14" s="268"/>
      <c r="D14" s="388" t="s">
        <v>1730</v>
      </c>
      <c r="E14" s="388"/>
      <c r="F14" s="388"/>
      <c r="G14" s="388"/>
      <c r="H14" s="388"/>
      <c r="I14" s="388"/>
      <c r="J14" s="388"/>
      <c r="K14" s="264"/>
    </row>
    <row r="15" spans="2:11" ht="15" customHeight="1">
      <c r="B15" s="267"/>
      <c r="C15" s="268"/>
      <c r="D15" s="388" t="s">
        <v>1731</v>
      </c>
      <c r="E15" s="388"/>
      <c r="F15" s="388"/>
      <c r="G15" s="388"/>
      <c r="H15" s="388"/>
      <c r="I15" s="388"/>
      <c r="J15" s="388"/>
      <c r="K15" s="264"/>
    </row>
    <row r="16" spans="2:11" ht="15" customHeight="1">
      <c r="B16" s="267"/>
      <c r="C16" s="268"/>
      <c r="D16" s="268"/>
      <c r="E16" s="269" t="s">
        <v>95</v>
      </c>
      <c r="F16" s="388" t="s">
        <v>1732</v>
      </c>
      <c r="G16" s="388"/>
      <c r="H16" s="388"/>
      <c r="I16" s="388"/>
      <c r="J16" s="388"/>
      <c r="K16" s="264"/>
    </row>
    <row r="17" spans="2:11" ht="15" customHeight="1">
      <c r="B17" s="267"/>
      <c r="C17" s="268"/>
      <c r="D17" s="268"/>
      <c r="E17" s="269" t="s">
        <v>81</v>
      </c>
      <c r="F17" s="388" t="s">
        <v>1733</v>
      </c>
      <c r="G17" s="388"/>
      <c r="H17" s="388"/>
      <c r="I17" s="388"/>
      <c r="J17" s="388"/>
      <c r="K17" s="264"/>
    </row>
    <row r="18" spans="2:11" ht="15" customHeight="1">
      <c r="B18" s="267"/>
      <c r="C18" s="268"/>
      <c r="D18" s="268"/>
      <c r="E18" s="269" t="s">
        <v>1734</v>
      </c>
      <c r="F18" s="388" t="s">
        <v>1735</v>
      </c>
      <c r="G18" s="388"/>
      <c r="H18" s="388"/>
      <c r="I18" s="388"/>
      <c r="J18" s="388"/>
      <c r="K18" s="264"/>
    </row>
    <row r="19" spans="2:11" ht="15" customHeight="1">
      <c r="B19" s="267"/>
      <c r="C19" s="268"/>
      <c r="D19" s="268"/>
      <c r="E19" s="269" t="s">
        <v>99</v>
      </c>
      <c r="F19" s="388" t="s">
        <v>1736</v>
      </c>
      <c r="G19" s="388"/>
      <c r="H19" s="388"/>
      <c r="I19" s="388"/>
      <c r="J19" s="388"/>
      <c r="K19" s="264"/>
    </row>
    <row r="20" spans="2:11" ht="15" customHeight="1">
      <c r="B20" s="267"/>
      <c r="C20" s="268"/>
      <c r="D20" s="268"/>
      <c r="E20" s="269" t="s">
        <v>1737</v>
      </c>
      <c r="F20" s="388" t="s">
        <v>1738</v>
      </c>
      <c r="G20" s="388"/>
      <c r="H20" s="388"/>
      <c r="I20" s="388"/>
      <c r="J20" s="388"/>
      <c r="K20" s="264"/>
    </row>
    <row r="21" spans="2:11" ht="15" customHeight="1">
      <c r="B21" s="267"/>
      <c r="C21" s="268"/>
      <c r="D21" s="268"/>
      <c r="E21" s="269" t="s">
        <v>1739</v>
      </c>
      <c r="F21" s="388" t="s">
        <v>1740</v>
      </c>
      <c r="G21" s="388"/>
      <c r="H21" s="388"/>
      <c r="I21" s="388"/>
      <c r="J21" s="388"/>
      <c r="K21" s="264"/>
    </row>
    <row r="22" spans="2:11" ht="12.75" customHeight="1">
      <c r="B22" s="267"/>
      <c r="C22" s="268"/>
      <c r="D22" s="268"/>
      <c r="E22" s="268"/>
      <c r="F22" s="268"/>
      <c r="G22" s="268"/>
      <c r="H22" s="268"/>
      <c r="I22" s="268"/>
      <c r="J22" s="268"/>
      <c r="K22" s="264"/>
    </row>
    <row r="23" spans="2:11" ht="15" customHeight="1">
      <c r="B23" s="267"/>
      <c r="C23" s="388" t="s">
        <v>1741</v>
      </c>
      <c r="D23" s="388"/>
      <c r="E23" s="388"/>
      <c r="F23" s="388"/>
      <c r="G23" s="388"/>
      <c r="H23" s="388"/>
      <c r="I23" s="388"/>
      <c r="J23" s="388"/>
      <c r="K23" s="264"/>
    </row>
    <row r="24" spans="2:11" ht="15" customHeight="1">
      <c r="B24" s="267"/>
      <c r="C24" s="388" t="s">
        <v>1742</v>
      </c>
      <c r="D24" s="388"/>
      <c r="E24" s="388"/>
      <c r="F24" s="388"/>
      <c r="G24" s="388"/>
      <c r="H24" s="388"/>
      <c r="I24" s="388"/>
      <c r="J24" s="388"/>
      <c r="K24" s="264"/>
    </row>
    <row r="25" spans="2:11" ht="15" customHeight="1">
      <c r="B25" s="267"/>
      <c r="C25" s="266"/>
      <c r="D25" s="388" t="s">
        <v>1743</v>
      </c>
      <c r="E25" s="388"/>
      <c r="F25" s="388"/>
      <c r="G25" s="388"/>
      <c r="H25" s="388"/>
      <c r="I25" s="388"/>
      <c r="J25" s="388"/>
      <c r="K25" s="264"/>
    </row>
    <row r="26" spans="2:11" ht="15" customHeight="1">
      <c r="B26" s="267"/>
      <c r="C26" s="268"/>
      <c r="D26" s="388" t="s">
        <v>1744</v>
      </c>
      <c r="E26" s="388"/>
      <c r="F26" s="388"/>
      <c r="G26" s="388"/>
      <c r="H26" s="388"/>
      <c r="I26" s="388"/>
      <c r="J26" s="388"/>
      <c r="K26" s="264"/>
    </row>
    <row r="27" spans="2:11" ht="12.75" customHeight="1">
      <c r="B27" s="267"/>
      <c r="C27" s="268"/>
      <c r="D27" s="268"/>
      <c r="E27" s="268"/>
      <c r="F27" s="268"/>
      <c r="G27" s="268"/>
      <c r="H27" s="268"/>
      <c r="I27" s="268"/>
      <c r="J27" s="268"/>
      <c r="K27" s="264"/>
    </row>
    <row r="28" spans="2:11" ht="15" customHeight="1">
      <c r="B28" s="267"/>
      <c r="C28" s="268"/>
      <c r="D28" s="388" t="s">
        <v>1745</v>
      </c>
      <c r="E28" s="388"/>
      <c r="F28" s="388"/>
      <c r="G28" s="388"/>
      <c r="H28" s="388"/>
      <c r="I28" s="388"/>
      <c r="J28" s="388"/>
      <c r="K28" s="264"/>
    </row>
    <row r="29" spans="2:11" ht="15" customHeight="1">
      <c r="B29" s="267"/>
      <c r="C29" s="268"/>
      <c r="D29" s="388" t="s">
        <v>1746</v>
      </c>
      <c r="E29" s="388"/>
      <c r="F29" s="388"/>
      <c r="G29" s="388"/>
      <c r="H29" s="388"/>
      <c r="I29" s="388"/>
      <c r="J29" s="388"/>
      <c r="K29" s="264"/>
    </row>
    <row r="30" spans="2:11" ht="12.75" customHeight="1">
      <c r="B30" s="267"/>
      <c r="C30" s="268"/>
      <c r="D30" s="268"/>
      <c r="E30" s="268"/>
      <c r="F30" s="268"/>
      <c r="G30" s="268"/>
      <c r="H30" s="268"/>
      <c r="I30" s="268"/>
      <c r="J30" s="268"/>
      <c r="K30" s="264"/>
    </row>
    <row r="31" spans="2:11" ht="15" customHeight="1">
      <c r="B31" s="267"/>
      <c r="C31" s="268"/>
      <c r="D31" s="388" t="s">
        <v>1747</v>
      </c>
      <c r="E31" s="388"/>
      <c r="F31" s="388"/>
      <c r="G31" s="388"/>
      <c r="H31" s="388"/>
      <c r="I31" s="388"/>
      <c r="J31" s="388"/>
      <c r="K31" s="264"/>
    </row>
    <row r="32" spans="2:11" ht="15" customHeight="1">
      <c r="B32" s="267"/>
      <c r="C32" s="268"/>
      <c r="D32" s="388" t="s">
        <v>1748</v>
      </c>
      <c r="E32" s="388"/>
      <c r="F32" s="388"/>
      <c r="G32" s="388"/>
      <c r="H32" s="388"/>
      <c r="I32" s="388"/>
      <c r="J32" s="388"/>
      <c r="K32" s="264"/>
    </row>
    <row r="33" spans="2:11" ht="15" customHeight="1">
      <c r="B33" s="267"/>
      <c r="C33" s="268"/>
      <c r="D33" s="388" t="s">
        <v>1749</v>
      </c>
      <c r="E33" s="388"/>
      <c r="F33" s="388"/>
      <c r="G33" s="388"/>
      <c r="H33" s="388"/>
      <c r="I33" s="388"/>
      <c r="J33" s="388"/>
      <c r="K33" s="264"/>
    </row>
    <row r="34" spans="2:11" ht="15" customHeight="1">
      <c r="B34" s="267"/>
      <c r="C34" s="268"/>
      <c r="D34" s="266"/>
      <c r="E34" s="270" t="s">
        <v>129</v>
      </c>
      <c r="F34" s="266"/>
      <c r="G34" s="388" t="s">
        <v>1750</v>
      </c>
      <c r="H34" s="388"/>
      <c r="I34" s="388"/>
      <c r="J34" s="388"/>
      <c r="K34" s="264"/>
    </row>
    <row r="35" spans="2:11" ht="30.75" customHeight="1">
      <c r="B35" s="267"/>
      <c r="C35" s="268"/>
      <c r="D35" s="266"/>
      <c r="E35" s="270" t="s">
        <v>1751</v>
      </c>
      <c r="F35" s="266"/>
      <c r="G35" s="388" t="s">
        <v>1752</v>
      </c>
      <c r="H35" s="388"/>
      <c r="I35" s="388"/>
      <c r="J35" s="388"/>
      <c r="K35" s="264"/>
    </row>
    <row r="36" spans="2:11" ht="15" customHeight="1">
      <c r="B36" s="267"/>
      <c r="C36" s="268"/>
      <c r="D36" s="266"/>
      <c r="E36" s="270" t="s">
        <v>55</v>
      </c>
      <c r="F36" s="266"/>
      <c r="G36" s="388" t="s">
        <v>1753</v>
      </c>
      <c r="H36" s="388"/>
      <c r="I36" s="388"/>
      <c r="J36" s="388"/>
      <c r="K36" s="264"/>
    </row>
    <row r="37" spans="2:11" ht="15" customHeight="1">
      <c r="B37" s="267"/>
      <c r="C37" s="268"/>
      <c r="D37" s="266"/>
      <c r="E37" s="270" t="s">
        <v>130</v>
      </c>
      <c r="F37" s="266"/>
      <c r="G37" s="388" t="s">
        <v>1754</v>
      </c>
      <c r="H37" s="388"/>
      <c r="I37" s="388"/>
      <c r="J37" s="388"/>
      <c r="K37" s="264"/>
    </row>
    <row r="38" spans="2:11" ht="15" customHeight="1">
      <c r="B38" s="267"/>
      <c r="C38" s="268"/>
      <c r="D38" s="266"/>
      <c r="E38" s="270" t="s">
        <v>131</v>
      </c>
      <c r="F38" s="266"/>
      <c r="G38" s="388" t="s">
        <v>1755</v>
      </c>
      <c r="H38" s="388"/>
      <c r="I38" s="388"/>
      <c r="J38" s="388"/>
      <c r="K38" s="264"/>
    </row>
    <row r="39" spans="2:11" ht="15" customHeight="1">
      <c r="B39" s="267"/>
      <c r="C39" s="268"/>
      <c r="D39" s="266"/>
      <c r="E39" s="270" t="s">
        <v>132</v>
      </c>
      <c r="F39" s="266"/>
      <c r="G39" s="388" t="s">
        <v>1756</v>
      </c>
      <c r="H39" s="388"/>
      <c r="I39" s="388"/>
      <c r="J39" s="388"/>
      <c r="K39" s="264"/>
    </row>
    <row r="40" spans="2:11" ht="15" customHeight="1">
      <c r="B40" s="267"/>
      <c r="C40" s="268"/>
      <c r="D40" s="266"/>
      <c r="E40" s="270" t="s">
        <v>1757</v>
      </c>
      <c r="F40" s="266"/>
      <c r="G40" s="388" t="s">
        <v>1758</v>
      </c>
      <c r="H40" s="388"/>
      <c r="I40" s="388"/>
      <c r="J40" s="388"/>
      <c r="K40" s="264"/>
    </row>
    <row r="41" spans="2:11" ht="15" customHeight="1">
      <c r="B41" s="267"/>
      <c r="C41" s="268"/>
      <c r="D41" s="266"/>
      <c r="E41" s="270"/>
      <c r="F41" s="266"/>
      <c r="G41" s="388" t="s">
        <v>1759</v>
      </c>
      <c r="H41" s="388"/>
      <c r="I41" s="388"/>
      <c r="J41" s="388"/>
      <c r="K41" s="264"/>
    </row>
    <row r="42" spans="2:11" ht="15" customHeight="1">
      <c r="B42" s="267"/>
      <c r="C42" s="268"/>
      <c r="D42" s="266"/>
      <c r="E42" s="270" t="s">
        <v>1760</v>
      </c>
      <c r="F42" s="266"/>
      <c r="G42" s="388" t="s">
        <v>1761</v>
      </c>
      <c r="H42" s="388"/>
      <c r="I42" s="388"/>
      <c r="J42" s="388"/>
      <c r="K42" s="264"/>
    </row>
    <row r="43" spans="2:11" ht="15" customHeight="1">
      <c r="B43" s="267"/>
      <c r="C43" s="268"/>
      <c r="D43" s="266"/>
      <c r="E43" s="270" t="s">
        <v>134</v>
      </c>
      <c r="F43" s="266"/>
      <c r="G43" s="388" t="s">
        <v>1762</v>
      </c>
      <c r="H43" s="388"/>
      <c r="I43" s="388"/>
      <c r="J43" s="388"/>
      <c r="K43" s="264"/>
    </row>
    <row r="44" spans="2:11" ht="12.75" customHeight="1">
      <c r="B44" s="267"/>
      <c r="C44" s="268"/>
      <c r="D44" s="266"/>
      <c r="E44" s="266"/>
      <c r="F44" s="266"/>
      <c r="G44" s="266"/>
      <c r="H44" s="266"/>
      <c r="I44" s="266"/>
      <c r="J44" s="266"/>
      <c r="K44" s="264"/>
    </row>
    <row r="45" spans="2:11" ht="15" customHeight="1">
      <c r="B45" s="267"/>
      <c r="C45" s="268"/>
      <c r="D45" s="388" t="s">
        <v>1763</v>
      </c>
      <c r="E45" s="388"/>
      <c r="F45" s="388"/>
      <c r="G45" s="388"/>
      <c r="H45" s="388"/>
      <c r="I45" s="388"/>
      <c r="J45" s="388"/>
      <c r="K45" s="264"/>
    </row>
    <row r="46" spans="2:11" ht="15" customHeight="1">
      <c r="B46" s="267"/>
      <c r="C46" s="268"/>
      <c r="D46" s="268"/>
      <c r="E46" s="388" t="s">
        <v>1764</v>
      </c>
      <c r="F46" s="388"/>
      <c r="G46" s="388"/>
      <c r="H46" s="388"/>
      <c r="I46" s="388"/>
      <c r="J46" s="388"/>
      <c r="K46" s="264"/>
    </row>
    <row r="47" spans="2:11" ht="15" customHeight="1">
      <c r="B47" s="267"/>
      <c r="C47" s="268"/>
      <c r="D47" s="268"/>
      <c r="E47" s="388" t="s">
        <v>1765</v>
      </c>
      <c r="F47" s="388"/>
      <c r="G47" s="388"/>
      <c r="H47" s="388"/>
      <c r="I47" s="388"/>
      <c r="J47" s="388"/>
      <c r="K47" s="264"/>
    </row>
    <row r="48" spans="2:11" ht="15" customHeight="1">
      <c r="B48" s="267"/>
      <c r="C48" s="268"/>
      <c r="D48" s="268"/>
      <c r="E48" s="388" t="s">
        <v>1766</v>
      </c>
      <c r="F48" s="388"/>
      <c r="G48" s="388"/>
      <c r="H48" s="388"/>
      <c r="I48" s="388"/>
      <c r="J48" s="388"/>
      <c r="K48" s="264"/>
    </row>
    <row r="49" spans="2:11" ht="15" customHeight="1">
      <c r="B49" s="267"/>
      <c r="C49" s="268"/>
      <c r="D49" s="388" t="s">
        <v>1767</v>
      </c>
      <c r="E49" s="388"/>
      <c r="F49" s="388"/>
      <c r="G49" s="388"/>
      <c r="H49" s="388"/>
      <c r="I49" s="388"/>
      <c r="J49" s="388"/>
      <c r="K49" s="264"/>
    </row>
    <row r="50" spans="2:11" ht="25.5" customHeight="1">
      <c r="B50" s="263"/>
      <c r="C50" s="389" t="s">
        <v>1768</v>
      </c>
      <c r="D50" s="389"/>
      <c r="E50" s="389"/>
      <c r="F50" s="389"/>
      <c r="G50" s="389"/>
      <c r="H50" s="389"/>
      <c r="I50" s="389"/>
      <c r="J50" s="389"/>
      <c r="K50" s="264"/>
    </row>
    <row r="51" spans="2:11" ht="5.25" customHeight="1">
      <c r="B51" s="263"/>
      <c r="C51" s="265"/>
      <c r="D51" s="265"/>
      <c r="E51" s="265"/>
      <c r="F51" s="265"/>
      <c r="G51" s="265"/>
      <c r="H51" s="265"/>
      <c r="I51" s="265"/>
      <c r="J51" s="265"/>
      <c r="K51" s="264"/>
    </row>
    <row r="52" spans="2:11" ht="15" customHeight="1">
      <c r="B52" s="263"/>
      <c r="C52" s="388" t="s">
        <v>1769</v>
      </c>
      <c r="D52" s="388"/>
      <c r="E52" s="388"/>
      <c r="F52" s="388"/>
      <c r="G52" s="388"/>
      <c r="H52" s="388"/>
      <c r="I52" s="388"/>
      <c r="J52" s="388"/>
      <c r="K52" s="264"/>
    </row>
    <row r="53" spans="2:11" ht="15" customHeight="1">
      <c r="B53" s="263"/>
      <c r="C53" s="388" t="s">
        <v>1770</v>
      </c>
      <c r="D53" s="388"/>
      <c r="E53" s="388"/>
      <c r="F53" s="388"/>
      <c r="G53" s="388"/>
      <c r="H53" s="388"/>
      <c r="I53" s="388"/>
      <c r="J53" s="388"/>
      <c r="K53" s="264"/>
    </row>
    <row r="54" spans="2:11" ht="12.75" customHeight="1">
      <c r="B54" s="263"/>
      <c r="C54" s="266"/>
      <c r="D54" s="266"/>
      <c r="E54" s="266"/>
      <c r="F54" s="266"/>
      <c r="G54" s="266"/>
      <c r="H54" s="266"/>
      <c r="I54" s="266"/>
      <c r="J54" s="266"/>
      <c r="K54" s="264"/>
    </row>
    <row r="55" spans="2:11" ht="15" customHeight="1">
      <c r="B55" s="263"/>
      <c r="C55" s="388" t="s">
        <v>1771</v>
      </c>
      <c r="D55" s="388"/>
      <c r="E55" s="388"/>
      <c r="F55" s="388"/>
      <c r="G55" s="388"/>
      <c r="H55" s="388"/>
      <c r="I55" s="388"/>
      <c r="J55" s="388"/>
      <c r="K55" s="264"/>
    </row>
    <row r="56" spans="2:11" ht="15" customHeight="1">
      <c r="B56" s="263"/>
      <c r="C56" s="268"/>
      <c r="D56" s="388" t="s">
        <v>1772</v>
      </c>
      <c r="E56" s="388"/>
      <c r="F56" s="388"/>
      <c r="G56" s="388"/>
      <c r="H56" s="388"/>
      <c r="I56" s="388"/>
      <c r="J56" s="388"/>
      <c r="K56" s="264"/>
    </row>
    <row r="57" spans="2:11" ht="15" customHeight="1">
      <c r="B57" s="263"/>
      <c r="C57" s="268"/>
      <c r="D57" s="388" t="s">
        <v>1773</v>
      </c>
      <c r="E57" s="388"/>
      <c r="F57" s="388"/>
      <c r="G57" s="388"/>
      <c r="H57" s="388"/>
      <c r="I57" s="388"/>
      <c r="J57" s="388"/>
      <c r="K57" s="264"/>
    </row>
    <row r="58" spans="2:11" ht="15" customHeight="1">
      <c r="B58" s="263"/>
      <c r="C58" s="268"/>
      <c r="D58" s="388" t="s">
        <v>1774</v>
      </c>
      <c r="E58" s="388"/>
      <c r="F58" s="388"/>
      <c r="G58" s="388"/>
      <c r="H58" s="388"/>
      <c r="I58" s="388"/>
      <c r="J58" s="388"/>
      <c r="K58" s="264"/>
    </row>
    <row r="59" spans="2:11" ht="15" customHeight="1">
      <c r="B59" s="263"/>
      <c r="C59" s="268"/>
      <c r="D59" s="388" t="s">
        <v>1775</v>
      </c>
      <c r="E59" s="388"/>
      <c r="F59" s="388"/>
      <c r="G59" s="388"/>
      <c r="H59" s="388"/>
      <c r="I59" s="388"/>
      <c r="J59" s="388"/>
      <c r="K59" s="264"/>
    </row>
    <row r="60" spans="2:11" ht="15" customHeight="1">
      <c r="B60" s="263"/>
      <c r="C60" s="268"/>
      <c r="D60" s="387" t="s">
        <v>1776</v>
      </c>
      <c r="E60" s="387"/>
      <c r="F60" s="387"/>
      <c r="G60" s="387"/>
      <c r="H60" s="387"/>
      <c r="I60" s="387"/>
      <c r="J60" s="387"/>
      <c r="K60" s="264"/>
    </row>
    <row r="61" spans="2:11" ht="15" customHeight="1">
      <c r="B61" s="263"/>
      <c r="C61" s="268"/>
      <c r="D61" s="388" t="s">
        <v>1777</v>
      </c>
      <c r="E61" s="388"/>
      <c r="F61" s="388"/>
      <c r="G61" s="388"/>
      <c r="H61" s="388"/>
      <c r="I61" s="388"/>
      <c r="J61" s="388"/>
      <c r="K61" s="264"/>
    </row>
    <row r="62" spans="2:11" ht="12.75" customHeight="1">
      <c r="B62" s="263"/>
      <c r="C62" s="268"/>
      <c r="D62" s="268"/>
      <c r="E62" s="271"/>
      <c r="F62" s="268"/>
      <c r="G62" s="268"/>
      <c r="H62" s="268"/>
      <c r="I62" s="268"/>
      <c r="J62" s="268"/>
      <c r="K62" s="264"/>
    </row>
    <row r="63" spans="2:11" ht="15" customHeight="1">
      <c r="B63" s="263"/>
      <c r="C63" s="268"/>
      <c r="D63" s="388" t="s">
        <v>1778</v>
      </c>
      <c r="E63" s="388"/>
      <c r="F63" s="388"/>
      <c r="G63" s="388"/>
      <c r="H63" s="388"/>
      <c r="I63" s="388"/>
      <c r="J63" s="388"/>
      <c r="K63" s="264"/>
    </row>
    <row r="64" spans="2:11" ht="15" customHeight="1">
      <c r="B64" s="263"/>
      <c r="C64" s="268"/>
      <c r="D64" s="387" t="s">
        <v>1779</v>
      </c>
      <c r="E64" s="387"/>
      <c r="F64" s="387"/>
      <c r="G64" s="387"/>
      <c r="H64" s="387"/>
      <c r="I64" s="387"/>
      <c r="J64" s="387"/>
      <c r="K64" s="264"/>
    </row>
    <row r="65" spans="2:11" ht="15" customHeight="1">
      <c r="B65" s="263"/>
      <c r="C65" s="268"/>
      <c r="D65" s="388" t="s">
        <v>1780</v>
      </c>
      <c r="E65" s="388"/>
      <c r="F65" s="388"/>
      <c r="G65" s="388"/>
      <c r="H65" s="388"/>
      <c r="I65" s="388"/>
      <c r="J65" s="388"/>
      <c r="K65" s="264"/>
    </row>
    <row r="66" spans="2:11" ht="15" customHeight="1">
      <c r="B66" s="263"/>
      <c r="C66" s="268"/>
      <c r="D66" s="388" t="s">
        <v>1781</v>
      </c>
      <c r="E66" s="388"/>
      <c r="F66" s="388"/>
      <c r="G66" s="388"/>
      <c r="H66" s="388"/>
      <c r="I66" s="388"/>
      <c r="J66" s="388"/>
      <c r="K66" s="264"/>
    </row>
    <row r="67" spans="2:11" ht="15" customHeight="1">
      <c r="B67" s="263"/>
      <c r="C67" s="268"/>
      <c r="D67" s="388" t="s">
        <v>1782</v>
      </c>
      <c r="E67" s="388"/>
      <c r="F67" s="388"/>
      <c r="G67" s="388"/>
      <c r="H67" s="388"/>
      <c r="I67" s="388"/>
      <c r="J67" s="388"/>
      <c r="K67" s="264"/>
    </row>
    <row r="68" spans="2:11" ht="15" customHeight="1">
      <c r="B68" s="263"/>
      <c r="C68" s="268"/>
      <c r="D68" s="388" t="s">
        <v>1783</v>
      </c>
      <c r="E68" s="388"/>
      <c r="F68" s="388"/>
      <c r="G68" s="388"/>
      <c r="H68" s="388"/>
      <c r="I68" s="388"/>
      <c r="J68" s="388"/>
      <c r="K68" s="264"/>
    </row>
    <row r="69" spans="2:11" ht="12.75" customHeight="1">
      <c r="B69" s="272"/>
      <c r="C69" s="273"/>
      <c r="D69" s="273"/>
      <c r="E69" s="273"/>
      <c r="F69" s="273"/>
      <c r="G69" s="273"/>
      <c r="H69" s="273"/>
      <c r="I69" s="273"/>
      <c r="J69" s="273"/>
      <c r="K69" s="274"/>
    </row>
    <row r="70" spans="2:11" ht="18.75" customHeight="1">
      <c r="B70" s="275"/>
      <c r="C70" s="275"/>
      <c r="D70" s="275"/>
      <c r="E70" s="275"/>
      <c r="F70" s="275"/>
      <c r="G70" s="275"/>
      <c r="H70" s="275"/>
      <c r="I70" s="275"/>
      <c r="J70" s="275"/>
      <c r="K70" s="276"/>
    </row>
    <row r="71" spans="2:11" ht="18.75" customHeight="1">
      <c r="B71" s="276"/>
      <c r="C71" s="276"/>
      <c r="D71" s="276"/>
      <c r="E71" s="276"/>
      <c r="F71" s="276"/>
      <c r="G71" s="276"/>
      <c r="H71" s="276"/>
      <c r="I71" s="276"/>
      <c r="J71" s="276"/>
      <c r="K71" s="276"/>
    </row>
    <row r="72" spans="2:11" ht="7.5" customHeight="1">
      <c r="B72" s="277"/>
      <c r="C72" s="278"/>
      <c r="D72" s="278"/>
      <c r="E72" s="278"/>
      <c r="F72" s="278"/>
      <c r="G72" s="278"/>
      <c r="H72" s="278"/>
      <c r="I72" s="278"/>
      <c r="J72" s="278"/>
      <c r="K72" s="279"/>
    </row>
    <row r="73" spans="2:11" ht="45" customHeight="1">
      <c r="B73" s="280"/>
      <c r="C73" s="386" t="s">
        <v>105</v>
      </c>
      <c r="D73" s="386"/>
      <c r="E73" s="386"/>
      <c r="F73" s="386"/>
      <c r="G73" s="386"/>
      <c r="H73" s="386"/>
      <c r="I73" s="386"/>
      <c r="J73" s="386"/>
      <c r="K73" s="281"/>
    </row>
    <row r="74" spans="2:11" ht="17.25" customHeight="1">
      <c r="B74" s="280"/>
      <c r="C74" s="282" t="s">
        <v>1784</v>
      </c>
      <c r="D74" s="282"/>
      <c r="E74" s="282"/>
      <c r="F74" s="282" t="s">
        <v>1785</v>
      </c>
      <c r="G74" s="283"/>
      <c r="H74" s="282" t="s">
        <v>130</v>
      </c>
      <c r="I74" s="282" t="s">
        <v>59</v>
      </c>
      <c r="J74" s="282" t="s">
        <v>1786</v>
      </c>
      <c r="K74" s="281"/>
    </row>
    <row r="75" spans="2:11" ht="17.25" customHeight="1">
      <c r="B75" s="280"/>
      <c r="C75" s="284" t="s">
        <v>1787</v>
      </c>
      <c r="D75" s="284"/>
      <c r="E75" s="284"/>
      <c r="F75" s="285" t="s">
        <v>1788</v>
      </c>
      <c r="G75" s="286"/>
      <c r="H75" s="284"/>
      <c r="I75" s="284"/>
      <c r="J75" s="284" t="s">
        <v>1789</v>
      </c>
      <c r="K75" s="281"/>
    </row>
    <row r="76" spans="2:11" ht="5.25" customHeight="1">
      <c r="B76" s="280"/>
      <c r="C76" s="287"/>
      <c r="D76" s="287"/>
      <c r="E76" s="287"/>
      <c r="F76" s="287"/>
      <c r="G76" s="288"/>
      <c r="H76" s="287"/>
      <c r="I76" s="287"/>
      <c r="J76" s="287"/>
      <c r="K76" s="281"/>
    </row>
    <row r="77" spans="2:11" ht="15" customHeight="1">
      <c r="B77" s="280"/>
      <c r="C77" s="270" t="s">
        <v>55</v>
      </c>
      <c r="D77" s="287"/>
      <c r="E77" s="287"/>
      <c r="F77" s="289" t="s">
        <v>1790</v>
      </c>
      <c r="G77" s="288"/>
      <c r="H77" s="270" t="s">
        <v>1791</v>
      </c>
      <c r="I77" s="270" t="s">
        <v>1792</v>
      </c>
      <c r="J77" s="270">
        <v>20</v>
      </c>
      <c r="K77" s="281"/>
    </row>
    <row r="78" spans="2:11" ht="15" customHeight="1">
      <c r="B78" s="280"/>
      <c r="C78" s="270" t="s">
        <v>1793</v>
      </c>
      <c r="D78" s="270"/>
      <c r="E78" s="270"/>
      <c r="F78" s="289" t="s">
        <v>1790</v>
      </c>
      <c r="G78" s="288"/>
      <c r="H78" s="270" t="s">
        <v>1794</v>
      </c>
      <c r="I78" s="270" t="s">
        <v>1792</v>
      </c>
      <c r="J78" s="270">
        <v>120</v>
      </c>
      <c r="K78" s="281"/>
    </row>
    <row r="79" spans="2:11" ht="15" customHeight="1">
      <c r="B79" s="290"/>
      <c r="C79" s="270" t="s">
        <v>1795</v>
      </c>
      <c r="D79" s="270"/>
      <c r="E79" s="270"/>
      <c r="F79" s="289" t="s">
        <v>1796</v>
      </c>
      <c r="G79" s="288"/>
      <c r="H79" s="270" t="s">
        <v>1797</v>
      </c>
      <c r="I79" s="270" t="s">
        <v>1792</v>
      </c>
      <c r="J79" s="270">
        <v>50</v>
      </c>
      <c r="K79" s="281"/>
    </row>
    <row r="80" spans="2:11" ht="15" customHeight="1">
      <c r="B80" s="290"/>
      <c r="C80" s="270" t="s">
        <v>1798</v>
      </c>
      <c r="D80" s="270"/>
      <c r="E80" s="270"/>
      <c r="F80" s="289" t="s">
        <v>1790</v>
      </c>
      <c r="G80" s="288"/>
      <c r="H80" s="270" t="s">
        <v>1799</v>
      </c>
      <c r="I80" s="270" t="s">
        <v>1800</v>
      </c>
      <c r="J80" s="270"/>
      <c r="K80" s="281"/>
    </row>
    <row r="81" spans="2:11" ht="15" customHeight="1">
      <c r="B81" s="290"/>
      <c r="C81" s="291" t="s">
        <v>1801</v>
      </c>
      <c r="D81" s="291"/>
      <c r="E81" s="291"/>
      <c r="F81" s="292" t="s">
        <v>1796</v>
      </c>
      <c r="G81" s="291"/>
      <c r="H81" s="291" t="s">
        <v>1802</v>
      </c>
      <c r="I81" s="291" t="s">
        <v>1792</v>
      </c>
      <c r="J81" s="291">
        <v>15</v>
      </c>
      <c r="K81" s="281"/>
    </row>
    <row r="82" spans="2:11" ht="15" customHeight="1">
      <c r="B82" s="290"/>
      <c r="C82" s="291" t="s">
        <v>1803</v>
      </c>
      <c r="D82" s="291"/>
      <c r="E82" s="291"/>
      <c r="F82" s="292" t="s">
        <v>1796</v>
      </c>
      <c r="G82" s="291"/>
      <c r="H82" s="291" t="s">
        <v>1804</v>
      </c>
      <c r="I82" s="291" t="s">
        <v>1792</v>
      </c>
      <c r="J82" s="291">
        <v>15</v>
      </c>
      <c r="K82" s="281"/>
    </row>
    <row r="83" spans="2:11" ht="15" customHeight="1">
      <c r="B83" s="290"/>
      <c r="C83" s="291" t="s">
        <v>1805</v>
      </c>
      <c r="D83" s="291"/>
      <c r="E83" s="291"/>
      <c r="F83" s="292" t="s">
        <v>1796</v>
      </c>
      <c r="G83" s="291"/>
      <c r="H83" s="291" t="s">
        <v>1806</v>
      </c>
      <c r="I83" s="291" t="s">
        <v>1792</v>
      </c>
      <c r="J83" s="291">
        <v>20</v>
      </c>
      <c r="K83" s="281"/>
    </row>
    <row r="84" spans="2:11" ht="15" customHeight="1">
      <c r="B84" s="290"/>
      <c r="C84" s="291" t="s">
        <v>1807</v>
      </c>
      <c r="D84" s="291"/>
      <c r="E84" s="291"/>
      <c r="F84" s="292" t="s">
        <v>1796</v>
      </c>
      <c r="G84" s="291"/>
      <c r="H84" s="291" t="s">
        <v>1808</v>
      </c>
      <c r="I84" s="291" t="s">
        <v>1792</v>
      </c>
      <c r="J84" s="291">
        <v>20</v>
      </c>
      <c r="K84" s="281"/>
    </row>
    <row r="85" spans="2:11" ht="15" customHeight="1">
      <c r="B85" s="290"/>
      <c r="C85" s="270" t="s">
        <v>1809</v>
      </c>
      <c r="D85" s="270"/>
      <c r="E85" s="270"/>
      <c r="F85" s="289" t="s">
        <v>1796</v>
      </c>
      <c r="G85" s="288"/>
      <c r="H85" s="270" t="s">
        <v>1810</v>
      </c>
      <c r="I85" s="270" t="s">
        <v>1792</v>
      </c>
      <c r="J85" s="270">
        <v>50</v>
      </c>
      <c r="K85" s="281"/>
    </row>
    <row r="86" spans="2:11" ht="15" customHeight="1">
      <c r="B86" s="290"/>
      <c r="C86" s="270" t="s">
        <v>1811</v>
      </c>
      <c r="D86" s="270"/>
      <c r="E86" s="270"/>
      <c r="F86" s="289" t="s">
        <v>1796</v>
      </c>
      <c r="G86" s="288"/>
      <c r="H86" s="270" t="s">
        <v>1812</v>
      </c>
      <c r="I86" s="270" t="s">
        <v>1792</v>
      </c>
      <c r="J86" s="270">
        <v>20</v>
      </c>
      <c r="K86" s="281"/>
    </row>
    <row r="87" spans="2:11" ht="15" customHeight="1">
      <c r="B87" s="290"/>
      <c r="C87" s="270" t="s">
        <v>1813</v>
      </c>
      <c r="D87" s="270"/>
      <c r="E87" s="270"/>
      <c r="F87" s="289" t="s">
        <v>1796</v>
      </c>
      <c r="G87" s="288"/>
      <c r="H87" s="270" t="s">
        <v>1814</v>
      </c>
      <c r="I87" s="270" t="s">
        <v>1792</v>
      </c>
      <c r="J87" s="270">
        <v>20</v>
      </c>
      <c r="K87" s="281"/>
    </row>
    <row r="88" spans="2:11" ht="15" customHeight="1">
      <c r="B88" s="290"/>
      <c r="C88" s="270" t="s">
        <v>1815</v>
      </c>
      <c r="D88" s="270"/>
      <c r="E88" s="270"/>
      <c r="F88" s="289" t="s">
        <v>1796</v>
      </c>
      <c r="G88" s="288"/>
      <c r="H88" s="270" t="s">
        <v>1816</v>
      </c>
      <c r="I88" s="270" t="s">
        <v>1792</v>
      </c>
      <c r="J88" s="270">
        <v>50</v>
      </c>
      <c r="K88" s="281"/>
    </row>
    <row r="89" spans="2:11" ht="15" customHeight="1">
      <c r="B89" s="290"/>
      <c r="C89" s="270" t="s">
        <v>1817</v>
      </c>
      <c r="D89" s="270"/>
      <c r="E89" s="270"/>
      <c r="F89" s="289" t="s">
        <v>1796</v>
      </c>
      <c r="G89" s="288"/>
      <c r="H89" s="270" t="s">
        <v>1817</v>
      </c>
      <c r="I89" s="270" t="s">
        <v>1792</v>
      </c>
      <c r="J89" s="270">
        <v>50</v>
      </c>
      <c r="K89" s="281"/>
    </row>
    <row r="90" spans="2:11" ht="15" customHeight="1">
      <c r="B90" s="290"/>
      <c r="C90" s="270" t="s">
        <v>135</v>
      </c>
      <c r="D90" s="270"/>
      <c r="E90" s="270"/>
      <c r="F90" s="289" t="s">
        <v>1796</v>
      </c>
      <c r="G90" s="288"/>
      <c r="H90" s="270" t="s">
        <v>1818</v>
      </c>
      <c r="I90" s="270" t="s">
        <v>1792</v>
      </c>
      <c r="J90" s="270">
        <v>255</v>
      </c>
      <c r="K90" s="281"/>
    </row>
    <row r="91" spans="2:11" ht="15" customHeight="1">
      <c r="B91" s="290"/>
      <c r="C91" s="270" t="s">
        <v>1819</v>
      </c>
      <c r="D91" s="270"/>
      <c r="E91" s="270"/>
      <c r="F91" s="289" t="s">
        <v>1790</v>
      </c>
      <c r="G91" s="288"/>
      <c r="H91" s="270" t="s">
        <v>1820</v>
      </c>
      <c r="I91" s="270" t="s">
        <v>1821</v>
      </c>
      <c r="J91" s="270"/>
      <c r="K91" s="281"/>
    </row>
    <row r="92" spans="2:11" ht="15" customHeight="1">
      <c r="B92" s="290"/>
      <c r="C92" s="270" t="s">
        <v>1822</v>
      </c>
      <c r="D92" s="270"/>
      <c r="E92" s="270"/>
      <c r="F92" s="289" t="s">
        <v>1790</v>
      </c>
      <c r="G92" s="288"/>
      <c r="H92" s="270" t="s">
        <v>1823</v>
      </c>
      <c r="I92" s="270" t="s">
        <v>1824</v>
      </c>
      <c r="J92" s="270"/>
      <c r="K92" s="281"/>
    </row>
    <row r="93" spans="2:11" ht="15" customHeight="1">
      <c r="B93" s="290"/>
      <c r="C93" s="270" t="s">
        <v>1825</v>
      </c>
      <c r="D93" s="270"/>
      <c r="E93" s="270"/>
      <c r="F93" s="289" t="s">
        <v>1790</v>
      </c>
      <c r="G93" s="288"/>
      <c r="H93" s="270" t="s">
        <v>1825</v>
      </c>
      <c r="I93" s="270" t="s">
        <v>1824</v>
      </c>
      <c r="J93" s="270"/>
      <c r="K93" s="281"/>
    </row>
    <row r="94" spans="2:11" ht="15" customHeight="1">
      <c r="B94" s="290"/>
      <c r="C94" s="270" t="s">
        <v>40</v>
      </c>
      <c r="D94" s="270"/>
      <c r="E94" s="270"/>
      <c r="F94" s="289" t="s">
        <v>1790</v>
      </c>
      <c r="G94" s="288"/>
      <c r="H94" s="270" t="s">
        <v>1826</v>
      </c>
      <c r="I94" s="270" t="s">
        <v>1824</v>
      </c>
      <c r="J94" s="270"/>
      <c r="K94" s="281"/>
    </row>
    <row r="95" spans="2:11" ht="15" customHeight="1">
      <c r="B95" s="290"/>
      <c r="C95" s="270" t="s">
        <v>50</v>
      </c>
      <c r="D95" s="270"/>
      <c r="E95" s="270"/>
      <c r="F95" s="289" t="s">
        <v>1790</v>
      </c>
      <c r="G95" s="288"/>
      <c r="H95" s="270" t="s">
        <v>1827</v>
      </c>
      <c r="I95" s="270" t="s">
        <v>1824</v>
      </c>
      <c r="J95" s="270"/>
      <c r="K95" s="281"/>
    </row>
    <row r="96" spans="2:11" ht="15" customHeight="1">
      <c r="B96" s="293"/>
      <c r="C96" s="294"/>
      <c r="D96" s="294"/>
      <c r="E96" s="294"/>
      <c r="F96" s="294"/>
      <c r="G96" s="294"/>
      <c r="H96" s="294"/>
      <c r="I96" s="294"/>
      <c r="J96" s="294"/>
      <c r="K96" s="295"/>
    </row>
    <row r="97" spans="2:11" ht="18.75" customHeight="1">
      <c r="B97" s="296"/>
      <c r="C97" s="297"/>
      <c r="D97" s="297"/>
      <c r="E97" s="297"/>
      <c r="F97" s="297"/>
      <c r="G97" s="297"/>
      <c r="H97" s="297"/>
      <c r="I97" s="297"/>
      <c r="J97" s="297"/>
      <c r="K97" s="296"/>
    </row>
    <row r="98" spans="2:11" ht="18.75" customHeight="1">
      <c r="B98" s="276"/>
      <c r="C98" s="276"/>
      <c r="D98" s="276"/>
      <c r="E98" s="276"/>
      <c r="F98" s="276"/>
      <c r="G98" s="276"/>
      <c r="H98" s="276"/>
      <c r="I98" s="276"/>
      <c r="J98" s="276"/>
      <c r="K98" s="276"/>
    </row>
    <row r="99" spans="2:11" ht="7.5" customHeight="1">
      <c r="B99" s="277"/>
      <c r="C99" s="278"/>
      <c r="D99" s="278"/>
      <c r="E99" s="278"/>
      <c r="F99" s="278"/>
      <c r="G99" s="278"/>
      <c r="H99" s="278"/>
      <c r="I99" s="278"/>
      <c r="J99" s="278"/>
      <c r="K99" s="279"/>
    </row>
    <row r="100" spans="2:11" ht="45" customHeight="1">
      <c r="B100" s="280"/>
      <c r="C100" s="386" t="s">
        <v>1828</v>
      </c>
      <c r="D100" s="386"/>
      <c r="E100" s="386"/>
      <c r="F100" s="386"/>
      <c r="G100" s="386"/>
      <c r="H100" s="386"/>
      <c r="I100" s="386"/>
      <c r="J100" s="386"/>
      <c r="K100" s="281"/>
    </row>
    <row r="101" spans="2:11" ht="17.25" customHeight="1">
      <c r="B101" s="280"/>
      <c r="C101" s="282" t="s">
        <v>1784</v>
      </c>
      <c r="D101" s="282"/>
      <c r="E101" s="282"/>
      <c r="F101" s="282" t="s">
        <v>1785</v>
      </c>
      <c r="G101" s="283"/>
      <c r="H101" s="282" t="s">
        <v>130</v>
      </c>
      <c r="I101" s="282" t="s">
        <v>59</v>
      </c>
      <c r="J101" s="282" t="s">
        <v>1786</v>
      </c>
      <c r="K101" s="281"/>
    </row>
    <row r="102" spans="2:11" ht="17.25" customHeight="1">
      <c r="B102" s="280"/>
      <c r="C102" s="284" t="s">
        <v>1787</v>
      </c>
      <c r="D102" s="284"/>
      <c r="E102" s="284"/>
      <c r="F102" s="285" t="s">
        <v>1788</v>
      </c>
      <c r="G102" s="286"/>
      <c r="H102" s="284"/>
      <c r="I102" s="284"/>
      <c r="J102" s="284" t="s">
        <v>1789</v>
      </c>
      <c r="K102" s="281"/>
    </row>
    <row r="103" spans="2:11" ht="5.25" customHeight="1">
      <c r="B103" s="280"/>
      <c r="C103" s="282"/>
      <c r="D103" s="282"/>
      <c r="E103" s="282"/>
      <c r="F103" s="282"/>
      <c r="G103" s="298"/>
      <c r="H103" s="282"/>
      <c r="I103" s="282"/>
      <c r="J103" s="282"/>
      <c r="K103" s="281"/>
    </row>
    <row r="104" spans="2:11" ht="15" customHeight="1">
      <c r="B104" s="280"/>
      <c r="C104" s="270" t="s">
        <v>55</v>
      </c>
      <c r="D104" s="287"/>
      <c r="E104" s="287"/>
      <c r="F104" s="289" t="s">
        <v>1790</v>
      </c>
      <c r="G104" s="298"/>
      <c r="H104" s="270" t="s">
        <v>1829</v>
      </c>
      <c r="I104" s="270" t="s">
        <v>1792</v>
      </c>
      <c r="J104" s="270">
        <v>20</v>
      </c>
      <c r="K104" s="281"/>
    </row>
    <row r="105" spans="2:11" ht="15" customHeight="1">
      <c r="B105" s="280"/>
      <c r="C105" s="270" t="s">
        <v>1793</v>
      </c>
      <c r="D105" s="270"/>
      <c r="E105" s="270"/>
      <c r="F105" s="289" t="s">
        <v>1790</v>
      </c>
      <c r="G105" s="270"/>
      <c r="H105" s="270" t="s">
        <v>1829</v>
      </c>
      <c r="I105" s="270" t="s">
        <v>1792</v>
      </c>
      <c r="J105" s="270">
        <v>120</v>
      </c>
      <c r="K105" s="281"/>
    </row>
    <row r="106" spans="2:11" ht="15" customHeight="1">
      <c r="B106" s="290"/>
      <c r="C106" s="270" t="s">
        <v>1795</v>
      </c>
      <c r="D106" s="270"/>
      <c r="E106" s="270"/>
      <c r="F106" s="289" t="s">
        <v>1796</v>
      </c>
      <c r="G106" s="270"/>
      <c r="H106" s="270" t="s">
        <v>1829</v>
      </c>
      <c r="I106" s="270" t="s">
        <v>1792</v>
      </c>
      <c r="J106" s="270">
        <v>50</v>
      </c>
      <c r="K106" s="281"/>
    </row>
    <row r="107" spans="2:11" ht="15" customHeight="1">
      <c r="B107" s="290"/>
      <c r="C107" s="270" t="s">
        <v>1798</v>
      </c>
      <c r="D107" s="270"/>
      <c r="E107" s="270"/>
      <c r="F107" s="289" t="s">
        <v>1790</v>
      </c>
      <c r="G107" s="270"/>
      <c r="H107" s="270" t="s">
        <v>1829</v>
      </c>
      <c r="I107" s="270" t="s">
        <v>1800</v>
      </c>
      <c r="J107" s="270"/>
      <c r="K107" s="281"/>
    </row>
    <row r="108" spans="2:11" ht="15" customHeight="1">
      <c r="B108" s="290"/>
      <c r="C108" s="270" t="s">
        <v>1809</v>
      </c>
      <c r="D108" s="270"/>
      <c r="E108" s="270"/>
      <c r="F108" s="289" t="s">
        <v>1796</v>
      </c>
      <c r="G108" s="270"/>
      <c r="H108" s="270" t="s">
        <v>1829</v>
      </c>
      <c r="I108" s="270" t="s">
        <v>1792</v>
      </c>
      <c r="J108" s="270">
        <v>50</v>
      </c>
      <c r="K108" s="281"/>
    </row>
    <row r="109" spans="2:11" ht="15" customHeight="1">
      <c r="B109" s="290"/>
      <c r="C109" s="270" t="s">
        <v>1817</v>
      </c>
      <c r="D109" s="270"/>
      <c r="E109" s="270"/>
      <c r="F109" s="289" t="s">
        <v>1796</v>
      </c>
      <c r="G109" s="270"/>
      <c r="H109" s="270" t="s">
        <v>1829</v>
      </c>
      <c r="I109" s="270" t="s">
        <v>1792</v>
      </c>
      <c r="J109" s="270">
        <v>50</v>
      </c>
      <c r="K109" s="281"/>
    </row>
    <row r="110" spans="2:11" ht="15" customHeight="1">
      <c r="B110" s="290"/>
      <c r="C110" s="270" t="s">
        <v>1815</v>
      </c>
      <c r="D110" s="270"/>
      <c r="E110" s="270"/>
      <c r="F110" s="289" t="s">
        <v>1796</v>
      </c>
      <c r="G110" s="270"/>
      <c r="H110" s="270" t="s">
        <v>1829</v>
      </c>
      <c r="I110" s="270" t="s">
        <v>1792</v>
      </c>
      <c r="J110" s="270">
        <v>50</v>
      </c>
      <c r="K110" s="281"/>
    </row>
    <row r="111" spans="2:11" ht="15" customHeight="1">
      <c r="B111" s="290"/>
      <c r="C111" s="270" t="s">
        <v>55</v>
      </c>
      <c r="D111" s="270"/>
      <c r="E111" s="270"/>
      <c r="F111" s="289" t="s">
        <v>1790</v>
      </c>
      <c r="G111" s="270"/>
      <c r="H111" s="270" t="s">
        <v>1830</v>
      </c>
      <c r="I111" s="270" t="s">
        <v>1792</v>
      </c>
      <c r="J111" s="270">
        <v>20</v>
      </c>
      <c r="K111" s="281"/>
    </row>
    <row r="112" spans="2:11" ht="15" customHeight="1">
      <c r="B112" s="290"/>
      <c r="C112" s="270" t="s">
        <v>1831</v>
      </c>
      <c r="D112" s="270"/>
      <c r="E112" s="270"/>
      <c r="F112" s="289" t="s">
        <v>1790</v>
      </c>
      <c r="G112" s="270"/>
      <c r="H112" s="270" t="s">
        <v>1832</v>
      </c>
      <c r="I112" s="270" t="s">
        <v>1792</v>
      </c>
      <c r="J112" s="270">
        <v>120</v>
      </c>
      <c r="K112" s="281"/>
    </row>
    <row r="113" spans="2:11" ht="15" customHeight="1">
      <c r="B113" s="290"/>
      <c r="C113" s="270" t="s">
        <v>40</v>
      </c>
      <c r="D113" s="270"/>
      <c r="E113" s="270"/>
      <c r="F113" s="289" t="s">
        <v>1790</v>
      </c>
      <c r="G113" s="270"/>
      <c r="H113" s="270" t="s">
        <v>1833</v>
      </c>
      <c r="I113" s="270" t="s">
        <v>1824</v>
      </c>
      <c r="J113" s="270"/>
      <c r="K113" s="281"/>
    </row>
    <row r="114" spans="2:11" ht="15" customHeight="1">
      <c r="B114" s="290"/>
      <c r="C114" s="270" t="s">
        <v>50</v>
      </c>
      <c r="D114" s="270"/>
      <c r="E114" s="270"/>
      <c r="F114" s="289" t="s">
        <v>1790</v>
      </c>
      <c r="G114" s="270"/>
      <c r="H114" s="270" t="s">
        <v>1834</v>
      </c>
      <c r="I114" s="270" t="s">
        <v>1824</v>
      </c>
      <c r="J114" s="270"/>
      <c r="K114" s="281"/>
    </row>
    <row r="115" spans="2:11" ht="15" customHeight="1">
      <c r="B115" s="290"/>
      <c r="C115" s="270" t="s">
        <v>59</v>
      </c>
      <c r="D115" s="270"/>
      <c r="E115" s="270"/>
      <c r="F115" s="289" t="s">
        <v>1790</v>
      </c>
      <c r="G115" s="270"/>
      <c r="H115" s="270" t="s">
        <v>1835</v>
      </c>
      <c r="I115" s="270" t="s">
        <v>1836</v>
      </c>
      <c r="J115" s="270"/>
      <c r="K115" s="281"/>
    </row>
    <row r="116" spans="2:11" ht="15" customHeight="1">
      <c r="B116" s="293"/>
      <c r="C116" s="299"/>
      <c r="D116" s="299"/>
      <c r="E116" s="299"/>
      <c r="F116" s="299"/>
      <c r="G116" s="299"/>
      <c r="H116" s="299"/>
      <c r="I116" s="299"/>
      <c r="J116" s="299"/>
      <c r="K116" s="295"/>
    </row>
    <row r="117" spans="2:11" ht="18.75" customHeight="1">
      <c r="B117" s="300"/>
      <c r="C117" s="266"/>
      <c r="D117" s="266"/>
      <c r="E117" s="266"/>
      <c r="F117" s="301"/>
      <c r="G117" s="266"/>
      <c r="H117" s="266"/>
      <c r="I117" s="266"/>
      <c r="J117" s="266"/>
      <c r="K117" s="300"/>
    </row>
    <row r="118" spans="2:11" ht="18.75" customHeight="1">
      <c r="B118" s="276"/>
      <c r="C118" s="276"/>
      <c r="D118" s="276"/>
      <c r="E118" s="276"/>
      <c r="F118" s="276"/>
      <c r="G118" s="276"/>
      <c r="H118" s="276"/>
      <c r="I118" s="276"/>
      <c r="J118" s="276"/>
      <c r="K118" s="276"/>
    </row>
    <row r="119" spans="2:11" ht="7.5" customHeight="1">
      <c r="B119" s="302"/>
      <c r="C119" s="303"/>
      <c r="D119" s="303"/>
      <c r="E119" s="303"/>
      <c r="F119" s="303"/>
      <c r="G119" s="303"/>
      <c r="H119" s="303"/>
      <c r="I119" s="303"/>
      <c r="J119" s="303"/>
      <c r="K119" s="304"/>
    </row>
    <row r="120" spans="2:11" ht="45" customHeight="1">
      <c r="B120" s="305"/>
      <c r="C120" s="385" t="s">
        <v>1837</v>
      </c>
      <c r="D120" s="385"/>
      <c r="E120" s="385"/>
      <c r="F120" s="385"/>
      <c r="G120" s="385"/>
      <c r="H120" s="385"/>
      <c r="I120" s="385"/>
      <c r="J120" s="385"/>
      <c r="K120" s="306"/>
    </row>
    <row r="121" spans="2:11" ht="17.25" customHeight="1">
      <c r="B121" s="307"/>
      <c r="C121" s="282" t="s">
        <v>1784</v>
      </c>
      <c r="D121" s="282"/>
      <c r="E121" s="282"/>
      <c r="F121" s="282" t="s">
        <v>1785</v>
      </c>
      <c r="G121" s="283"/>
      <c r="H121" s="282" t="s">
        <v>130</v>
      </c>
      <c r="I121" s="282" t="s">
        <v>59</v>
      </c>
      <c r="J121" s="282" t="s">
        <v>1786</v>
      </c>
      <c r="K121" s="308"/>
    </row>
    <row r="122" spans="2:11" ht="17.25" customHeight="1">
      <c r="B122" s="307"/>
      <c r="C122" s="284" t="s">
        <v>1787</v>
      </c>
      <c r="D122" s="284"/>
      <c r="E122" s="284"/>
      <c r="F122" s="285" t="s">
        <v>1788</v>
      </c>
      <c r="G122" s="286"/>
      <c r="H122" s="284"/>
      <c r="I122" s="284"/>
      <c r="J122" s="284" t="s">
        <v>1789</v>
      </c>
      <c r="K122" s="308"/>
    </row>
    <row r="123" spans="2:11" ht="5.25" customHeight="1">
      <c r="B123" s="309"/>
      <c r="C123" s="287"/>
      <c r="D123" s="287"/>
      <c r="E123" s="287"/>
      <c r="F123" s="287"/>
      <c r="G123" s="270"/>
      <c r="H123" s="287"/>
      <c r="I123" s="287"/>
      <c r="J123" s="287"/>
      <c r="K123" s="310"/>
    </row>
    <row r="124" spans="2:11" ht="15" customHeight="1">
      <c r="B124" s="309"/>
      <c r="C124" s="270" t="s">
        <v>1793</v>
      </c>
      <c r="D124" s="287"/>
      <c r="E124" s="287"/>
      <c r="F124" s="289" t="s">
        <v>1790</v>
      </c>
      <c r="G124" s="270"/>
      <c r="H124" s="270" t="s">
        <v>1829</v>
      </c>
      <c r="I124" s="270" t="s">
        <v>1792</v>
      </c>
      <c r="J124" s="270">
        <v>120</v>
      </c>
      <c r="K124" s="311"/>
    </row>
    <row r="125" spans="2:11" ht="15" customHeight="1">
      <c r="B125" s="309"/>
      <c r="C125" s="270" t="s">
        <v>1838</v>
      </c>
      <c r="D125" s="270"/>
      <c r="E125" s="270"/>
      <c r="F125" s="289" t="s">
        <v>1790</v>
      </c>
      <c r="G125" s="270"/>
      <c r="H125" s="270" t="s">
        <v>1839</v>
      </c>
      <c r="I125" s="270" t="s">
        <v>1792</v>
      </c>
      <c r="J125" s="270" t="s">
        <v>1840</v>
      </c>
      <c r="K125" s="311"/>
    </row>
    <row r="126" spans="2:11" ht="15" customHeight="1">
      <c r="B126" s="309"/>
      <c r="C126" s="270" t="s">
        <v>1739</v>
      </c>
      <c r="D126" s="270"/>
      <c r="E126" s="270"/>
      <c r="F126" s="289" t="s">
        <v>1790</v>
      </c>
      <c r="G126" s="270"/>
      <c r="H126" s="270" t="s">
        <v>1841</v>
      </c>
      <c r="I126" s="270" t="s">
        <v>1792</v>
      </c>
      <c r="J126" s="270" t="s">
        <v>1840</v>
      </c>
      <c r="K126" s="311"/>
    </row>
    <row r="127" spans="2:11" ht="15" customHeight="1">
      <c r="B127" s="309"/>
      <c r="C127" s="270" t="s">
        <v>1801</v>
      </c>
      <c r="D127" s="270"/>
      <c r="E127" s="270"/>
      <c r="F127" s="289" t="s">
        <v>1796</v>
      </c>
      <c r="G127" s="270"/>
      <c r="H127" s="270" t="s">
        <v>1802</v>
      </c>
      <c r="I127" s="270" t="s">
        <v>1792</v>
      </c>
      <c r="J127" s="270">
        <v>15</v>
      </c>
      <c r="K127" s="311"/>
    </row>
    <row r="128" spans="2:11" ht="15" customHeight="1">
      <c r="B128" s="309"/>
      <c r="C128" s="291" t="s">
        <v>1803</v>
      </c>
      <c r="D128" s="291"/>
      <c r="E128" s="291"/>
      <c r="F128" s="292" t="s">
        <v>1796</v>
      </c>
      <c r="G128" s="291"/>
      <c r="H128" s="291" t="s">
        <v>1804</v>
      </c>
      <c r="I128" s="291" t="s">
        <v>1792</v>
      </c>
      <c r="J128" s="291">
        <v>15</v>
      </c>
      <c r="K128" s="311"/>
    </row>
    <row r="129" spans="2:11" ht="15" customHeight="1">
      <c r="B129" s="309"/>
      <c r="C129" s="291" t="s">
        <v>1805</v>
      </c>
      <c r="D129" s="291"/>
      <c r="E129" s="291"/>
      <c r="F129" s="292" t="s">
        <v>1796</v>
      </c>
      <c r="G129" s="291"/>
      <c r="H129" s="291" t="s">
        <v>1806</v>
      </c>
      <c r="I129" s="291" t="s">
        <v>1792</v>
      </c>
      <c r="J129" s="291">
        <v>20</v>
      </c>
      <c r="K129" s="311"/>
    </row>
    <row r="130" spans="2:11" ht="15" customHeight="1">
      <c r="B130" s="309"/>
      <c r="C130" s="291" t="s">
        <v>1807</v>
      </c>
      <c r="D130" s="291"/>
      <c r="E130" s="291"/>
      <c r="F130" s="292" t="s">
        <v>1796</v>
      </c>
      <c r="G130" s="291"/>
      <c r="H130" s="291" t="s">
        <v>1808</v>
      </c>
      <c r="I130" s="291" t="s">
        <v>1792</v>
      </c>
      <c r="J130" s="291">
        <v>20</v>
      </c>
      <c r="K130" s="311"/>
    </row>
    <row r="131" spans="2:11" ht="15" customHeight="1">
      <c r="B131" s="309"/>
      <c r="C131" s="270" t="s">
        <v>1795</v>
      </c>
      <c r="D131" s="270"/>
      <c r="E131" s="270"/>
      <c r="F131" s="289" t="s">
        <v>1796</v>
      </c>
      <c r="G131" s="270"/>
      <c r="H131" s="270" t="s">
        <v>1829</v>
      </c>
      <c r="I131" s="270" t="s">
        <v>1792</v>
      </c>
      <c r="J131" s="270">
        <v>50</v>
      </c>
      <c r="K131" s="311"/>
    </row>
    <row r="132" spans="2:11" ht="15" customHeight="1">
      <c r="B132" s="309"/>
      <c r="C132" s="270" t="s">
        <v>1809</v>
      </c>
      <c r="D132" s="270"/>
      <c r="E132" s="270"/>
      <c r="F132" s="289" t="s">
        <v>1796</v>
      </c>
      <c r="G132" s="270"/>
      <c r="H132" s="270" t="s">
        <v>1829</v>
      </c>
      <c r="I132" s="270" t="s">
        <v>1792</v>
      </c>
      <c r="J132" s="270">
        <v>50</v>
      </c>
      <c r="K132" s="311"/>
    </row>
    <row r="133" spans="2:11" ht="15" customHeight="1">
      <c r="B133" s="309"/>
      <c r="C133" s="270" t="s">
        <v>1815</v>
      </c>
      <c r="D133" s="270"/>
      <c r="E133" s="270"/>
      <c r="F133" s="289" t="s">
        <v>1796</v>
      </c>
      <c r="G133" s="270"/>
      <c r="H133" s="270" t="s">
        <v>1829</v>
      </c>
      <c r="I133" s="270" t="s">
        <v>1792</v>
      </c>
      <c r="J133" s="270">
        <v>50</v>
      </c>
      <c r="K133" s="311"/>
    </row>
    <row r="134" spans="2:11" ht="15" customHeight="1">
      <c r="B134" s="309"/>
      <c r="C134" s="270" t="s">
        <v>1817</v>
      </c>
      <c r="D134" s="270"/>
      <c r="E134" s="270"/>
      <c r="F134" s="289" t="s">
        <v>1796</v>
      </c>
      <c r="G134" s="270"/>
      <c r="H134" s="270" t="s">
        <v>1829</v>
      </c>
      <c r="I134" s="270" t="s">
        <v>1792</v>
      </c>
      <c r="J134" s="270">
        <v>50</v>
      </c>
      <c r="K134" s="311"/>
    </row>
    <row r="135" spans="2:11" ht="15" customHeight="1">
      <c r="B135" s="309"/>
      <c r="C135" s="270" t="s">
        <v>135</v>
      </c>
      <c r="D135" s="270"/>
      <c r="E135" s="270"/>
      <c r="F135" s="289" t="s">
        <v>1796</v>
      </c>
      <c r="G135" s="270"/>
      <c r="H135" s="270" t="s">
        <v>1842</v>
      </c>
      <c r="I135" s="270" t="s">
        <v>1792</v>
      </c>
      <c r="J135" s="270">
        <v>255</v>
      </c>
      <c r="K135" s="311"/>
    </row>
    <row r="136" spans="2:11" ht="15" customHeight="1">
      <c r="B136" s="309"/>
      <c r="C136" s="270" t="s">
        <v>1819</v>
      </c>
      <c r="D136" s="270"/>
      <c r="E136" s="270"/>
      <c r="F136" s="289" t="s">
        <v>1790</v>
      </c>
      <c r="G136" s="270"/>
      <c r="H136" s="270" t="s">
        <v>1843</v>
      </c>
      <c r="I136" s="270" t="s">
        <v>1821</v>
      </c>
      <c r="J136" s="270"/>
      <c r="K136" s="311"/>
    </row>
    <row r="137" spans="2:11" ht="15" customHeight="1">
      <c r="B137" s="309"/>
      <c r="C137" s="270" t="s">
        <v>1822</v>
      </c>
      <c r="D137" s="270"/>
      <c r="E137" s="270"/>
      <c r="F137" s="289" t="s">
        <v>1790</v>
      </c>
      <c r="G137" s="270"/>
      <c r="H137" s="270" t="s">
        <v>1844</v>
      </c>
      <c r="I137" s="270" t="s">
        <v>1824</v>
      </c>
      <c r="J137" s="270"/>
      <c r="K137" s="311"/>
    </row>
    <row r="138" spans="2:11" ht="15" customHeight="1">
      <c r="B138" s="309"/>
      <c r="C138" s="270" t="s">
        <v>1825</v>
      </c>
      <c r="D138" s="270"/>
      <c r="E138" s="270"/>
      <c r="F138" s="289" t="s">
        <v>1790</v>
      </c>
      <c r="G138" s="270"/>
      <c r="H138" s="270" t="s">
        <v>1825</v>
      </c>
      <c r="I138" s="270" t="s">
        <v>1824</v>
      </c>
      <c r="J138" s="270"/>
      <c r="K138" s="311"/>
    </row>
    <row r="139" spans="2:11" ht="15" customHeight="1">
      <c r="B139" s="309"/>
      <c r="C139" s="270" t="s">
        <v>40</v>
      </c>
      <c r="D139" s="270"/>
      <c r="E139" s="270"/>
      <c r="F139" s="289" t="s">
        <v>1790</v>
      </c>
      <c r="G139" s="270"/>
      <c r="H139" s="270" t="s">
        <v>1845</v>
      </c>
      <c r="I139" s="270" t="s">
        <v>1824</v>
      </c>
      <c r="J139" s="270"/>
      <c r="K139" s="311"/>
    </row>
    <row r="140" spans="2:11" ht="15" customHeight="1">
      <c r="B140" s="309"/>
      <c r="C140" s="270" t="s">
        <v>1846</v>
      </c>
      <c r="D140" s="270"/>
      <c r="E140" s="270"/>
      <c r="F140" s="289" t="s">
        <v>1790</v>
      </c>
      <c r="G140" s="270"/>
      <c r="H140" s="270" t="s">
        <v>1847</v>
      </c>
      <c r="I140" s="270" t="s">
        <v>1824</v>
      </c>
      <c r="J140" s="270"/>
      <c r="K140" s="311"/>
    </row>
    <row r="141" spans="2:11" ht="15" customHeight="1">
      <c r="B141" s="312"/>
      <c r="C141" s="313"/>
      <c r="D141" s="313"/>
      <c r="E141" s="313"/>
      <c r="F141" s="313"/>
      <c r="G141" s="313"/>
      <c r="H141" s="313"/>
      <c r="I141" s="313"/>
      <c r="J141" s="313"/>
      <c r="K141" s="314"/>
    </row>
    <row r="142" spans="2:11" ht="18.75" customHeight="1">
      <c r="B142" s="266"/>
      <c r="C142" s="266"/>
      <c r="D142" s="266"/>
      <c r="E142" s="266"/>
      <c r="F142" s="301"/>
      <c r="G142" s="266"/>
      <c r="H142" s="266"/>
      <c r="I142" s="266"/>
      <c r="J142" s="266"/>
      <c r="K142" s="266"/>
    </row>
    <row r="143" spans="2:11" ht="18.75" customHeight="1">
      <c r="B143" s="276"/>
      <c r="C143" s="276"/>
      <c r="D143" s="276"/>
      <c r="E143" s="276"/>
      <c r="F143" s="276"/>
      <c r="G143" s="276"/>
      <c r="H143" s="276"/>
      <c r="I143" s="276"/>
      <c r="J143" s="276"/>
      <c r="K143" s="276"/>
    </row>
    <row r="144" spans="2:11" ht="7.5" customHeight="1">
      <c r="B144" s="277"/>
      <c r="C144" s="278"/>
      <c r="D144" s="278"/>
      <c r="E144" s="278"/>
      <c r="F144" s="278"/>
      <c r="G144" s="278"/>
      <c r="H144" s="278"/>
      <c r="I144" s="278"/>
      <c r="J144" s="278"/>
      <c r="K144" s="279"/>
    </row>
    <row r="145" spans="2:11" ht="45" customHeight="1">
      <c r="B145" s="280"/>
      <c r="C145" s="386" t="s">
        <v>1848</v>
      </c>
      <c r="D145" s="386"/>
      <c r="E145" s="386"/>
      <c r="F145" s="386"/>
      <c r="G145" s="386"/>
      <c r="H145" s="386"/>
      <c r="I145" s="386"/>
      <c r="J145" s="386"/>
      <c r="K145" s="281"/>
    </row>
    <row r="146" spans="2:11" ht="17.25" customHeight="1">
      <c r="B146" s="280"/>
      <c r="C146" s="282" t="s">
        <v>1784</v>
      </c>
      <c r="D146" s="282"/>
      <c r="E146" s="282"/>
      <c r="F146" s="282" t="s">
        <v>1785</v>
      </c>
      <c r="G146" s="283"/>
      <c r="H146" s="282" t="s">
        <v>130</v>
      </c>
      <c r="I146" s="282" t="s">
        <v>59</v>
      </c>
      <c r="J146" s="282" t="s">
        <v>1786</v>
      </c>
      <c r="K146" s="281"/>
    </row>
    <row r="147" spans="2:11" ht="17.25" customHeight="1">
      <c r="B147" s="280"/>
      <c r="C147" s="284" t="s">
        <v>1787</v>
      </c>
      <c r="D147" s="284"/>
      <c r="E147" s="284"/>
      <c r="F147" s="285" t="s">
        <v>1788</v>
      </c>
      <c r="G147" s="286"/>
      <c r="H147" s="284"/>
      <c r="I147" s="284"/>
      <c r="J147" s="284" t="s">
        <v>1789</v>
      </c>
      <c r="K147" s="281"/>
    </row>
    <row r="148" spans="2:11" ht="5.25" customHeight="1">
      <c r="B148" s="290"/>
      <c r="C148" s="287"/>
      <c r="D148" s="287"/>
      <c r="E148" s="287"/>
      <c r="F148" s="287"/>
      <c r="G148" s="288"/>
      <c r="H148" s="287"/>
      <c r="I148" s="287"/>
      <c r="J148" s="287"/>
      <c r="K148" s="311"/>
    </row>
    <row r="149" spans="2:11" ht="15" customHeight="1">
      <c r="B149" s="290"/>
      <c r="C149" s="315" t="s">
        <v>1793</v>
      </c>
      <c r="D149" s="270"/>
      <c r="E149" s="270"/>
      <c r="F149" s="316" t="s">
        <v>1790</v>
      </c>
      <c r="G149" s="270"/>
      <c r="H149" s="315" t="s">
        <v>1829</v>
      </c>
      <c r="I149" s="315" t="s">
        <v>1792</v>
      </c>
      <c r="J149" s="315">
        <v>120</v>
      </c>
      <c r="K149" s="311"/>
    </row>
    <row r="150" spans="2:11" ht="15" customHeight="1">
      <c r="B150" s="290"/>
      <c r="C150" s="315" t="s">
        <v>1838</v>
      </c>
      <c r="D150" s="270"/>
      <c r="E150" s="270"/>
      <c r="F150" s="316" t="s">
        <v>1790</v>
      </c>
      <c r="G150" s="270"/>
      <c r="H150" s="315" t="s">
        <v>1849</v>
      </c>
      <c r="I150" s="315" t="s">
        <v>1792</v>
      </c>
      <c r="J150" s="315" t="s">
        <v>1840</v>
      </c>
      <c r="K150" s="311"/>
    </row>
    <row r="151" spans="2:11" ht="15" customHeight="1">
      <c r="B151" s="290"/>
      <c r="C151" s="315" t="s">
        <v>1739</v>
      </c>
      <c r="D151" s="270"/>
      <c r="E151" s="270"/>
      <c r="F151" s="316" t="s">
        <v>1790</v>
      </c>
      <c r="G151" s="270"/>
      <c r="H151" s="315" t="s">
        <v>1850</v>
      </c>
      <c r="I151" s="315" t="s">
        <v>1792</v>
      </c>
      <c r="J151" s="315" t="s">
        <v>1840</v>
      </c>
      <c r="K151" s="311"/>
    </row>
    <row r="152" spans="2:11" ht="15" customHeight="1">
      <c r="B152" s="290"/>
      <c r="C152" s="315" t="s">
        <v>1795</v>
      </c>
      <c r="D152" s="270"/>
      <c r="E152" s="270"/>
      <c r="F152" s="316" t="s">
        <v>1796</v>
      </c>
      <c r="G152" s="270"/>
      <c r="H152" s="315" t="s">
        <v>1829</v>
      </c>
      <c r="I152" s="315" t="s">
        <v>1792</v>
      </c>
      <c r="J152" s="315">
        <v>50</v>
      </c>
      <c r="K152" s="311"/>
    </row>
    <row r="153" spans="2:11" ht="15" customHeight="1">
      <c r="B153" s="290"/>
      <c r="C153" s="315" t="s">
        <v>1798</v>
      </c>
      <c r="D153" s="270"/>
      <c r="E153" s="270"/>
      <c r="F153" s="316" t="s">
        <v>1790</v>
      </c>
      <c r="G153" s="270"/>
      <c r="H153" s="315" t="s">
        <v>1829</v>
      </c>
      <c r="I153" s="315" t="s">
        <v>1800</v>
      </c>
      <c r="J153" s="315"/>
      <c r="K153" s="311"/>
    </row>
    <row r="154" spans="2:11" ht="15" customHeight="1">
      <c r="B154" s="290"/>
      <c r="C154" s="315" t="s">
        <v>1809</v>
      </c>
      <c r="D154" s="270"/>
      <c r="E154" s="270"/>
      <c r="F154" s="316" t="s">
        <v>1796</v>
      </c>
      <c r="G154" s="270"/>
      <c r="H154" s="315" t="s">
        <v>1829</v>
      </c>
      <c r="I154" s="315" t="s">
        <v>1792</v>
      </c>
      <c r="J154" s="315">
        <v>50</v>
      </c>
      <c r="K154" s="311"/>
    </row>
    <row r="155" spans="2:11" ht="15" customHeight="1">
      <c r="B155" s="290"/>
      <c r="C155" s="315" t="s">
        <v>1817</v>
      </c>
      <c r="D155" s="270"/>
      <c r="E155" s="270"/>
      <c r="F155" s="316" t="s">
        <v>1796</v>
      </c>
      <c r="G155" s="270"/>
      <c r="H155" s="315" t="s">
        <v>1829</v>
      </c>
      <c r="I155" s="315" t="s">
        <v>1792</v>
      </c>
      <c r="J155" s="315">
        <v>50</v>
      </c>
      <c r="K155" s="311"/>
    </row>
    <row r="156" spans="2:11" ht="15" customHeight="1">
      <c r="B156" s="290"/>
      <c r="C156" s="315" t="s">
        <v>1815</v>
      </c>
      <c r="D156" s="270"/>
      <c r="E156" s="270"/>
      <c r="F156" s="316" t="s">
        <v>1796</v>
      </c>
      <c r="G156" s="270"/>
      <c r="H156" s="315" t="s">
        <v>1829</v>
      </c>
      <c r="I156" s="315" t="s">
        <v>1792</v>
      </c>
      <c r="J156" s="315">
        <v>50</v>
      </c>
      <c r="K156" s="311"/>
    </row>
    <row r="157" spans="2:11" ht="15" customHeight="1">
      <c r="B157" s="290"/>
      <c r="C157" s="315" t="s">
        <v>110</v>
      </c>
      <c r="D157" s="270"/>
      <c r="E157" s="270"/>
      <c r="F157" s="316" t="s">
        <v>1790</v>
      </c>
      <c r="G157" s="270"/>
      <c r="H157" s="315" t="s">
        <v>1851</v>
      </c>
      <c r="I157" s="315" t="s">
        <v>1792</v>
      </c>
      <c r="J157" s="315" t="s">
        <v>1852</v>
      </c>
      <c r="K157" s="311"/>
    </row>
    <row r="158" spans="2:11" ht="15" customHeight="1">
      <c r="B158" s="290"/>
      <c r="C158" s="315" t="s">
        <v>1853</v>
      </c>
      <c r="D158" s="270"/>
      <c r="E158" s="270"/>
      <c r="F158" s="316" t="s">
        <v>1790</v>
      </c>
      <c r="G158" s="270"/>
      <c r="H158" s="315" t="s">
        <v>1854</v>
      </c>
      <c r="I158" s="315" t="s">
        <v>1824</v>
      </c>
      <c r="J158" s="315"/>
      <c r="K158" s="311"/>
    </row>
    <row r="159" spans="2:11" ht="15" customHeight="1">
      <c r="B159" s="317"/>
      <c r="C159" s="299"/>
      <c r="D159" s="299"/>
      <c r="E159" s="299"/>
      <c r="F159" s="299"/>
      <c r="G159" s="299"/>
      <c r="H159" s="299"/>
      <c r="I159" s="299"/>
      <c r="J159" s="299"/>
      <c r="K159" s="318"/>
    </row>
    <row r="160" spans="2:11" ht="18.75" customHeight="1">
      <c r="B160" s="266"/>
      <c r="C160" s="270"/>
      <c r="D160" s="270"/>
      <c r="E160" s="270"/>
      <c r="F160" s="289"/>
      <c r="G160" s="270"/>
      <c r="H160" s="270"/>
      <c r="I160" s="270"/>
      <c r="J160" s="270"/>
      <c r="K160" s="266"/>
    </row>
    <row r="161" spans="2:11" ht="18.75" customHeight="1">
      <c r="B161" s="276"/>
      <c r="C161" s="276"/>
      <c r="D161" s="276"/>
      <c r="E161" s="276"/>
      <c r="F161" s="276"/>
      <c r="G161" s="276"/>
      <c r="H161" s="276"/>
      <c r="I161" s="276"/>
      <c r="J161" s="276"/>
      <c r="K161" s="276"/>
    </row>
    <row r="162" spans="2:11" ht="7.5" customHeight="1">
      <c r="B162" s="258"/>
      <c r="C162" s="259"/>
      <c r="D162" s="259"/>
      <c r="E162" s="259"/>
      <c r="F162" s="259"/>
      <c r="G162" s="259"/>
      <c r="H162" s="259"/>
      <c r="I162" s="259"/>
      <c r="J162" s="259"/>
      <c r="K162" s="260"/>
    </row>
    <row r="163" spans="2:11" ht="45" customHeight="1">
      <c r="B163" s="261"/>
      <c r="C163" s="385" t="s">
        <v>1855</v>
      </c>
      <c r="D163" s="385"/>
      <c r="E163" s="385"/>
      <c r="F163" s="385"/>
      <c r="G163" s="385"/>
      <c r="H163" s="385"/>
      <c r="I163" s="385"/>
      <c r="J163" s="385"/>
      <c r="K163" s="262"/>
    </row>
    <row r="164" spans="2:11" ht="17.25" customHeight="1">
      <c r="B164" s="261"/>
      <c r="C164" s="282" t="s">
        <v>1784</v>
      </c>
      <c r="D164" s="282"/>
      <c r="E164" s="282"/>
      <c r="F164" s="282" t="s">
        <v>1785</v>
      </c>
      <c r="G164" s="319"/>
      <c r="H164" s="320" t="s">
        <v>130</v>
      </c>
      <c r="I164" s="320" t="s">
        <v>59</v>
      </c>
      <c r="J164" s="282" t="s">
        <v>1786</v>
      </c>
      <c r="K164" s="262"/>
    </row>
    <row r="165" spans="2:11" ht="17.25" customHeight="1">
      <c r="B165" s="263"/>
      <c r="C165" s="284" t="s">
        <v>1787</v>
      </c>
      <c r="D165" s="284"/>
      <c r="E165" s="284"/>
      <c r="F165" s="285" t="s">
        <v>1788</v>
      </c>
      <c r="G165" s="321"/>
      <c r="H165" s="322"/>
      <c r="I165" s="322"/>
      <c r="J165" s="284" t="s">
        <v>1789</v>
      </c>
      <c r="K165" s="264"/>
    </row>
    <row r="166" spans="2:11" ht="5.25" customHeight="1">
      <c r="B166" s="290"/>
      <c r="C166" s="287"/>
      <c r="D166" s="287"/>
      <c r="E166" s="287"/>
      <c r="F166" s="287"/>
      <c r="G166" s="288"/>
      <c r="H166" s="287"/>
      <c r="I166" s="287"/>
      <c r="J166" s="287"/>
      <c r="K166" s="311"/>
    </row>
    <row r="167" spans="2:11" ht="15" customHeight="1">
      <c r="B167" s="290"/>
      <c r="C167" s="270" t="s">
        <v>1793</v>
      </c>
      <c r="D167" s="270"/>
      <c r="E167" s="270"/>
      <c r="F167" s="289" t="s">
        <v>1790</v>
      </c>
      <c r="G167" s="270"/>
      <c r="H167" s="270" t="s">
        <v>1829</v>
      </c>
      <c r="I167" s="270" t="s">
        <v>1792</v>
      </c>
      <c r="J167" s="270">
        <v>120</v>
      </c>
      <c r="K167" s="311"/>
    </row>
    <row r="168" spans="2:11" ht="15" customHeight="1">
      <c r="B168" s="290"/>
      <c r="C168" s="270" t="s">
        <v>1838</v>
      </c>
      <c r="D168" s="270"/>
      <c r="E168" s="270"/>
      <c r="F168" s="289" t="s">
        <v>1790</v>
      </c>
      <c r="G168" s="270"/>
      <c r="H168" s="270" t="s">
        <v>1839</v>
      </c>
      <c r="I168" s="270" t="s">
        <v>1792</v>
      </c>
      <c r="J168" s="270" t="s">
        <v>1840</v>
      </c>
      <c r="K168" s="311"/>
    </row>
    <row r="169" spans="2:11" ht="15" customHeight="1">
      <c r="B169" s="290"/>
      <c r="C169" s="270" t="s">
        <v>1739</v>
      </c>
      <c r="D169" s="270"/>
      <c r="E169" s="270"/>
      <c r="F169" s="289" t="s">
        <v>1790</v>
      </c>
      <c r="G169" s="270"/>
      <c r="H169" s="270" t="s">
        <v>1856</v>
      </c>
      <c r="I169" s="270" t="s">
        <v>1792</v>
      </c>
      <c r="J169" s="270" t="s">
        <v>1840</v>
      </c>
      <c r="K169" s="311"/>
    </row>
    <row r="170" spans="2:11" ht="15" customHeight="1">
      <c r="B170" s="290"/>
      <c r="C170" s="270" t="s">
        <v>1795</v>
      </c>
      <c r="D170" s="270"/>
      <c r="E170" s="270"/>
      <c r="F170" s="289" t="s">
        <v>1796</v>
      </c>
      <c r="G170" s="270"/>
      <c r="H170" s="270" t="s">
        <v>1856</v>
      </c>
      <c r="I170" s="270" t="s">
        <v>1792</v>
      </c>
      <c r="J170" s="270">
        <v>50</v>
      </c>
      <c r="K170" s="311"/>
    </row>
    <row r="171" spans="2:11" ht="15" customHeight="1">
      <c r="B171" s="290"/>
      <c r="C171" s="270" t="s">
        <v>1798</v>
      </c>
      <c r="D171" s="270"/>
      <c r="E171" s="270"/>
      <c r="F171" s="289" t="s">
        <v>1790</v>
      </c>
      <c r="G171" s="270"/>
      <c r="H171" s="270" t="s">
        <v>1856</v>
      </c>
      <c r="I171" s="270" t="s">
        <v>1800</v>
      </c>
      <c r="J171" s="270"/>
      <c r="K171" s="311"/>
    </row>
    <row r="172" spans="2:11" ht="15" customHeight="1">
      <c r="B172" s="290"/>
      <c r="C172" s="270" t="s">
        <v>1809</v>
      </c>
      <c r="D172" s="270"/>
      <c r="E172" s="270"/>
      <c r="F172" s="289" t="s">
        <v>1796</v>
      </c>
      <c r="G172" s="270"/>
      <c r="H172" s="270" t="s">
        <v>1856</v>
      </c>
      <c r="I172" s="270" t="s">
        <v>1792</v>
      </c>
      <c r="J172" s="270">
        <v>50</v>
      </c>
      <c r="K172" s="311"/>
    </row>
    <row r="173" spans="2:11" ht="15" customHeight="1">
      <c r="B173" s="290"/>
      <c r="C173" s="270" t="s">
        <v>1817</v>
      </c>
      <c r="D173" s="270"/>
      <c r="E173" s="270"/>
      <c r="F173" s="289" t="s">
        <v>1796</v>
      </c>
      <c r="G173" s="270"/>
      <c r="H173" s="270" t="s">
        <v>1856</v>
      </c>
      <c r="I173" s="270" t="s">
        <v>1792</v>
      </c>
      <c r="J173" s="270">
        <v>50</v>
      </c>
      <c r="K173" s="311"/>
    </row>
    <row r="174" spans="2:11" ht="15" customHeight="1">
      <c r="B174" s="290"/>
      <c r="C174" s="270" t="s">
        <v>1815</v>
      </c>
      <c r="D174" s="270"/>
      <c r="E174" s="270"/>
      <c r="F174" s="289" t="s">
        <v>1796</v>
      </c>
      <c r="G174" s="270"/>
      <c r="H174" s="270" t="s">
        <v>1856</v>
      </c>
      <c r="I174" s="270" t="s">
        <v>1792</v>
      </c>
      <c r="J174" s="270">
        <v>50</v>
      </c>
      <c r="K174" s="311"/>
    </row>
    <row r="175" spans="2:11" ht="15" customHeight="1">
      <c r="B175" s="290"/>
      <c r="C175" s="270" t="s">
        <v>129</v>
      </c>
      <c r="D175" s="270"/>
      <c r="E175" s="270"/>
      <c r="F175" s="289" t="s">
        <v>1790</v>
      </c>
      <c r="G175" s="270"/>
      <c r="H175" s="270" t="s">
        <v>1857</v>
      </c>
      <c r="I175" s="270" t="s">
        <v>1858</v>
      </c>
      <c r="J175" s="270"/>
      <c r="K175" s="311"/>
    </row>
    <row r="176" spans="2:11" ht="15" customHeight="1">
      <c r="B176" s="290"/>
      <c r="C176" s="270" t="s">
        <v>59</v>
      </c>
      <c r="D176" s="270"/>
      <c r="E176" s="270"/>
      <c r="F176" s="289" t="s">
        <v>1790</v>
      </c>
      <c r="G176" s="270"/>
      <c r="H176" s="270" t="s">
        <v>1859</v>
      </c>
      <c r="I176" s="270" t="s">
        <v>1860</v>
      </c>
      <c r="J176" s="270">
        <v>1</v>
      </c>
      <c r="K176" s="311"/>
    </row>
    <row r="177" spans="2:11" ht="15" customHeight="1">
      <c r="B177" s="290"/>
      <c r="C177" s="270" t="s">
        <v>55</v>
      </c>
      <c r="D177" s="270"/>
      <c r="E177" s="270"/>
      <c r="F177" s="289" t="s">
        <v>1790</v>
      </c>
      <c r="G177" s="270"/>
      <c r="H177" s="270" t="s">
        <v>1861</v>
      </c>
      <c r="I177" s="270" t="s">
        <v>1792</v>
      </c>
      <c r="J177" s="270">
        <v>20</v>
      </c>
      <c r="K177" s="311"/>
    </row>
    <row r="178" spans="2:11" ht="15" customHeight="1">
      <c r="B178" s="290"/>
      <c r="C178" s="270" t="s">
        <v>130</v>
      </c>
      <c r="D178" s="270"/>
      <c r="E178" s="270"/>
      <c r="F178" s="289" t="s">
        <v>1790</v>
      </c>
      <c r="G178" s="270"/>
      <c r="H178" s="270" t="s">
        <v>1862</v>
      </c>
      <c r="I178" s="270" t="s">
        <v>1792</v>
      </c>
      <c r="J178" s="270">
        <v>255</v>
      </c>
      <c r="K178" s="311"/>
    </row>
    <row r="179" spans="2:11" ht="15" customHeight="1">
      <c r="B179" s="290"/>
      <c r="C179" s="270" t="s">
        <v>131</v>
      </c>
      <c r="D179" s="270"/>
      <c r="E179" s="270"/>
      <c r="F179" s="289" t="s">
        <v>1790</v>
      </c>
      <c r="G179" s="270"/>
      <c r="H179" s="270" t="s">
        <v>1755</v>
      </c>
      <c r="I179" s="270" t="s">
        <v>1792</v>
      </c>
      <c r="J179" s="270">
        <v>10</v>
      </c>
      <c r="K179" s="311"/>
    </row>
    <row r="180" spans="2:11" ht="15" customHeight="1">
      <c r="B180" s="290"/>
      <c r="C180" s="270" t="s">
        <v>132</v>
      </c>
      <c r="D180" s="270"/>
      <c r="E180" s="270"/>
      <c r="F180" s="289" t="s">
        <v>1790</v>
      </c>
      <c r="G180" s="270"/>
      <c r="H180" s="270" t="s">
        <v>1863</v>
      </c>
      <c r="I180" s="270" t="s">
        <v>1824</v>
      </c>
      <c r="J180" s="270"/>
      <c r="K180" s="311"/>
    </row>
    <row r="181" spans="2:11" ht="15" customHeight="1">
      <c r="B181" s="290"/>
      <c r="C181" s="270" t="s">
        <v>1864</v>
      </c>
      <c r="D181" s="270"/>
      <c r="E181" s="270"/>
      <c r="F181" s="289" t="s">
        <v>1790</v>
      </c>
      <c r="G181" s="270"/>
      <c r="H181" s="270" t="s">
        <v>1865</v>
      </c>
      <c r="I181" s="270" t="s">
        <v>1824</v>
      </c>
      <c r="J181" s="270"/>
      <c r="K181" s="311"/>
    </row>
    <row r="182" spans="2:11" ht="15" customHeight="1">
      <c r="B182" s="290"/>
      <c r="C182" s="270" t="s">
        <v>1853</v>
      </c>
      <c r="D182" s="270"/>
      <c r="E182" s="270"/>
      <c r="F182" s="289" t="s">
        <v>1790</v>
      </c>
      <c r="G182" s="270"/>
      <c r="H182" s="270" t="s">
        <v>1866</v>
      </c>
      <c r="I182" s="270" t="s">
        <v>1824</v>
      </c>
      <c r="J182" s="270"/>
      <c r="K182" s="311"/>
    </row>
    <row r="183" spans="2:11" ht="15" customHeight="1">
      <c r="B183" s="290"/>
      <c r="C183" s="270" t="s">
        <v>134</v>
      </c>
      <c r="D183" s="270"/>
      <c r="E183" s="270"/>
      <c r="F183" s="289" t="s">
        <v>1796</v>
      </c>
      <c r="G183" s="270"/>
      <c r="H183" s="270" t="s">
        <v>1867</v>
      </c>
      <c r="I183" s="270" t="s">
        <v>1792</v>
      </c>
      <c r="J183" s="270">
        <v>50</v>
      </c>
      <c r="K183" s="311"/>
    </row>
    <row r="184" spans="2:11" ht="15" customHeight="1">
      <c r="B184" s="290"/>
      <c r="C184" s="270" t="s">
        <v>1868</v>
      </c>
      <c r="D184" s="270"/>
      <c r="E184" s="270"/>
      <c r="F184" s="289" t="s">
        <v>1796</v>
      </c>
      <c r="G184" s="270"/>
      <c r="H184" s="270" t="s">
        <v>1869</v>
      </c>
      <c r="I184" s="270" t="s">
        <v>1870</v>
      </c>
      <c r="J184" s="270"/>
      <c r="K184" s="311"/>
    </row>
    <row r="185" spans="2:11" ht="15" customHeight="1">
      <c r="B185" s="290"/>
      <c r="C185" s="270" t="s">
        <v>1871</v>
      </c>
      <c r="D185" s="270"/>
      <c r="E185" s="270"/>
      <c r="F185" s="289" t="s">
        <v>1796</v>
      </c>
      <c r="G185" s="270"/>
      <c r="H185" s="270" t="s">
        <v>1872</v>
      </c>
      <c r="I185" s="270" t="s">
        <v>1870</v>
      </c>
      <c r="J185" s="270"/>
      <c r="K185" s="311"/>
    </row>
    <row r="186" spans="2:11" ht="15" customHeight="1">
      <c r="B186" s="290"/>
      <c r="C186" s="270" t="s">
        <v>1873</v>
      </c>
      <c r="D186" s="270"/>
      <c r="E186" s="270"/>
      <c r="F186" s="289" t="s">
        <v>1796</v>
      </c>
      <c r="G186" s="270"/>
      <c r="H186" s="270" t="s">
        <v>1874</v>
      </c>
      <c r="I186" s="270" t="s">
        <v>1870</v>
      </c>
      <c r="J186" s="270"/>
      <c r="K186" s="311"/>
    </row>
    <row r="187" spans="2:11" ht="15" customHeight="1">
      <c r="B187" s="290"/>
      <c r="C187" s="323" t="s">
        <v>1875</v>
      </c>
      <c r="D187" s="270"/>
      <c r="E187" s="270"/>
      <c r="F187" s="289" t="s">
        <v>1796</v>
      </c>
      <c r="G187" s="270"/>
      <c r="H187" s="270" t="s">
        <v>1876</v>
      </c>
      <c r="I187" s="270" t="s">
        <v>1877</v>
      </c>
      <c r="J187" s="324" t="s">
        <v>1878</v>
      </c>
      <c r="K187" s="311"/>
    </row>
    <row r="188" spans="2:11" ht="15" customHeight="1">
      <c r="B188" s="290"/>
      <c r="C188" s="275" t="s">
        <v>44</v>
      </c>
      <c r="D188" s="270"/>
      <c r="E188" s="270"/>
      <c r="F188" s="289" t="s">
        <v>1790</v>
      </c>
      <c r="G188" s="270"/>
      <c r="H188" s="266" t="s">
        <v>1879</v>
      </c>
      <c r="I188" s="270" t="s">
        <v>1880</v>
      </c>
      <c r="J188" s="270"/>
      <c r="K188" s="311"/>
    </row>
    <row r="189" spans="2:11" ht="15" customHeight="1">
      <c r="B189" s="290"/>
      <c r="C189" s="275" t="s">
        <v>1881</v>
      </c>
      <c r="D189" s="270"/>
      <c r="E189" s="270"/>
      <c r="F189" s="289" t="s">
        <v>1790</v>
      </c>
      <c r="G189" s="270"/>
      <c r="H189" s="270" t="s">
        <v>1882</v>
      </c>
      <c r="I189" s="270" t="s">
        <v>1824</v>
      </c>
      <c r="J189" s="270"/>
      <c r="K189" s="311"/>
    </row>
    <row r="190" spans="2:11" ht="15" customHeight="1">
      <c r="B190" s="290"/>
      <c r="C190" s="275" t="s">
        <v>1883</v>
      </c>
      <c r="D190" s="270"/>
      <c r="E190" s="270"/>
      <c r="F190" s="289" t="s">
        <v>1790</v>
      </c>
      <c r="G190" s="270"/>
      <c r="H190" s="270" t="s">
        <v>1884</v>
      </c>
      <c r="I190" s="270" t="s">
        <v>1824</v>
      </c>
      <c r="J190" s="270"/>
      <c r="K190" s="311"/>
    </row>
    <row r="191" spans="2:11" ht="15" customHeight="1">
      <c r="B191" s="290"/>
      <c r="C191" s="275" t="s">
        <v>1885</v>
      </c>
      <c r="D191" s="270"/>
      <c r="E191" s="270"/>
      <c r="F191" s="289" t="s">
        <v>1796</v>
      </c>
      <c r="G191" s="270"/>
      <c r="H191" s="270" t="s">
        <v>1886</v>
      </c>
      <c r="I191" s="270" t="s">
        <v>1824</v>
      </c>
      <c r="J191" s="270"/>
      <c r="K191" s="311"/>
    </row>
    <row r="192" spans="2:11" ht="15" customHeight="1">
      <c r="B192" s="317"/>
      <c r="C192" s="325"/>
      <c r="D192" s="299"/>
      <c r="E192" s="299"/>
      <c r="F192" s="299"/>
      <c r="G192" s="299"/>
      <c r="H192" s="299"/>
      <c r="I192" s="299"/>
      <c r="J192" s="299"/>
      <c r="K192" s="318"/>
    </row>
    <row r="193" spans="2:11" ht="18.75" customHeight="1">
      <c r="B193" s="266"/>
      <c r="C193" s="270"/>
      <c r="D193" s="270"/>
      <c r="E193" s="270"/>
      <c r="F193" s="289"/>
      <c r="G193" s="270"/>
      <c r="H193" s="270"/>
      <c r="I193" s="270"/>
      <c r="J193" s="270"/>
      <c r="K193" s="266"/>
    </row>
    <row r="194" spans="2:11" ht="18.75" customHeight="1">
      <c r="B194" s="266"/>
      <c r="C194" s="270"/>
      <c r="D194" s="270"/>
      <c r="E194" s="270"/>
      <c r="F194" s="289"/>
      <c r="G194" s="270"/>
      <c r="H194" s="270"/>
      <c r="I194" s="270"/>
      <c r="J194" s="270"/>
      <c r="K194" s="266"/>
    </row>
    <row r="195" spans="2:11" ht="18.75" customHeight="1">
      <c r="B195" s="276"/>
      <c r="C195" s="276"/>
      <c r="D195" s="276"/>
      <c r="E195" s="276"/>
      <c r="F195" s="276"/>
      <c r="G195" s="276"/>
      <c r="H195" s="276"/>
      <c r="I195" s="276"/>
      <c r="J195" s="276"/>
      <c r="K195" s="276"/>
    </row>
    <row r="196" spans="2:11">
      <c r="B196" s="258"/>
      <c r="C196" s="259"/>
      <c r="D196" s="259"/>
      <c r="E196" s="259"/>
      <c r="F196" s="259"/>
      <c r="G196" s="259"/>
      <c r="H196" s="259"/>
      <c r="I196" s="259"/>
      <c r="J196" s="259"/>
      <c r="K196" s="260"/>
    </row>
    <row r="197" spans="2:11" ht="21">
      <c r="B197" s="261"/>
      <c r="C197" s="385" t="s">
        <v>1887</v>
      </c>
      <c r="D197" s="385"/>
      <c r="E197" s="385"/>
      <c r="F197" s="385"/>
      <c r="G197" s="385"/>
      <c r="H197" s="385"/>
      <c r="I197" s="385"/>
      <c r="J197" s="385"/>
      <c r="K197" s="262"/>
    </row>
    <row r="198" spans="2:11" ht="25.5" customHeight="1">
      <c r="B198" s="261"/>
      <c r="C198" s="326" t="s">
        <v>1888</v>
      </c>
      <c r="D198" s="326"/>
      <c r="E198" s="326"/>
      <c r="F198" s="326" t="s">
        <v>1889</v>
      </c>
      <c r="G198" s="327"/>
      <c r="H198" s="384" t="s">
        <v>1890</v>
      </c>
      <c r="I198" s="384"/>
      <c r="J198" s="384"/>
      <c r="K198" s="262"/>
    </row>
    <row r="199" spans="2:11" ht="5.25" customHeight="1">
      <c r="B199" s="290"/>
      <c r="C199" s="287"/>
      <c r="D199" s="287"/>
      <c r="E199" s="287"/>
      <c r="F199" s="287"/>
      <c r="G199" s="270"/>
      <c r="H199" s="287"/>
      <c r="I199" s="287"/>
      <c r="J199" s="287"/>
      <c r="K199" s="311"/>
    </row>
    <row r="200" spans="2:11" ht="15" customHeight="1">
      <c r="B200" s="290"/>
      <c r="C200" s="270" t="s">
        <v>1880</v>
      </c>
      <c r="D200" s="270"/>
      <c r="E200" s="270"/>
      <c r="F200" s="289" t="s">
        <v>45</v>
      </c>
      <c r="G200" s="270"/>
      <c r="H200" s="382" t="s">
        <v>1891</v>
      </c>
      <c r="I200" s="382"/>
      <c r="J200" s="382"/>
      <c r="K200" s="311"/>
    </row>
    <row r="201" spans="2:11" ht="15" customHeight="1">
      <c r="B201" s="290"/>
      <c r="C201" s="296"/>
      <c r="D201" s="270"/>
      <c r="E201" s="270"/>
      <c r="F201" s="289" t="s">
        <v>46</v>
      </c>
      <c r="G201" s="270"/>
      <c r="H201" s="382" t="s">
        <v>1892</v>
      </c>
      <c r="I201" s="382"/>
      <c r="J201" s="382"/>
      <c r="K201" s="311"/>
    </row>
    <row r="202" spans="2:11" ht="15" customHeight="1">
      <c r="B202" s="290"/>
      <c r="C202" s="296"/>
      <c r="D202" s="270"/>
      <c r="E202" s="270"/>
      <c r="F202" s="289" t="s">
        <v>49</v>
      </c>
      <c r="G202" s="270"/>
      <c r="H202" s="382" t="s">
        <v>1893</v>
      </c>
      <c r="I202" s="382"/>
      <c r="J202" s="382"/>
      <c r="K202" s="311"/>
    </row>
    <row r="203" spans="2:11" ht="15" customHeight="1">
      <c r="B203" s="290"/>
      <c r="C203" s="270"/>
      <c r="D203" s="270"/>
      <c r="E203" s="270"/>
      <c r="F203" s="289" t="s">
        <v>47</v>
      </c>
      <c r="G203" s="270"/>
      <c r="H203" s="382" t="s">
        <v>1894</v>
      </c>
      <c r="I203" s="382"/>
      <c r="J203" s="382"/>
      <c r="K203" s="311"/>
    </row>
    <row r="204" spans="2:11" ht="15" customHeight="1">
      <c r="B204" s="290"/>
      <c r="C204" s="270"/>
      <c r="D204" s="270"/>
      <c r="E204" s="270"/>
      <c r="F204" s="289" t="s">
        <v>48</v>
      </c>
      <c r="G204" s="270"/>
      <c r="H204" s="382" t="s">
        <v>1895</v>
      </c>
      <c r="I204" s="382"/>
      <c r="J204" s="382"/>
      <c r="K204" s="311"/>
    </row>
    <row r="205" spans="2:11" ht="15" customHeight="1">
      <c r="B205" s="290"/>
      <c r="C205" s="270"/>
      <c r="D205" s="270"/>
      <c r="E205" s="270"/>
      <c r="F205" s="289"/>
      <c r="G205" s="270"/>
      <c r="H205" s="270"/>
      <c r="I205" s="270"/>
      <c r="J205" s="270"/>
      <c r="K205" s="311"/>
    </row>
    <row r="206" spans="2:11" ht="15" customHeight="1">
      <c r="B206" s="290"/>
      <c r="C206" s="270" t="s">
        <v>1836</v>
      </c>
      <c r="D206" s="270"/>
      <c r="E206" s="270"/>
      <c r="F206" s="289" t="s">
        <v>95</v>
      </c>
      <c r="G206" s="270"/>
      <c r="H206" s="382" t="s">
        <v>1896</v>
      </c>
      <c r="I206" s="382"/>
      <c r="J206" s="382"/>
      <c r="K206" s="311"/>
    </row>
    <row r="207" spans="2:11" ht="15" customHeight="1">
      <c r="B207" s="290"/>
      <c r="C207" s="296"/>
      <c r="D207" s="270"/>
      <c r="E207" s="270"/>
      <c r="F207" s="289" t="s">
        <v>1734</v>
      </c>
      <c r="G207" s="270"/>
      <c r="H207" s="382" t="s">
        <v>1735</v>
      </c>
      <c r="I207" s="382"/>
      <c r="J207" s="382"/>
      <c r="K207" s="311"/>
    </row>
    <row r="208" spans="2:11" ht="15" customHeight="1">
      <c r="B208" s="290"/>
      <c r="C208" s="270"/>
      <c r="D208" s="270"/>
      <c r="E208" s="270"/>
      <c r="F208" s="289" t="s">
        <v>81</v>
      </c>
      <c r="G208" s="270"/>
      <c r="H208" s="382" t="s">
        <v>1897</v>
      </c>
      <c r="I208" s="382"/>
      <c r="J208" s="382"/>
      <c r="K208" s="311"/>
    </row>
    <row r="209" spans="2:11" ht="15" customHeight="1">
      <c r="B209" s="328"/>
      <c r="C209" s="296"/>
      <c r="D209" s="296"/>
      <c r="E209" s="296"/>
      <c r="F209" s="289" t="s">
        <v>99</v>
      </c>
      <c r="G209" s="275"/>
      <c r="H209" s="383" t="s">
        <v>1736</v>
      </c>
      <c r="I209" s="383"/>
      <c r="J209" s="383"/>
      <c r="K209" s="329"/>
    </row>
    <row r="210" spans="2:11" ht="15" customHeight="1">
      <c r="B210" s="328"/>
      <c r="C210" s="296"/>
      <c r="D210" s="296"/>
      <c r="E210" s="296"/>
      <c r="F210" s="289" t="s">
        <v>1737</v>
      </c>
      <c r="G210" s="275"/>
      <c r="H210" s="383" t="s">
        <v>1697</v>
      </c>
      <c r="I210" s="383"/>
      <c r="J210" s="383"/>
      <c r="K210" s="329"/>
    </row>
    <row r="211" spans="2:11" ht="15" customHeight="1">
      <c r="B211" s="328"/>
      <c r="C211" s="296"/>
      <c r="D211" s="296"/>
      <c r="E211" s="296"/>
      <c r="F211" s="330"/>
      <c r="G211" s="275"/>
      <c r="H211" s="331"/>
      <c r="I211" s="331"/>
      <c r="J211" s="331"/>
      <c r="K211" s="329"/>
    </row>
    <row r="212" spans="2:11" ht="15" customHeight="1">
      <c r="B212" s="328"/>
      <c r="C212" s="270" t="s">
        <v>1860</v>
      </c>
      <c r="D212" s="296"/>
      <c r="E212" s="296"/>
      <c r="F212" s="289">
        <v>1</v>
      </c>
      <c r="G212" s="275"/>
      <c r="H212" s="383" t="s">
        <v>1898</v>
      </c>
      <c r="I212" s="383"/>
      <c r="J212" s="383"/>
      <c r="K212" s="329"/>
    </row>
    <row r="213" spans="2:11" ht="15" customHeight="1">
      <c r="B213" s="328"/>
      <c r="C213" s="296"/>
      <c r="D213" s="296"/>
      <c r="E213" s="296"/>
      <c r="F213" s="289">
        <v>2</v>
      </c>
      <c r="G213" s="275"/>
      <c r="H213" s="383" t="s">
        <v>1899</v>
      </c>
      <c r="I213" s="383"/>
      <c r="J213" s="383"/>
      <c r="K213" s="329"/>
    </row>
    <row r="214" spans="2:11" ht="15" customHeight="1">
      <c r="B214" s="328"/>
      <c r="C214" s="296"/>
      <c r="D214" s="296"/>
      <c r="E214" s="296"/>
      <c r="F214" s="289">
        <v>3</v>
      </c>
      <c r="G214" s="275"/>
      <c r="H214" s="383" t="s">
        <v>1900</v>
      </c>
      <c r="I214" s="383"/>
      <c r="J214" s="383"/>
      <c r="K214" s="329"/>
    </row>
    <row r="215" spans="2:11" ht="15" customHeight="1">
      <c r="B215" s="328"/>
      <c r="C215" s="296"/>
      <c r="D215" s="296"/>
      <c r="E215" s="296"/>
      <c r="F215" s="289">
        <v>4</v>
      </c>
      <c r="G215" s="275"/>
      <c r="H215" s="383" t="s">
        <v>1901</v>
      </c>
      <c r="I215" s="383"/>
      <c r="J215" s="383"/>
      <c r="K215" s="329"/>
    </row>
    <row r="216" spans="2:11" ht="12.75" customHeight="1">
      <c r="B216" s="332"/>
      <c r="C216" s="333"/>
      <c r="D216" s="333"/>
      <c r="E216" s="333"/>
      <c r="F216" s="333"/>
      <c r="G216" s="333"/>
      <c r="H216" s="333"/>
      <c r="I216" s="333"/>
      <c r="J216" s="333"/>
      <c r="K216" s="334"/>
    </row>
  </sheetData>
  <sheetProtection formatCells="0" formatColumns="0" formatRows="0" insertColumns="0" insertRows="0" insertHyperlinks="0" deleteColumns="0" deleteRows="0" sort="0" autoFilter="0" pivotTables="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13</vt:i4>
      </vt:variant>
    </vt:vector>
  </HeadingPairs>
  <TitlesOfParts>
    <vt:vector size="20" baseType="lpstr">
      <vt:lpstr>Rekapitulace stavby</vt:lpstr>
      <vt:lpstr>SO 101 - Zpevněné plochy</vt:lpstr>
      <vt:lpstr>SO 403 - Přeložka televiz...</vt:lpstr>
      <vt:lpstr>SO 404 - Přeložka NN kabe...</vt:lpstr>
      <vt:lpstr>SO 701 - Podzemní kontejn...</vt:lpstr>
      <vt:lpstr>VRN - Vedlejší rozpočtové...</vt:lpstr>
      <vt:lpstr>Pokyny pro vyplnění</vt:lpstr>
      <vt:lpstr>'Rekapitulace stavby'!Názvy_tisku</vt:lpstr>
      <vt:lpstr>'SO 101 - Zpevněné plochy'!Názvy_tisku</vt:lpstr>
      <vt:lpstr>'SO 403 - Přeložka televiz...'!Názvy_tisku</vt:lpstr>
      <vt:lpstr>'SO 404 - Přeložka NN kabe...'!Názvy_tisku</vt:lpstr>
      <vt:lpstr>'SO 701 - Podzemní kontejn...'!Názvy_tisku</vt:lpstr>
      <vt:lpstr>'VRN - Vedlejší rozpočtové...'!Názvy_tisku</vt:lpstr>
      <vt:lpstr>'Pokyny pro vyplnění'!Oblast_tisku</vt:lpstr>
      <vt:lpstr>'Rekapitulace stavby'!Oblast_tisku</vt:lpstr>
      <vt:lpstr>'SO 101 - Zpevněné plochy'!Oblast_tisku</vt:lpstr>
      <vt:lpstr>'SO 403 - Přeložka televiz...'!Oblast_tisku</vt:lpstr>
      <vt:lpstr>'SO 404 - Přeložka NN kabe...'!Oblast_tisku</vt:lpstr>
      <vt:lpstr>'SO 701 - Podzemní kontejn...'!Oblast_tisku</vt:lpstr>
      <vt:lpstr>'VRN - Vedlejší rozpočtové...'!Oblast_tisku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NOOTEBOOK\HONZAS</dc:creator>
  <cp:lastModifiedBy>JC</cp:lastModifiedBy>
  <cp:lastPrinted>2018-11-29T07:56:59Z</cp:lastPrinted>
  <dcterms:created xsi:type="dcterms:W3CDTF">2018-11-28T15:20:22Z</dcterms:created>
  <dcterms:modified xsi:type="dcterms:W3CDTF">2018-11-29T07:57:04Z</dcterms:modified>
</cp:coreProperties>
</file>