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62b48b1ac7016e67/JN-rozpočty/Michálek/UK-MENZA/20211221/"/>
    </mc:Choice>
  </mc:AlternateContent>
  <xr:revisionPtr revIDLastSave="2" documentId="11_8FFA1E8327A281C68E639CDBDA260B59C75B6005" xr6:coauthVersionLast="47" xr6:coauthVersionMax="47" xr10:uidLastSave="{88E5E86A-467F-4BE0-9335-DB618273644F}"/>
  <bookViews>
    <workbookView xWindow="-120" yWindow="-120" windowWidth="29040" windowHeight="15840" xr2:uid="{00000000-000D-0000-FFFF-FFFF00000000}"/>
  </bookViews>
  <sheets>
    <sheet name="Rekapitulace stavby" sheetId="1" r:id="rId1"/>
    <sheet name="01 - ASŘ" sheetId="2" r:id="rId2"/>
    <sheet name="02 - ZPEVNĚNÉ PLOCHY" sheetId="3" r:id="rId3"/>
    <sheet name="03 - PŘÍPOJKY A VENKOVNÍ ..." sheetId="4" r:id="rId4"/>
    <sheet name="05 - ZDRAVOTNĚ TECHNICKÉ ..." sheetId="5" r:id="rId5"/>
    <sheet name="06 - VZDUCHOTECHNIKA" sheetId="6" r:id="rId6"/>
    <sheet name="06-Rozpočet" sheetId="14" r:id="rId7"/>
    <sheet name="07 - GASTRO" sheetId="7" r:id="rId8"/>
    <sheet name="07- Rozpočet" sheetId="15" r:id="rId9"/>
    <sheet name="08 - BLESKOSVOD" sheetId="8" r:id="rId10"/>
    <sheet name="08-Rekapitulace" sheetId="16" r:id="rId11"/>
    <sheet name="08-Rozpočet" sheetId="17" r:id="rId12"/>
    <sheet name="08-Parametry" sheetId="18" r:id="rId13"/>
    <sheet name="09 - ZAŘÍZENÍ PRO VYTÁPĚN..." sheetId="9" r:id="rId14"/>
    <sheet name="10 - ELEKTROINSTALACE" sheetId="10" r:id="rId15"/>
    <sheet name="10-Rekapitulace" sheetId="19" r:id="rId16"/>
    <sheet name="10-Rozpočet" sheetId="20" r:id="rId17"/>
    <sheet name="10-Parametry" sheetId="21" r:id="rId18"/>
    <sheet name="11 - MĚŘENÍ A REGULACE" sheetId="11" r:id="rId19"/>
    <sheet name="11-Rozpočet" sheetId="22" r:id="rId20"/>
    <sheet name="12 - SLABOPROUD" sheetId="12" r:id="rId21"/>
    <sheet name="12-Rekapitulace" sheetId="23" r:id="rId22"/>
    <sheet name="12-Rozpočet" sheetId="24" r:id="rId23"/>
    <sheet name="12-Parametry" sheetId="25" r:id="rId24"/>
    <sheet name="VORN - Vedlejší a os - VO..." sheetId="13" r:id="rId25"/>
  </sheets>
  <definedNames>
    <definedName name="_xlnm._FilterDatabase" localSheetId="1" hidden="1">'01 - ASŘ'!$C$126:$K$299</definedName>
    <definedName name="_xlnm._FilterDatabase" localSheetId="2" hidden="1">'02 - ZPEVNĚNÉ PLOCHY'!$C$123:$K$294</definedName>
    <definedName name="_xlnm._FilterDatabase" localSheetId="3" hidden="1">'03 - PŘÍPOJKY A VENKOVNÍ ...'!$C$124:$K$272</definedName>
    <definedName name="_xlnm._FilterDatabase" localSheetId="4" hidden="1">'05 - ZDRAVOTNĚ TECHNICKÉ ...'!$C$125:$K$613</definedName>
    <definedName name="_xlnm._FilterDatabase" localSheetId="5" hidden="1">'06 - VZDUCHOTECHNIKA'!$C$115:$K$117</definedName>
    <definedName name="_xlnm._FilterDatabase" localSheetId="7" hidden="1">'07 - GASTRO'!$C$117:$K$121</definedName>
    <definedName name="_xlnm._FilterDatabase" localSheetId="9" hidden="1">'08 - BLESKOSVOD'!$C$117:$K$121</definedName>
    <definedName name="_xlnm._FilterDatabase" localSheetId="13" hidden="1">'09 - ZAŘÍZENÍ PRO VYTÁPĚN...'!$C$122:$K$194</definedName>
    <definedName name="_xlnm._FilterDatabase" localSheetId="14" hidden="1">'10 - ELEKTROINSTALACE'!$C$117:$K$121</definedName>
    <definedName name="_xlnm._FilterDatabase" localSheetId="18" hidden="1">'11 - MĚŘENÍ A REGULACE'!$C$117:$K$121</definedName>
    <definedName name="_xlnm._FilterDatabase" localSheetId="20" hidden="1">'12 - SLABOPROUD'!$C$117:$K$121</definedName>
    <definedName name="_xlnm._FilterDatabase" localSheetId="24" hidden="1">'VORN - Vedlejší a os - VO...'!$C$121:$K$142</definedName>
    <definedName name="_xlnm.Print_Titles" localSheetId="1">'01 - ASŘ'!$126:$126</definedName>
    <definedName name="_xlnm.Print_Titles" localSheetId="2">'02 - ZPEVNĚNÉ PLOCHY'!$123:$123</definedName>
    <definedName name="_xlnm.Print_Titles" localSheetId="3">'03 - PŘÍPOJKY A VENKOVNÍ ...'!$124:$124</definedName>
    <definedName name="_xlnm.Print_Titles" localSheetId="4">'05 - ZDRAVOTNĚ TECHNICKÉ ...'!$125:$125</definedName>
    <definedName name="_xlnm.Print_Titles" localSheetId="5">'06 - VZDUCHOTECHNIKA'!$115:$115</definedName>
    <definedName name="_xlnm.Print_Titles" localSheetId="7">'07 - GASTRO'!$117:$117</definedName>
    <definedName name="_xlnm.Print_Titles" localSheetId="9">'08 - BLESKOSVOD'!$117:$117</definedName>
    <definedName name="_xlnm.Print_Titles" localSheetId="13">'09 - ZAŘÍZENÍ PRO VYTÁPĚN...'!$122:$122</definedName>
    <definedName name="_xlnm.Print_Titles" localSheetId="14">'10 - ELEKTROINSTALACE'!$117:$117</definedName>
    <definedName name="_xlnm.Print_Titles" localSheetId="18">'11 - MĚŘENÍ A REGULACE'!$117:$117</definedName>
    <definedName name="_xlnm.Print_Titles" localSheetId="19">'11-Rozpočet'!$1:$2</definedName>
    <definedName name="_xlnm.Print_Titles" localSheetId="20">'12 - SLABOPROUD'!$117:$117</definedName>
    <definedName name="_xlnm.Print_Titles" localSheetId="0">'Rekapitulace stavby'!$92:$92</definedName>
    <definedName name="_xlnm.Print_Titles" localSheetId="24">'VORN - Vedlejší a os - VO...'!$121:$121</definedName>
    <definedName name="_xlnm.Print_Area" localSheetId="1">'01 - ASŘ'!$C$4:$J$76,'01 - ASŘ'!$C$82:$J$108,'01 - ASŘ'!$C$114:$J$299</definedName>
    <definedName name="_xlnm.Print_Area" localSheetId="2">'02 - ZPEVNĚNÉ PLOCHY'!$C$4:$J$76,'02 - ZPEVNĚNÉ PLOCHY'!$C$82:$J$105,'02 - ZPEVNĚNÉ PLOCHY'!$C$111:$J$294</definedName>
    <definedName name="_xlnm.Print_Area" localSheetId="3">'03 - PŘÍPOJKY A VENKOVNÍ ...'!$C$4:$J$76,'03 - PŘÍPOJKY A VENKOVNÍ ...'!$C$82:$J$106,'03 - PŘÍPOJKY A VENKOVNÍ ...'!$C$112:$J$272</definedName>
    <definedName name="_xlnm.Print_Area" localSheetId="4">'05 - ZDRAVOTNĚ TECHNICKÉ ...'!$C$4:$J$76,'05 - ZDRAVOTNĚ TECHNICKÉ ...'!$C$82:$J$107,'05 - ZDRAVOTNĚ TECHNICKÉ ...'!$C$113:$J$613</definedName>
    <definedName name="_xlnm.Print_Area" localSheetId="5">'06 - VZDUCHOTECHNIKA'!$C$4:$J$76,'06 - VZDUCHOTECHNIKA'!$C$82:$J$97,'06 - VZDUCHOTECHNIKA'!$C$103:$J$117</definedName>
    <definedName name="_xlnm.Print_Area" localSheetId="7">'07 - GASTRO'!$C$4:$J$76,'07 - GASTRO'!$C$82:$J$99,'07 - GASTRO'!$C$105:$J$121</definedName>
    <definedName name="_xlnm.Print_Area" localSheetId="8">'07- Rozpočet'!$A$5:$E$374</definedName>
    <definedName name="_xlnm.Print_Area" localSheetId="9">'08 - BLESKOSVOD'!$C$4:$J$76,'08 - BLESKOSVOD'!$C$82:$J$99,'08 - BLESKOSVOD'!$C$105:$J$121</definedName>
    <definedName name="_xlnm.Print_Area" localSheetId="13">'09 - ZAŘÍZENÍ PRO VYTÁPĚN...'!$C$4:$J$76,'09 - ZAŘÍZENÍ PRO VYTÁPĚN...'!$C$82:$J$104,'09 - ZAŘÍZENÍ PRO VYTÁPĚN...'!$C$110:$J$194</definedName>
    <definedName name="_xlnm.Print_Area" localSheetId="14">'10 - ELEKTROINSTALACE'!$C$4:$J$76,'10 - ELEKTROINSTALACE'!$C$82:$J$99,'10 - ELEKTROINSTALACE'!$C$105:$J$121</definedName>
    <definedName name="_xlnm.Print_Area" localSheetId="18">'11 - MĚŘENÍ A REGULACE'!$C$4:$J$76,'11 - MĚŘENÍ A REGULACE'!$C$82:$J$99,'11 - MĚŘENÍ A REGULACE'!$C$105:$J$121</definedName>
    <definedName name="_xlnm.Print_Area" localSheetId="19">'11-Rozpočet'!$A$1:$F$54</definedName>
    <definedName name="_xlnm.Print_Area" localSheetId="20">'12 - SLABOPROUD'!$C$4:$J$76,'12 - SLABOPROUD'!$C$82:$J$99,'12 - SLABOPROUD'!$C$105:$J$121</definedName>
    <definedName name="_xlnm.Print_Area" localSheetId="0">'Rekapitulace stavby'!$D$4:$AO$76,'Rekapitulace stavby'!$C$82:$AQ$107</definedName>
    <definedName name="_xlnm.Print_Area" localSheetId="24">'VORN - Vedlejší a os - VO...'!$C$4:$J$76,'VORN - Vedlejší a os - VO...'!$C$82:$J$103,'VORN - Vedlejší a os - VO...'!$C$109:$J$142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4" l="1"/>
  <c r="H13" i="24"/>
  <c r="E15" i="24"/>
  <c r="H15" i="24"/>
  <c r="H37" i="24" s="1"/>
  <c r="E17" i="24"/>
  <c r="H17" i="24"/>
  <c r="E19" i="24"/>
  <c r="H19" i="24"/>
  <c r="E22" i="24"/>
  <c r="H22" i="24"/>
  <c r="E24" i="24"/>
  <c r="H24" i="24"/>
  <c r="E27" i="24"/>
  <c r="H27" i="24"/>
  <c r="E30" i="24"/>
  <c r="H30" i="24"/>
  <c r="E31" i="24"/>
  <c r="H31" i="24"/>
  <c r="E33" i="24"/>
  <c r="H33" i="24"/>
  <c r="E35" i="24"/>
  <c r="H35" i="24"/>
  <c r="E36" i="24"/>
  <c r="H36" i="24"/>
  <c r="E41" i="24"/>
  <c r="H41" i="24"/>
  <c r="E43" i="24"/>
  <c r="H43" i="24"/>
  <c r="E45" i="24"/>
  <c r="H45" i="24"/>
  <c r="E46" i="24"/>
  <c r="H46" i="24"/>
  <c r="E47" i="24"/>
  <c r="H47" i="24"/>
  <c r="E49" i="24"/>
  <c r="H49" i="24"/>
  <c r="E51" i="24"/>
  <c r="H51" i="24"/>
  <c r="E53" i="24"/>
  <c r="H53" i="24"/>
  <c r="E54" i="24"/>
  <c r="H54" i="24"/>
  <c r="E56" i="24"/>
  <c r="H56" i="24"/>
  <c r="E58" i="24"/>
  <c r="H58" i="24"/>
  <c r="E60" i="24"/>
  <c r="H60" i="24"/>
  <c r="E62" i="24"/>
  <c r="H62" i="24"/>
  <c r="E63" i="24"/>
  <c r="H63" i="24"/>
  <c r="E68" i="24"/>
  <c r="H68" i="24"/>
  <c r="E69" i="24"/>
  <c r="H69" i="24"/>
  <c r="E70" i="24"/>
  <c r="H70" i="24"/>
  <c r="E72" i="24"/>
  <c r="H72" i="24"/>
  <c r="E73" i="24"/>
  <c r="H73" i="24"/>
  <c r="E79" i="24"/>
  <c r="H79" i="24"/>
  <c r="E80" i="24"/>
  <c r="H80" i="24"/>
  <c r="E82" i="24"/>
  <c r="H82" i="24"/>
  <c r="E83" i="24"/>
  <c r="H83" i="24"/>
  <c r="E84" i="24"/>
  <c r="H84" i="24"/>
  <c r="E86" i="24"/>
  <c r="H86" i="24"/>
  <c r="E89" i="24"/>
  <c r="H89" i="24"/>
  <c r="E90" i="24"/>
  <c r="H90" i="24"/>
  <c r="E92" i="24"/>
  <c r="H92" i="24"/>
  <c r="E93" i="24"/>
  <c r="H93" i="24"/>
  <c r="E95" i="24"/>
  <c r="H95" i="24"/>
  <c r="E98" i="24"/>
  <c r="H98" i="24"/>
  <c r="E105" i="24"/>
  <c r="H105" i="24"/>
  <c r="E108" i="24"/>
  <c r="H108" i="24"/>
  <c r="E110" i="24"/>
  <c r="H110" i="24"/>
  <c r="E112" i="24"/>
  <c r="H112" i="24"/>
  <c r="E114" i="24"/>
  <c r="H114" i="24"/>
  <c r="E116" i="24"/>
  <c r="H116" i="24"/>
  <c r="C9" i="23"/>
  <c r="F5" i="22"/>
  <c r="F6" i="22"/>
  <c r="F7" i="22"/>
  <c r="F51" i="22" s="1"/>
  <c r="F8" i="22"/>
  <c r="F9" i="22"/>
  <c r="F10" i="22"/>
  <c r="F12" i="22"/>
  <c r="F13" i="22"/>
  <c r="F14" i="22"/>
  <c r="F15" i="22"/>
  <c r="F16" i="22"/>
  <c r="F17" i="22"/>
  <c r="F18" i="22"/>
  <c r="F21" i="22"/>
  <c r="F27" i="22"/>
  <c r="F28" i="22"/>
  <c r="F33" i="22"/>
  <c r="F34" i="22"/>
  <c r="F35" i="22"/>
  <c r="F36" i="22"/>
  <c r="F37" i="22"/>
  <c r="F38" i="22"/>
  <c r="F39" i="22"/>
  <c r="F40" i="22"/>
  <c r="F41" i="22"/>
  <c r="E10" i="15"/>
  <c r="E13" i="15"/>
  <c r="E17" i="15"/>
  <c r="E372" i="15" s="1"/>
  <c r="E373" i="15" s="1"/>
  <c r="E374" i="15" s="1"/>
  <c r="E21" i="15"/>
  <c r="E25" i="15"/>
  <c r="E29" i="15"/>
  <c r="E32" i="15"/>
  <c r="E35" i="15"/>
  <c r="E39" i="15"/>
  <c r="E44" i="15"/>
  <c r="E50" i="15"/>
  <c r="E56" i="15"/>
  <c r="E60" i="15"/>
  <c r="E64" i="15"/>
  <c r="E68" i="15"/>
  <c r="E73" i="15"/>
  <c r="E78" i="15"/>
  <c r="E82" i="15"/>
  <c r="E86" i="15"/>
  <c r="E89" i="15"/>
  <c r="E93" i="15"/>
  <c r="E98" i="15"/>
  <c r="E101" i="15"/>
  <c r="E106" i="15"/>
  <c r="E108" i="15"/>
  <c r="E111" i="15"/>
  <c r="E114" i="15"/>
  <c r="E118" i="15"/>
  <c r="E121" i="15"/>
  <c r="E124" i="15"/>
  <c r="E126" i="15"/>
  <c r="E135" i="15"/>
  <c r="E139" i="15"/>
  <c r="E141" i="15"/>
  <c r="E144" i="15"/>
  <c r="E148" i="15"/>
  <c r="E151" i="15"/>
  <c r="E155" i="15"/>
  <c r="E158" i="15"/>
  <c r="E162" i="15"/>
  <c r="E165" i="15"/>
  <c r="E167" i="15"/>
  <c r="E170" i="15"/>
  <c r="E176" i="15"/>
  <c r="E177" i="15"/>
  <c r="E178" i="15"/>
  <c r="E179" i="15"/>
  <c r="E180" i="15"/>
  <c r="E185" i="15"/>
  <c r="E188" i="15"/>
  <c r="E191" i="15"/>
  <c r="E195" i="15"/>
  <c r="E197" i="15"/>
  <c r="E206" i="15"/>
  <c r="E211" i="15"/>
  <c r="E216" i="15"/>
  <c r="E221" i="15"/>
  <c r="E225" i="15"/>
  <c r="E230" i="15"/>
  <c r="E234" i="15"/>
  <c r="E239" i="15"/>
  <c r="E245" i="15"/>
  <c r="E249" i="15"/>
  <c r="E253" i="15"/>
  <c r="E258" i="15"/>
  <c r="E261" i="15"/>
  <c r="E265" i="15"/>
  <c r="E270" i="15"/>
  <c r="E275" i="15"/>
  <c r="E280" i="15"/>
  <c r="E283" i="15"/>
  <c r="E287" i="15"/>
  <c r="E290" i="15"/>
  <c r="E293" i="15"/>
  <c r="E299" i="15"/>
  <c r="E307" i="15"/>
  <c r="E312" i="15"/>
  <c r="E316" i="15"/>
  <c r="E319" i="15"/>
  <c r="E324" i="15"/>
  <c r="E329" i="15"/>
  <c r="E336" i="15"/>
  <c r="E339" i="15"/>
  <c r="E342" i="15"/>
  <c r="E345" i="15"/>
  <c r="E348" i="15"/>
  <c r="E351" i="15"/>
  <c r="E356" i="15"/>
  <c r="E361" i="15"/>
  <c r="E366" i="15"/>
  <c r="E368" i="15"/>
  <c r="H12" i="14"/>
  <c r="I12" i="14"/>
  <c r="H13" i="14"/>
  <c r="I13" i="14"/>
  <c r="H14" i="14"/>
  <c r="I14" i="14"/>
  <c r="H15" i="14"/>
  <c r="I15" i="14"/>
  <c r="H16" i="14"/>
  <c r="I16" i="14"/>
  <c r="H17" i="14"/>
  <c r="I17" i="14"/>
  <c r="H18" i="14"/>
  <c r="I18" i="14"/>
  <c r="H19" i="14"/>
  <c r="I19" i="14"/>
  <c r="H20" i="14"/>
  <c r="I20" i="14"/>
  <c r="H21" i="14"/>
  <c r="I21" i="14"/>
  <c r="H22" i="14"/>
  <c r="I22" i="14"/>
  <c r="H23" i="14"/>
  <c r="I23" i="14"/>
  <c r="H24" i="14"/>
  <c r="I24" i="14"/>
  <c r="H25" i="14"/>
  <c r="I25" i="14"/>
  <c r="H27" i="14"/>
  <c r="I27" i="14"/>
  <c r="H28" i="14"/>
  <c r="I28" i="14"/>
  <c r="H29" i="14"/>
  <c r="I29" i="14"/>
  <c r="H30" i="14"/>
  <c r="I30" i="14"/>
  <c r="H31" i="14"/>
  <c r="I31" i="14"/>
  <c r="H32" i="14"/>
  <c r="I32" i="14"/>
  <c r="H33" i="14"/>
  <c r="I33" i="14"/>
  <c r="H34" i="14"/>
  <c r="I34" i="14"/>
  <c r="H35" i="14"/>
  <c r="I35" i="14"/>
  <c r="H36" i="14"/>
  <c r="I36" i="14"/>
  <c r="E37" i="14"/>
  <c r="H37" i="14"/>
  <c r="I37" i="14"/>
  <c r="H38" i="14"/>
  <c r="I38" i="14"/>
  <c r="H39" i="14"/>
  <c r="I39" i="14"/>
  <c r="H40" i="14"/>
  <c r="I40" i="14"/>
  <c r="H41" i="14"/>
  <c r="I41" i="14"/>
  <c r="H42" i="14"/>
  <c r="I42" i="14"/>
  <c r="H43" i="14"/>
  <c r="I43" i="14"/>
  <c r="H44" i="14"/>
  <c r="I44" i="14"/>
  <c r="H45" i="14"/>
  <c r="I45" i="14"/>
  <c r="H46" i="14"/>
  <c r="I46" i="14"/>
  <c r="H47" i="14"/>
  <c r="I47" i="14"/>
  <c r="H48" i="14"/>
  <c r="I48" i="14"/>
  <c r="H49" i="14"/>
  <c r="I49" i="14"/>
  <c r="H50" i="14"/>
  <c r="I50" i="14"/>
  <c r="H51" i="14"/>
  <c r="I51" i="14"/>
  <c r="H52" i="14"/>
  <c r="I52" i="14"/>
  <c r="H53" i="14"/>
  <c r="I53" i="14"/>
  <c r="H54" i="14"/>
  <c r="I54" i="14"/>
  <c r="H55" i="14"/>
  <c r="I55" i="14"/>
  <c r="H56" i="14"/>
  <c r="I56" i="14"/>
  <c r="H57" i="14"/>
  <c r="I57" i="14"/>
  <c r="E58" i="14"/>
  <c r="H58" i="14"/>
  <c r="I58" i="14"/>
  <c r="H59" i="14"/>
  <c r="I59" i="14"/>
  <c r="H60" i="14"/>
  <c r="I60" i="14"/>
  <c r="H61" i="14"/>
  <c r="I61" i="14"/>
  <c r="H62" i="14"/>
  <c r="I62" i="14"/>
  <c r="H63" i="14"/>
  <c r="I63" i="14"/>
  <c r="H64" i="14"/>
  <c r="I64" i="14"/>
  <c r="H65" i="14"/>
  <c r="I65" i="14"/>
  <c r="E66" i="14"/>
  <c r="H66" i="14"/>
  <c r="I66" i="14"/>
  <c r="H67" i="14"/>
  <c r="I67" i="14"/>
  <c r="H68" i="14"/>
  <c r="I68" i="14"/>
  <c r="H70" i="14"/>
  <c r="I70" i="14"/>
  <c r="H71" i="14"/>
  <c r="I71" i="14"/>
  <c r="H72" i="14"/>
  <c r="I72" i="14"/>
  <c r="H73" i="14"/>
  <c r="I73" i="14"/>
  <c r="H74" i="14"/>
  <c r="I74" i="14"/>
  <c r="E76" i="14"/>
  <c r="I76" i="14" s="1"/>
  <c r="H77" i="14"/>
  <c r="I77" i="14"/>
  <c r="H78" i="14"/>
  <c r="I78" i="14"/>
  <c r="H79" i="14"/>
  <c r="I79" i="14"/>
  <c r="H80" i="14"/>
  <c r="I80" i="14"/>
  <c r="E81" i="14"/>
  <c r="I81" i="14" s="1"/>
  <c r="H81" i="14"/>
  <c r="H82" i="14"/>
  <c r="I82" i="14"/>
  <c r="H83" i="14"/>
  <c r="I83" i="14"/>
  <c r="H85" i="14"/>
  <c r="I85" i="14"/>
  <c r="H86" i="14"/>
  <c r="I86" i="14"/>
  <c r="H87" i="14"/>
  <c r="I87" i="14"/>
  <c r="H88" i="14"/>
  <c r="I88" i="14"/>
  <c r="E89" i="14"/>
  <c r="H89" i="14"/>
  <c r="I89" i="14"/>
  <c r="H90" i="14"/>
  <c r="I90" i="14"/>
  <c r="H91" i="14"/>
  <c r="I91" i="14"/>
  <c r="H92" i="14"/>
  <c r="I92" i="14"/>
  <c r="H93" i="14"/>
  <c r="I93" i="14"/>
  <c r="H94" i="14"/>
  <c r="I94" i="14"/>
  <c r="H95" i="14"/>
  <c r="I95" i="14"/>
  <c r="H96" i="14"/>
  <c r="I96" i="14"/>
  <c r="H97" i="14"/>
  <c r="I97" i="14"/>
  <c r="H98" i="14"/>
  <c r="I98" i="14"/>
  <c r="H100" i="14"/>
  <c r="I100" i="14"/>
  <c r="H101" i="14"/>
  <c r="I101" i="14"/>
  <c r="H102" i="14"/>
  <c r="I102" i="14"/>
  <c r="H103" i="14"/>
  <c r="I103" i="14"/>
  <c r="H104" i="14"/>
  <c r="I104" i="14"/>
  <c r="H105" i="14"/>
  <c r="I105" i="14"/>
  <c r="E106" i="14"/>
  <c r="I106" i="14" s="1"/>
  <c r="H106" i="14"/>
  <c r="H107" i="14"/>
  <c r="I107" i="14"/>
  <c r="H108" i="14"/>
  <c r="I108" i="14"/>
  <c r="H109" i="14"/>
  <c r="I109" i="14"/>
  <c r="H110" i="14"/>
  <c r="I110" i="14"/>
  <c r="H111" i="14"/>
  <c r="I111" i="14"/>
  <c r="E112" i="14"/>
  <c r="H112" i="14" s="1"/>
  <c r="H113" i="14"/>
  <c r="I113" i="14"/>
  <c r="H114" i="14"/>
  <c r="I114" i="14"/>
  <c r="H115" i="14"/>
  <c r="I115" i="14"/>
  <c r="H116" i="14"/>
  <c r="I116" i="14"/>
  <c r="H117" i="14"/>
  <c r="I117" i="14"/>
  <c r="H118" i="14"/>
  <c r="I118" i="14"/>
  <c r="H119" i="14"/>
  <c r="I119" i="14"/>
  <c r="H120" i="14"/>
  <c r="I120" i="14"/>
  <c r="H121" i="14"/>
  <c r="I121" i="14"/>
  <c r="H122" i="14"/>
  <c r="I122" i="14"/>
  <c r="H123" i="14"/>
  <c r="I123" i="14"/>
  <c r="H124" i="14"/>
  <c r="I124" i="14"/>
  <c r="E125" i="14"/>
  <c r="H125" i="14"/>
  <c r="I125" i="14"/>
  <c r="H126" i="14"/>
  <c r="I126" i="14"/>
  <c r="H127" i="14"/>
  <c r="I127" i="14"/>
  <c r="H128" i="14"/>
  <c r="I128" i="14"/>
  <c r="H129" i="14"/>
  <c r="I129" i="14"/>
  <c r="H130" i="14"/>
  <c r="I130" i="14"/>
  <c r="H131" i="14"/>
  <c r="I131" i="14"/>
  <c r="H132" i="14"/>
  <c r="I132" i="14"/>
  <c r="H133" i="14"/>
  <c r="I133" i="14"/>
  <c r="H134" i="14"/>
  <c r="I134" i="14"/>
  <c r="H135" i="14"/>
  <c r="I135" i="14"/>
  <c r="H136" i="14"/>
  <c r="I136" i="14"/>
  <c r="H137" i="14"/>
  <c r="I137" i="14"/>
  <c r="H138" i="14"/>
  <c r="I138" i="14"/>
  <c r="H139" i="14"/>
  <c r="I139" i="14"/>
  <c r="H140" i="14"/>
  <c r="I140" i="14"/>
  <c r="H141" i="14"/>
  <c r="I141" i="14"/>
  <c r="H142" i="14"/>
  <c r="I142" i="14"/>
  <c r="H117" i="24" l="1"/>
  <c r="C10" i="23" s="1"/>
  <c r="C11" i="23" s="1"/>
  <c r="E117" i="24"/>
  <c r="E100" i="24"/>
  <c r="C5" i="23" s="1"/>
  <c r="H100" i="24"/>
  <c r="C6" i="23" s="1"/>
  <c r="C8" i="23" s="1"/>
  <c r="H74" i="24"/>
  <c r="E74" i="24"/>
  <c r="E75" i="24"/>
  <c r="H64" i="24"/>
  <c r="E64" i="24"/>
  <c r="H75" i="24"/>
  <c r="E37" i="24"/>
  <c r="I112" i="14"/>
  <c r="I3" i="14" s="1"/>
  <c r="H76" i="14"/>
  <c r="I2" i="14" s="1"/>
  <c r="B3" i="23" l="1"/>
  <c r="C4" i="23" s="1"/>
  <c r="C7" i="23" s="1"/>
  <c r="C12" i="23" s="1"/>
  <c r="B4" i="23"/>
  <c r="B7" i="23" s="1"/>
  <c r="B12" i="23" s="1"/>
  <c r="I4" i="14"/>
  <c r="C20" i="23" l="1"/>
  <c r="C19" i="23"/>
  <c r="C21" i="23" s="1"/>
  <c r="C13" i="23"/>
  <c r="C14" i="23"/>
  <c r="C15" i="23"/>
  <c r="I5" i="14"/>
  <c r="I6" i="14" s="1"/>
  <c r="C16" i="23" l="1"/>
  <c r="C22" i="23" s="1"/>
  <c r="C24" i="23" s="1"/>
  <c r="C27" i="23" s="1"/>
  <c r="J37" i="13"/>
  <c r="J36" i="13"/>
  <c r="AY106" i="1"/>
  <c r="J35" i="13"/>
  <c r="AX106" i="1"/>
  <c r="BI142" i="13"/>
  <c r="BH142" i="13"/>
  <c r="BG142" i="13"/>
  <c r="BF142" i="13"/>
  <c r="T142" i="13"/>
  <c r="T141" i="13"/>
  <c r="R142" i="13"/>
  <c r="R141" i="13" s="1"/>
  <c r="P142" i="13"/>
  <c r="P141" i="13"/>
  <c r="BI140" i="13"/>
  <c r="BH140" i="13"/>
  <c r="BG140" i="13"/>
  <c r="BF140" i="13"/>
  <c r="T140" i="13"/>
  <c r="T139" i="13"/>
  <c r="R140" i="13"/>
  <c r="R139" i="13"/>
  <c r="P140" i="13"/>
  <c r="P139" i="13" s="1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3" i="13"/>
  <c r="BH133" i="13"/>
  <c r="BG133" i="13"/>
  <c r="BF133" i="13"/>
  <c r="T133" i="13"/>
  <c r="T132" i="13"/>
  <c r="R133" i="13"/>
  <c r="R132" i="13" s="1"/>
  <c r="P133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J119" i="13"/>
  <c r="F116" i="13"/>
  <c r="E114" i="13"/>
  <c r="J92" i="13"/>
  <c r="F89" i="13"/>
  <c r="E87" i="13"/>
  <c r="J21" i="13"/>
  <c r="E21" i="13"/>
  <c r="J91" i="13" s="1"/>
  <c r="J20" i="13"/>
  <c r="J18" i="13"/>
  <c r="E18" i="13"/>
  <c r="F119" i="13" s="1"/>
  <c r="J17" i="13"/>
  <c r="J15" i="13"/>
  <c r="E15" i="13"/>
  <c r="F91" i="13"/>
  <c r="J14" i="13"/>
  <c r="J12" i="13"/>
  <c r="J116" i="13"/>
  <c r="E7" i="13"/>
  <c r="E85" i="13"/>
  <c r="J37" i="12"/>
  <c r="J36" i="12"/>
  <c r="AY105" i="1" s="1"/>
  <c r="J35" i="12"/>
  <c r="AX105" i="1" s="1"/>
  <c r="BI121" i="12"/>
  <c r="BH121" i="12"/>
  <c r="BG121" i="12"/>
  <c r="F35" i="12" s="1"/>
  <c r="BB105" i="1" s="1"/>
  <c r="BF121" i="12"/>
  <c r="T121" i="12"/>
  <c r="T120" i="12" s="1"/>
  <c r="T119" i="12" s="1"/>
  <c r="T118" i="12" s="1"/>
  <c r="R121" i="12"/>
  <c r="R120" i="12" s="1"/>
  <c r="R119" i="12" s="1"/>
  <c r="R118" i="12" s="1"/>
  <c r="P121" i="12"/>
  <c r="P120" i="12"/>
  <c r="P119" i="12"/>
  <c r="P118" i="12" s="1"/>
  <c r="AU105" i="1" s="1"/>
  <c r="J115" i="12"/>
  <c r="F112" i="12"/>
  <c r="E110" i="12"/>
  <c r="J92" i="12"/>
  <c r="F89" i="12"/>
  <c r="E87" i="12"/>
  <c r="J21" i="12"/>
  <c r="E21" i="12"/>
  <c r="J91" i="12"/>
  <c r="J20" i="12"/>
  <c r="J18" i="12"/>
  <c r="E18" i="12"/>
  <c r="F115" i="12" s="1"/>
  <c r="J17" i="12"/>
  <c r="J15" i="12"/>
  <c r="E15" i="12"/>
  <c r="F114" i="12" s="1"/>
  <c r="J14" i="12"/>
  <c r="J12" i="12"/>
  <c r="J112" i="12"/>
  <c r="E7" i="12"/>
  <c r="E108" i="12"/>
  <c r="J37" i="11"/>
  <c r="J36" i="11"/>
  <c r="AY104" i="1" s="1"/>
  <c r="J35" i="11"/>
  <c r="AX104" i="1"/>
  <c r="BI121" i="11"/>
  <c r="BH121" i="11"/>
  <c r="BG121" i="11"/>
  <c r="BF121" i="11"/>
  <c r="T121" i="11"/>
  <c r="T120" i="11"/>
  <c r="T119" i="11"/>
  <c r="T118" i="11" s="1"/>
  <c r="R121" i="11"/>
  <c r="R120" i="11" s="1"/>
  <c r="R119" i="11" s="1"/>
  <c r="R118" i="11" s="1"/>
  <c r="P121" i="11"/>
  <c r="P120" i="11" s="1"/>
  <c r="P119" i="11" s="1"/>
  <c r="P118" i="11" s="1"/>
  <c r="AU104" i="1" s="1"/>
  <c r="J115" i="11"/>
  <c r="F112" i="11"/>
  <c r="E110" i="11"/>
  <c r="J92" i="11"/>
  <c r="F89" i="11"/>
  <c r="E87" i="11"/>
  <c r="J21" i="11"/>
  <c r="E21" i="11"/>
  <c r="J114" i="11" s="1"/>
  <c r="J20" i="11"/>
  <c r="J18" i="11"/>
  <c r="E18" i="11"/>
  <c r="F115" i="11"/>
  <c r="J17" i="11"/>
  <c r="J15" i="11"/>
  <c r="E15" i="11"/>
  <c r="F114" i="11" s="1"/>
  <c r="J14" i="11"/>
  <c r="J12" i="11"/>
  <c r="J112" i="11"/>
  <c r="E7" i="11"/>
  <c r="E108" i="11"/>
  <c r="J37" i="10"/>
  <c r="J36" i="10"/>
  <c r="AY103" i="1"/>
  <c r="J35" i="10"/>
  <c r="AX103" i="1" s="1"/>
  <c r="BI121" i="10"/>
  <c r="BH121" i="10"/>
  <c r="BG121" i="10"/>
  <c r="BF121" i="10"/>
  <c r="T121" i="10"/>
  <c r="T120" i="10" s="1"/>
  <c r="T119" i="10" s="1"/>
  <c r="T118" i="10" s="1"/>
  <c r="R121" i="10"/>
  <c r="R120" i="10"/>
  <c r="R119" i="10"/>
  <c r="R118" i="10" s="1"/>
  <c r="P121" i="10"/>
  <c r="P120" i="10" s="1"/>
  <c r="P119" i="10" s="1"/>
  <c r="P118" i="10" s="1"/>
  <c r="AU103" i="1" s="1"/>
  <c r="J115" i="10"/>
  <c r="F112" i="10"/>
  <c r="E110" i="10"/>
  <c r="J92" i="10"/>
  <c r="F89" i="10"/>
  <c r="E87" i="10"/>
  <c r="J21" i="10"/>
  <c r="E21" i="10"/>
  <c r="J91" i="10" s="1"/>
  <c r="J20" i="10"/>
  <c r="J18" i="10"/>
  <c r="E18" i="10"/>
  <c r="F115" i="10" s="1"/>
  <c r="J17" i="10"/>
  <c r="J15" i="10"/>
  <c r="E15" i="10"/>
  <c r="F114" i="10"/>
  <c r="J14" i="10"/>
  <c r="J12" i="10"/>
  <c r="J112" i="10"/>
  <c r="E7" i="10"/>
  <c r="E108" i="10"/>
  <c r="J37" i="9"/>
  <c r="J36" i="9"/>
  <c r="AY102" i="1" s="1"/>
  <c r="J35" i="9"/>
  <c r="AX102" i="1" s="1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J120" i="9"/>
  <c r="J119" i="9"/>
  <c r="F119" i="9"/>
  <c r="F117" i="9"/>
  <c r="E115" i="9"/>
  <c r="J92" i="9"/>
  <c r="J91" i="9"/>
  <c r="F91" i="9"/>
  <c r="F89" i="9"/>
  <c r="E87" i="9"/>
  <c r="J18" i="9"/>
  <c r="E18" i="9"/>
  <c r="F92" i="9"/>
  <c r="J17" i="9"/>
  <c r="J12" i="9"/>
  <c r="J89" i="9" s="1"/>
  <c r="E7" i="9"/>
  <c r="E113" i="9" s="1"/>
  <c r="J37" i="8"/>
  <c r="J36" i="8"/>
  <c r="AY101" i="1"/>
  <c r="J35" i="8"/>
  <c r="AX101" i="1"/>
  <c r="BI121" i="8"/>
  <c r="BH121" i="8"/>
  <c r="BG121" i="8"/>
  <c r="BF121" i="8"/>
  <c r="F34" i="8" s="1"/>
  <c r="BA101" i="1" s="1"/>
  <c r="T121" i="8"/>
  <c r="T120" i="8"/>
  <c r="T119" i="8" s="1"/>
  <c r="T118" i="8" s="1"/>
  <c r="R121" i="8"/>
  <c r="R120" i="8"/>
  <c r="R119" i="8" s="1"/>
  <c r="R118" i="8" s="1"/>
  <c r="P121" i="8"/>
  <c r="P120" i="8"/>
  <c r="P119" i="8"/>
  <c r="P118" i="8"/>
  <c r="AU101" i="1" s="1"/>
  <c r="J115" i="8"/>
  <c r="F112" i="8"/>
  <c r="E110" i="8"/>
  <c r="J92" i="8"/>
  <c r="F89" i="8"/>
  <c r="E87" i="8"/>
  <c r="J21" i="8"/>
  <c r="E21" i="8"/>
  <c r="J114" i="8"/>
  <c r="J20" i="8"/>
  <c r="J18" i="8"/>
  <c r="E18" i="8"/>
  <c r="F92" i="8"/>
  <c r="J17" i="8"/>
  <c r="J15" i="8"/>
  <c r="E15" i="8"/>
  <c r="F114" i="8"/>
  <c r="J14" i="8"/>
  <c r="J12" i="8"/>
  <c r="J89" i="8" s="1"/>
  <c r="E7" i="8"/>
  <c r="E85" i="8"/>
  <c r="J37" i="7"/>
  <c r="J36" i="7"/>
  <c r="AY100" i="1"/>
  <c r="J35" i="7"/>
  <c r="AX100" i="1"/>
  <c r="BI121" i="7"/>
  <c r="BH121" i="7"/>
  <c r="F36" i="7" s="1"/>
  <c r="BC100" i="1" s="1"/>
  <c r="BG121" i="7"/>
  <c r="BF121" i="7"/>
  <c r="F34" i="7" s="1"/>
  <c r="BA100" i="1" s="1"/>
  <c r="T121" i="7"/>
  <c r="T120" i="7"/>
  <c r="T119" i="7"/>
  <c r="T118" i="7"/>
  <c r="R121" i="7"/>
  <c r="R120" i="7"/>
  <c r="R119" i="7" s="1"/>
  <c r="R118" i="7" s="1"/>
  <c r="P121" i="7"/>
  <c r="P120" i="7"/>
  <c r="P119" i="7" s="1"/>
  <c r="P118" i="7" s="1"/>
  <c r="AU100" i="1" s="1"/>
  <c r="J115" i="7"/>
  <c r="F112" i="7"/>
  <c r="E110" i="7"/>
  <c r="J92" i="7"/>
  <c r="F89" i="7"/>
  <c r="E87" i="7"/>
  <c r="J21" i="7"/>
  <c r="E21" i="7"/>
  <c r="J114" i="7"/>
  <c r="J20" i="7"/>
  <c r="J18" i="7"/>
  <c r="E18" i="7"/>
  <c r="F115" i="7"/>
  <c r="J17" i="7"/>
  <c r="J15" i="7"/>
  <c r="E15" i="7"/>
  <c r="F114" i="7"/>
  <c r="J14" i="7"/>
  <c r="J12" i="7"/>
  <c r="J89" i="7"/>
  <c r="E7" i="7"/>
  <c r="E108" i="7" s="1"/>
  <c r="J37" i="6"/>
  <c r="J36" i="6"/>
  <c r="AY99" i="1"/>
  <c r="J35" i="6"/>
  <c r="AX99" i="1"/>
  <c r="BI117" i="6"/>
  <c r="BH117" i="6"/>
  <c r="F36" i="6" s="1"/>
  <c r="BC99" i="1" s="1"/>
  <c r="BG117" i="6"/>
  <c r="BF117" i="6"/>
  <c r="T117" i="6"/>
  <c r="T116" i="6"/>
  <c r="R117" i="6"/>
  <c r="R116" i="6"/>
  <c r="P117" i="6"/>
  <c r="P116" i="6"/>
  <c r="AU99" i="1"/>
  <c r="J113" i="6"/>
  <c r="F110" i="6"/>
  <c r="E108" i="6"/>
  <c r="J92" i="6"/>
  <c r="F89" i="6"/>
  <c r="E87" i="6"/>
  <c r="J21" i="6"/>
  <c r="E21" i="6"/>
  <c r="J112" i="6"/>
  <c r="J20" i="6"/>
  <c r="J18" i="6"/>
  <c r="E18" i="6"/>
  <c r="F113" i="6"/>
  <c r="J17" i="6"/>
  <c r="J15" i="6"/>
  <c r="E15" i="6"/>
  <c r="F91" i="6"/>
  <c r="J14" i="6"/>
  <c r="J12" i="6"/>
  <c r="J110" i="6" s="1"/>
  <c r="E7" i="6"/>
  <c r="E106" i="6" s="1"/>
  <c r="J37" i="5"/>
  <c r="J36" i="5"/>
  <c r="AY98" i="1"/>
  <c r="J35" i="5"/>
  <c r="AX98" i="1"/>
  <c r="BI613" i="5"/>
  <c r="BH613" i="5"/>
  <c r="BG613" i="5"/>
  <c r="BF613" i="5"/>
  <c r="T613" i="5"/>
  <c r="R613" i="5"/>
  <c r="P613" i="5"/>
  <c r="BI612" i="5"/>
  <c r="BH612" i="5"/>
  <c r="BG612" i="5"/>
  <c r="BF612" i="5"/>
  <c r="T612" i="5"/>
  <c r="R612" i="5"/>
  <c r="P612" i="5"/>
  <c r="BI611" i="5"/>
  <c r="BH611" i="5"/>
  <c r="BG611" i="5"/>
  <c r="BF611" i="5"/>
  <c r="T611" i="5"/>
  <c r="R611" i="5"/>
  <c r="P611" i="5"/>
  <c r="BI609" i="5"/>
  <c r="BH609" i="5"/>
  <c r="BG609" i="5"/>
  <c r="BF609" i="5"/>
  <c r="T609" i="5"/>
  <c r="R609" i="5"/>
  <c r="P609" i="5"/>
  <c r="BI608" i="5"/>
  <c r="BH608" i="5"/>
  <c r="BG608" i="5"/>
  <c r="BF608" i="5"/>
  <c r="T608" i="5"/>
  <c r="R608" i="5"/>
  <c r="P608" i="5"/>
  <c r="BI607" i="5"/>
  <c r="BH607" i="5"/>
  <c r="BG607" i="5"/>
  <c r="BF607" i="5"/>
  <c r="T607" i="5"/>
  <c r="R607" i="5"/>
  <c r="P607" i="5"/>
  <c r="BI606" i="5"/>
  <c r="BH606" i="5"/>
  <c r="BG606" i="5"/>
  <c r="BF606" i="5"/>
  <c r="T606" i="5"/>
  <c r="R606" i="5"/>
  <c r="P606" i="5"/>
  <c r="BI604" i="5"/>
  <c r="BH604" i="5"/>
  <c r="BG604" i="5"/>
  <c r="BF604" i="5"/>
  <c r="T604" i="5"/>
  <c r="R604" i="5"/>
  <c r="P604" i="5"/>
  <c r="BI603" i="5"/>
  <c r="BH603" i="5"/>
  <c r="BG603" i="5"/>
  <c r="BF603" i="5"/>
  <c r="T603" i="5"/>
  <c r="R603" i="5"/>
  <c r="P603" i="5"/>
  <c r="BI599" i="5"/>
  <c r="BH599" i="5"/>
  <c r="BG599" i="5"/>
  <c r="BF599" i="5"/>
  <c r="T599" i="5"/>
  <c r="R599" i="5"/>
  <c r="P599" i="5"/>
  <c r="BI596" i="5"/>
  <c r="BH596" i="5"/>
  <c r="BG596" i="5"/>
  <c r="BF596" i="5"/>
  <c r="T596" i="5"/>
  <c r="R596" i="5"/>
  <c r="P596" i="5"/>
  <c r="BI593" i="5"/>
  <c r="BH593" i="5"/>
  <c r="BG593" i="5"/>
  <c r="BF593" i="5"/>
  <c r="T593" i="5"/>
  <c r="R593" i="5"/>
  <c r="P593" i="5"/>
  <c r="BI592" i="5"/>
  <c r="BH592" i="5"/>
  <c r="BG592" i="5"/>
  <c r="BF592" i="5"/>
  <c r="T592" i="5"/>
  <c r="R592" i="5"/>
  <c r="P592" i="5"/>
  <c r="BI591" i="5"/>
  <c r="BH591" i="5"/>
  <c r="BG591" i="5"/>
  <c r="BF591" i="5"/>
  <c r="T591" i="5"/>
  <c r="R591" i="5"/>
  <c r="P591" i="5"/>
  <c r="BI588" i="5"/>
  <c r="BH588" i="5"/>
  <c r="BG588" i="5"/>
  <c r="BF588" i="5"/>
  <c r="T588" i="5"/>
  <c r="R588" i="5"/>
  <c r="P588" i="5"/>
  <c r="BI585" i="5"/>
  <c r="BH585" i="5"/>
  <c r="BG585" i="5"/>
  <c r="BF585" i="5"/>
  <c r="T585" i="5"/>
  <c r="R585" i="5"/>
  <c r="P585" i="5"/>
  <c r="BI582" i="5"/>
  <c r="BH582" i="5"/>
  <c r="BG582" i="5"/>
  <c r="BF582" i="5"/>
  <c r="T582" i="5"/>
  <c r="R582" i="5"/>
  <c r="P582" i="5"/>
  <c r="BI578" i="5"/>
  <c r="BH578" i="5"/>
  <c r="BG578" i="5"/>
  <c r="BF578" i="5"/>
  <c r="T578" i="5"/>
  <c r="R578" i="5"/>
  <c r="P578" i="5"/>
  <c r="BI573" i="5"/>
  <c r="BH573" i="5"/>
  <c r="BG573" i="5"/>
  <c r="BF573" i="5"/>
  <c r="T573" i="5"/>
  <c r="R573" i="5"/>
  <c r="P573" i="5"/>
  <c r="BI572" i="5"/>
  <c r="BH572" i="5"/>
  <c r="BG572" i="5"/>
  <c r="BF572" i="5"/>
  <c r="T572" i="5"/>
  <c r="R572" i="5"/>
  <c r="P572" i="5"/>
  <c r="BI569" i="5"/>
  <c r="BH569" i="5"/>
  <c r="BG569" i="5"/>
  <c r="BF569" i="5"/>
  <c r="T569" i="5"/>
  <c r="R569" i="5"/>
  <c r="P569" i="5"/>
  <c r="BI566" i="5"/>
  <c r="BH566" i="5"/>
  <c r="BG566" i="5"/>
  <c r="BF566" i="5"/>
  <c r="T566" i="5"/>
  <c r="R566" i="5"/>
  <c r="P566" i="5"/>
  <c r="BI563" i="5"/>
  <c r="BH563" i="5"/>
  <c r="BG563" i="5"/>
  <c r="BF563" i="5"/>
  <c r="T563" i="5"/>
  <c r="R563" i="5"/>
  <c r="P563" i="5"/>
  <c r="BI559" i="5"/>
  <c r="BH559" i="5"/>
  <c r="BG559" i="5"/>
  <c r="BF559" i="5"/>
  <c r="T559" i="5"/>
  <c r="R559" i="5"/>
  <c r="P559" i="5"/>
  <c r="BI555" i="5"/>
  <c r="BH555" i="5"/>
  <c r="BG555" i="5"/>
  <c r="BF555" i="5"/>
  <c r="T555" i="5"/>
  <c r="R555" i="5"/>
  <c r="P555" i="5"/>
  <c r="BI552" i="5"/>
  <c r="BH552" i="5"/>
  <c r="BG552" i="5"/>
  <c r="BF552" i="5"/>
  <c r="T552" i="5"/>
  <c r="R552" i="5"/>
  <c r="P552" i="5"/>
  <c r="BI549" i="5"/>
  <c r="BH549" i="5"/>
  <c r="BG549" i="5"/>
  <c r="BF549" i="5"/>
  <c r="T549" i="5"/>
  <c r="R549" i="5"/>
  <c r="P549" i="5"/>
  <c r="BI546" i="5"/>
  <c r="BH546" i="5"/>
  <c r="BG546" i="5"/>
  <c r="BF546" i="5"/>
  <c r="T546" i="5"/>
  <c r="R546" i="5"/>
  <c r="P546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39" i="5"/>
  <c r="BH539" i="5"/>
  <c r="BG539" i="5"/>
  <c r="BF539" i="5"/>
  <c r="T539" i="5"/>
  <c r="R539" i="5"/>
  <c r="P539" i="5"/>
  <c r="BI536" i="5"/>
  <c r="BH536" i="5"/>
  <c r="BG536" i="5"/>
  <c r="BF536" i="5"/>
  <c r="T536" i="5"/>
  <c r="R536" i="5"/>
  <c r="P536" i="5"/>
  <c r="BI533" i="5"/>
  <c r="BH533" i="5"/>
  <c r="BG533" i="5"/>
  <c r="BF533" i="5"/>
  <c r="T533" i="5"/>
  <c r="R533" i="5"/>
  <c r="P533" i="5"/>
  <c r="BI530" i="5"/>
  <c r="BH530" i="5"/>
  <c r="BG530" i="5"/>
  <c r="BF530" i="5"/>
  <c r="T530" i="5"/>
  <c r="R530" i="5"/>
  <c r="P530" i="5"/>
  <c r="BI526" i="5"/>
  <c r="BH526" i="5"/>
  <c r="BG526" i="5"/>
  <c r="BF526" i="5"/>
  <c r="T526" i="5"/>
  <c r="R526" i="5"/>
  <c r="P526" i="5"/>
  <c r="BI522" i="5"/>
  <c r="BH522" i="5"/>
  <c r="BG522" i="5"/>
  <c r="BF522" i="5"/>
  <c r="T522" i="5"/>
  <c r="R522" i="5"/>
  <c r="P522" i="5"/>
  <c r="BI518" i="5"/>
  <c r="BH518" i="5"/>
  <c r="BG518" i="5"/>
  <c r="BF518" i="5"/>
  <c r="T518" i="5"/>
  <c r="R518" i="5"/>
  <c r="P518" i="5"/>
  <c r="BI515" i="5"/>
  <c r="BH515" i="5"/>
  <c r="BG515" i="5"/>
  <c r="BF515" i="5"/>
  <c r="T515" i="5"/>
  <c r="R515" i="5"/>
  <c r="P515" i="5"/>
  <c r="BI512" i="5"/>
  <c r="BH512" i="5"/>
  <c r="BG512" i="5"/>
  <c r="BF512" i="5"/>
  <c r="T512" i="5"/>
  <c r="R512" i="5"/>
  <c r="P512" i="5"/>
  <c r="BI509" i="5"/>
  <c r="BH509" i="5"/>
  <c r="BG509" i="5"/>
  <c r="BF509" i="5"/>
  <c r="T509" i="5"/>
  <c r="R509" i="5"/>
  <c r="P509" i="5"/>
  <c r="BI506" i="5"/>
  <c r="BH506" i="5"/>
  <c r="BG506" i="5"/>
  <c r="BF506" i="5"/>
  <c r="T506" i="5"/>
  <c r="R506" i="5"/>
  <c r="P506" i="5"/>
  <c r="BI503" i="5"/>
  <c r="BH503" i="5"/>
  <c r="BG503" i="5"/>
  <c r="BF503" i="5"/>
  <c r="T503" i="5"/>
  <c r="R503" i="5"/>
  <c r="P503" i="5"/>
  <c r="BI500" i="5"/>
  <c r="BH500" i="5"/>
  <c r="BG500" i="5"/>
  <c r="BF500" i="5"/>
  <c r="T500" i="5"/>
  <c r="R500" i="5"/>
  <c r="P500" i="5"/>
  <c r="BI497" i="5"/>
  <c r="BH497" i="5"/>
  <c r="BG497" i="5"/>
  <c r="BF497" i="5"/>
  <c r="T497" i="5"/>
  <c r="R497" i="5"/>
  <c r="P497" i="5"/>
  <c r="BI493" i="5"/>
  <c r="BH493" i="5"/>
  <c r="BG493" i="5"/>
  <c r="BF493" i="5"/>
  <c r="T493" i="5"/>
  <c r="R493" i="5"/>
  <c r="P493" i="5"/>
  <c r="BI491" i="5"/>
  <c r="BH491" i="5"/>
  <c r="BG491" i="5"/>
  <c r="BF491" i="5"/>
  <c r="T491" i="5"/>
  <c r="R491" i="5"/>
  <c r="P491" i="5"/>
  <c r="BI490" i="5"/>
  <c r="BH490" i="5"/>
  <c r="BG490" i="5"/>
  <c r="BF490" i="5"/>
  <c r="T490" i="5"/>
  <c r="R490" i="5"/>
  <c r="P490" i="5"/>
  <c r="BI484" i="5"/>
  <c r="BH484" i="5"/>
  <c r="BG484" i="5"/>
  <c r="BF484" i="5"/>
  <c r="T484" i="5"/>
  <c r="R484" i="5"/>
  <c r="P484" i="5"/>
  <c r="BI481" i="5"/>
  <c r="BH481" i="5"/>
  <c r="BG481" i="5"/>
  <c r="BF481" i="5"/>
  <c r="T481" i="5"/>
  <c r="R481" i="5"/>
  <c r="P481" i="5"/>
  <c r="BI477" i="5"/>
  <c r="BH477" i="5"/>
  <c r="BG477" i="5"/>
  <c r="BF477" i="5"/>
  <c r="T477" i="5"/>
  <c r="R477" i="5"/>
  <c r="P477" i="5"/>
  <c r="BI476" i="5"/>
  <c r="BH476" i="5"/>
  <c r="BG476" i="5"/>
  <c r="BF476" i="5"/>
  <c r="T476" i="5"/>
  <c r="R476" i="5"/>
  <c r="P476" i="5"/>
  <c r="BI473" i="5"/>
  <c r="BH473" i="5"/>
  <c r="BG473" i="5"/>
  <c r="BF473" i="5"/>
  <c r="T473" i="5"/>
  <c r="R473" i="5"/>
  <c r="P473" i="5"/>
  <c r="BI472" i="5"/>
  <c r="BH472" i="5"/>
  <c r="BG472" i="5"/>
  <c r="BF472" i="5"/>
  <c r="T472" i="5"/>
  <c r="R472" i="5"/>
  <c r="P472" i="5"/>
  <c r="BI471" i="5"/>
  <c r="BH471" i="5"/>
  <c r="BG471" i="5"/>
  <c r="BF471" i="5"/>
  <c r="T471" i="5"/>
  <c r="R471" i="5"/>
  <c r="P471" i="5"/>
  <c r="BI470" i="5"/>
  <c r="BH470" i="5"/>
  <c r="BG470" i="5"/>
  <c r="BF470" i="5"/>
  <c r="T470" i="5"/>
  <c r="R470" i="5"/>
  <c r="P470" i="5"/>
  <c r="BI469" i="5"/>
  <c r="BH469" i="5"/>
  <c r="BG469" i="5"/>
  <c r="BF469" i="5"/>
  <c r="T469" i="5"/>
  <c r="R469" i="5"/>
  <c r="P469" i="5"/>
  <c r="BI468" i="5"/>
  <c r="BH468" i="5"/>
  <c r="BG468" i="5"/>
  <c r="BF468" i="5"/>
  <c r="T468" i="5"/>
  <c r="R468" i="5"/>
  <c r="P468" i="5"/>
  <c r="BI467" i="5"/>
  <c r="BH467" i="5"/>
  <c r="BG467" i="5"/>
  <c r="BF467" i="5"/>
  <c r="T467" i="5"/>
  <c r="R467" i="5"/>
  <c r="P467" i="5"/>
  <c r="BI466" i="5"/>
  <c r="BH466" i="5"/>
  <c r="BG466" i="5"/>
  <c r="BF466" i="5"/>
  <c r="T466" i="5"/>
  <c r="R466" i="5"/>
  <c r="P466" i="5"/>
  <c r="BI465" i="5"/>
  <c r="BH465" i="5"/>
  <c r="BG465" i="5"/>
  <c r="BF465" i="5"/>
  <c r="T465" i="5"/>
  <c r="R465" i="5"/>
  <c r="P465" i="5"/>
  <c r="BI464" i="5"/>
  <c r="BH464" i="5"/>
  <c r="BG464" i="5"/>
  <c r="BF464" i="5"/>
  <c r="T464" i="5"/>
  <c r="R464" i="5"/>
  <c r="P464" i="5"/>
  <c r="BI463" i="5"/>
  <c r="BH463" i="5"/>
  <c r="BG463" i="5"/>
  <c r="BF463" i="5"/>
  <c r="T463" i="5"/>
  <c r="R463" i="5"/>
  <c r="P463" i="5"/>
  <c r="BI462" i="5"/>
  <c r="BH462" i="5"/>
  <c r="BG462" i="5"/>
  <c r="BF462" i="5"/>
  <c r="T462" i="5"/>
  <c r="R462" i="5"/>
  <c r="P462" i="5"/>
  <c r="BI461" i="5"/>
  <c r="BH461" i="5"/>
  <c r="BG461" i="5"/>
  <c r="BF461" i="5"/>
  <c r="T461" i="5"/>
  <c r="R461" i="5"/>
  <c r="P461" i="5"/>
  <c r="BI460" i="5"/>
  <c r="BH460" i="5"/>
  <c r="BG460" i="5"/>
  <c r="BF460" i="5"/>
  <c r="T460" i="5"/>
  <c r="R460" i="5"/>
  <c r="P460" i="5"/>
  <c r="BI459" i="5"/>
  <c r="BH459" i="5"/>
  <c r="BG459" i="5"/>
  <c r="BF459" i="5"/>
  <c r="T459" i="5"/>
  <c r="R459" i="5"/>
  <c r="P459" i="5"/>
  <c r="BI458" i="5"/>
  <c r="BH458" i="5"/>
  <c r="BG458" i="5"/>
  <c r="BF458" i="5"/>
  <c r="T458" i="5"/>
  <c r="R458" i="5"/>
  <c r="P458" i="5"/>
  <c r="BI457" i="5"/>
  <c r="BH457" i="5"/>
  <c r="BG457" i="5"/>
  <c r="BF457" i="5"/>
  <c r="T457" i="5"/>
  <c r="R457" i="5"/>
  <c r="P457" i="5"/>
  <c r="BI456" i="5"/>
  <c r="BH456" i="5"/>
  <c r="BG456" i="5"/>
  <c r="BF456" i="5"/>
  <c r="T456" i="5"/>
  <c r="R456" i="5"/>
  <c r="P456" i="5"/>
  <c r="BI455" i="5"/>
  <c r="BH455" i="5"/>
  <c r="BG455" i="5"/>
  <c r="BF455" i="5"/>
  <c r="T455" i="5"/>
  <c r="R455" i="5"/>
  <c r="P455" i="5"/>
  <c r="BI454" i="5"/>
  <c r="BH454" i="5"/>
  <c r="BG454" i="5"/>
  <c r="BF454" i="5"/>
  <c r="T454" i="5"/>
  <c r="R454" i="5"/>
  <c r="P454" i="5"/>
  <c r="BI453" i="5"/>
  <c r="BH453" i="5"/>
  <c r="BG453" i="5"/>
  <c r="BF453" i="5"/>
  <c r="T453" i="5"/>
  <c r="R453" i="5"/>
  <c r="P453" i="5"/>
  <c r="BI452" i="5"/>
  <c r="BH452" i="5"/>
  <c r="BG452" i="5"/>
  <c r="BF452" i="5"/>
  <c r="T452" i="5"/>
  <c r="R452" i="5"/>
  <c r="P452" i="5"/>
  <c r="BI448" i="5"/>
  <c r="BH448" i="5"/>
  <c r="BG448" i="5"/>
  <c r="BF448" i="5"/>
  <c r="T448" i="5"/>
  <c r="R448" i="5"/>
  <c r="P448" i="5"/>
  <c r="BI438" i="5"/>
  <c r="BH438" i="5"/>
  <c r="BG438" i="5"/>
  <c r="BF438" i="5"/>
  <c r="T438" i="5"/>
  <c r="R438" i="5"/>
  <c r="P438" i="5"/>
  <c r="BI433" i="5"/>
  <c r="BH433" i="5"/>
  <c r="BG433" i="5"/>
  <c r="BF433" i="5"/>
  <c r="T433" i="5"/>
  <c r="R433" i="5"/>
  <c r="P433" i="5"/>
  <c r="BI432" i="5"/>
  <c r="BH432" i="5"/>
  <c r="BG432" i="5"/>
  <c r="BF432" i="5"/>
  <c r="T432" i="5"/>
  <c r="R432" i="5"/>
  <c r="P432" i="5"/>
  <c r="BI428" i="5"/>
  <c r="BH428" i="5"/>
  <c r="BG428" i="5"/>
  <c r="BF428" i="5"/>
  <c r="T428" i="5"/>
  <c r="R428" i="5"/>
  <c r="P428" i="5"/>
  <c r="BI423" i="5"/>
  <c r="BH423" i="5"/>
  <c r="BG423" i="5"/>
  <c r="BF423" i="5"/>
  <c r="T423" i="5"/>
  <c r="R423" i="5"/>
  <c r="P423" i="5"/>
  <c r="BI420" i="5"/>
  <c r="BH420" i="5"/>
  <c r="BG420" i="5"/>
  <c r="BF420" i="5"/>
  <c r="T420" i="5"/>
  <c r="R420" i="5"/>
  <c r="P420" i="5"/>
  <c r="BI417" i="5"/>
  <c r="BH417" i="5"/>
  <c r="BG417" i="5"/>
  <c r="BF417" i="5"/>
  <c r="T417" i="5"/>
  <c r="R417" i="5"/>
  <c r="P417" i="5"/>
  <c r="BI414" i="5"/>
  <c r="BH414" i="5"/>
  <c r="BG414" i="5"/>
  <c r="BF414" i="5"/>
  <c r="T414" i="5"/>
  <c r="R414" i="5"/>
  <c r="P414" i="5"/>
  <c r="BI411" i="5"/>
  <c r="BH411" i="5"/>
  <c r="BG411" i="5"/>
  <c r="BF411" i="5"/>
  <c r="T411" i="5"/>
  <c r="R411" i="5"/>
  <c r="P411" i="5"/>
  <c r="BI407" i="5"/>
  <c r="BH407" i="5"/>
  <c r="BG407" i="5"/>
  <c r="BF407" i="5"/>
  <c r="T407" i="5"/>
  <c r="R407" i="5"/>
  <c r="P407" i="5"/>
  <c r="BI403" i="5"/>
  <c r="BH403" i="5"/>
  <c r="BG403" i="5"/>
  <c r="BF403" i="5"/>
  <c r="T403" i="5"/>
  <c r="R403" i="5"/>
  <c r="P403" i="5"/>
  <c r="BI398" i="5"/>
  <c r="BH398" i="5"/>
  <c r="BG398" i="5"/>
  <c r="BF398" i="5"/>
  <c r="T398" i="5"/>
  <c r="R398" i="5"/>
  <c r="P398" i="5"/>
  <c r="BI393" i="5"/>
  <c r="BH393" i="5"/>
  <c r="BG393" i="5"/>
  <c r="BF393" i="5"/>
  <c r="T393" i="5"/>
  <c r="R393" i="5"/>
  <c r="P393" i="5"/>
  <c r="BI387" i="5"/>
  <c r="BH387" i="5"/>
  <c r="BG387" i="5"/>
  <c r="BF387" i="5"/>
  <c r="T387" i="5"/>
  <c r="R387" i="5"/>
  <c r="P387" i="5"/>
  <c r="BI381" i="5"/>
  <c r="BH381" i="5"/>
  <c r="BG381" i="5"/>
  <c r="BF381" i="5"/>
  <c r="T381" i="5"/>
  <c r="R381" i="5"/>
  <c r="P381" i="5"/>
  <c r="BI377" i="5"/>
  <c r="BH377" i="5"/>
  <c r="BG377" i="5"/>
  <c r="BF377" i="5"/>
  <c r="T377" i="5"/>
  <c r="R377" i="5"/>
  <c r="P377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1" i="5"/>
  <c r="BH371" i="5"/>
  <c r="BG371" i="5"/>
  <c r="BF371" i="5"/>
  <c r="T371" i="5"/>
  <c r="R371" i="5"/>
  <c r="P371" i="5"/>
  <c r="BI368" i="5"/>
  <c r="BH368" i="5"/>
  <c r="BG368" i="5"/>
  <c r="BF368" i="5"/>
  <c r="T368" i="5"/>
  <c r="R368" i="5"/>
  <c r="P368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2" i="5"/>
  <c r="BH352" i="5"/>
  <c r="BG352" i="5"/>
  <c r="BF352" i="5"/>
  <c r="T352" i="5"/>
  <c r="R352" i="5"/>
  <c r="P352" i="5"/>
  <c r="BI348" i="5"/>
  <c r="BH348" i="5"/>
  <c r="BG348" i="5"/>
  <c r="BF348" i="5"/>
  <c r="T348" i="5"/>
  <c r="R348" i="5"/>
  <c r="P348" i="5"/>
  <c r="BI344" i="5"/>
  <c r="BH344" i="5"/>
  <c r="BG344" i="5"/>
  <c r="BF344" i="5"/>
  <c r="T344" i="5"/>
  <c r="R344" i="5"/>
  <c r="P344" i="5"/>
  <c r="BI340" i="5"/>
  <c r="BH340" i="5"/>
  <c r="BG340" i="5"/>
  <c r="BF340" i="5"/>
  <c r="T340" i="5"/>
  <c r="R340" i="5"/>
  <c r="P340" i="5"/>
  <c r="BI336" i="5"/>
  <c r="BH336" i="5"/>
  <c r="BG336" i="5"/>
  <c r="BF336" i="5"/>
  <c r="T336" i="5"/>
  <c r="R336" i="5"/>
  <c r="P336" i="5"/>
  <c r="BI332" i="5"/>
  <c r="BH332" i="5"/>
  <c r="BG332" i="5"/>
  <c r="BF332" i="5"/>
  <c r="T332" i="5"/>
  <c r="R332" i="5"/>
  <c r="P332" i="5"/>
  <c r="BI328" i="5"/>
  <c r="BH328" i="5"/>
  <c r="BG328" i="5"/>
  <c r="BF328" i="5"/>
  <c r="T328" i="5"/>
  <c r="R328" i="5"/>
  <c r="P328" i="5"/>
  <c r="BI325" i="5"/>
  <c r="BH325" i="5"/>
  <c r="BG325" i="5"/>
  <c r="BF325" i="5"/>
  <c r="T325" i="5"/>
  <c r="R325" i="5"/>
  <c r="P325" i="5"/>
  <c r="BI322" i="5"/>
  <c r="BH322" i="5"/>
  <c r="BG322" i="5"/>
  <c r="BF322" i="5"/>
  <c r="T322" i="5"/>
  <c r="R322" i="5"/>
  <c r="P322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7" i="5"/>
  <c r="BH307" i="5"/>
  <c r="BG307" i="5"/>
  <c r="BF307" i="5"/>
  <c r="T307" i="5"/>
  <c r="R307" i="5"/>
  <c r="P307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5" i="5"/>
  <c r="BH295" i="5"/>
  <c r="BG295" i="5"/>
  <c r="BF295" i="5"/>
  <c r="T295" i="5"/>
  <c r="R295" i="5"/>
  <c r="P295" i="5"/>
  <c r="BI291" i="5"/>
  <c r="BH291" i="5"/>
  <c r="BG291" i="5"/>
  <c r="BF291" i="5"/>
  <c r="T291" i="5"/>
  <c r="R291" i="5"/>
  <c r="P291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78" i="5"/>
  <c r="BH278" i="5"/>
  <c r="BG278" i="5"/>
  <c r="BF278" i="5"/>
  <c r="T278" i="5"/>
  <c r="R278" i="5"/>
  <c r="P278" i="5"/>
  <c r="BI247" i="5"/>
  <c r="BH247" i="5"/>
  <c r="BG247" i="5"/>
  <c r="BF247" i="5"/>
  <c r="T247" i="5"/>
  <c r="T246" i="5"/>
  <c r="R247" i="5"/>
  <c r="R246" i="5"/>
  <c r="P247" i="5"/>
  <c r="P246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29" i="5"/>
  <c r="BH129" i="5"/>
  <c r="BG129" i="5"/>
  <c r="BF129" i="5"/>
  <c r="T129" i="5"/>
  <c r="R129" i="5"/>
  <c r="P129" i="5"/>
  <c r="J123" i="5"/>
  <c r="F120" i="5"/>
  <c r="E118" i="5"/>
  <c r="J92" i="5"/>
  <c r="F89" i="5"/>
  <c r="E87" i="5"/>
  <c r="J21" i="5"/>
  <c r="E21" i="5"/>
  <c r="J91" i="5"/>
  <c r="J20" i="5"/>
  <c r="J18" i="5"/>
  <c r="E18" i="5"/>
  <c r="F123" i="5"/>
  <c r="J17" i="5"/>
  <c r="J15" i="5"/>
  <c r="E15" i="5"/>
  <c r="F91" i="5"/>
  <c r="J14" i="5"/>
  <c r="J12" i="5"/>
  <c r="J120" i="5" s="1"/>
  <c r="E7" i="5"/>
  <c r="E116" i="5" s="1"/>
  <c r="J37" i="4"/>
  <c r="J36" i="4"/>
  <c r="AY97" i="1"/>
  <c r="J35" i="4"/>
  <c r="AX97" i="1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T249" i="4" s="1"/>
  <c r="R250" i="4"/>
  <c r="R249" i="4" s="1"/>
  <c r="P250" i="4"/>
  <c r="P249" i="4" s="1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4" i="4"/>
  <c r="BH184" i="4"/>
  <c r="BG184" i="4"/>
  <c r="BF184" i="4"/>
  <c r="T184" i="4"/>
  <c r="T183" i="4"/>
  <c r="R184" i="4"/>
  <c r="R183" i="4" s="1"/>
  <c r="P184" i="4"/>
  <c r="P183" i="4" s="1"/>
  <c r="BI182" i="4"/>
  <c r="BH182" i="4"/>
  <c r="BG182" i="4"/>
  <c r="BF182" i="4"/>
  <c r="T182" i="4"/>
  <c r="R182" i="4"/>
  <c r="P182" i="4"/>
  <c r="BI176" i="4"/>
  <c r="BH176" i="4"/>
  <c r="BG176" i="4"/>
  <c r="BF176" i="4"/>
  <c r="T176" i="4"/>
  <c r="R176" i="4"/>
  <c r="P176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28" i="4"/>
  <c r="BH128" i="4"/>
  <c r="BG128" i="4"/>
  <c r="BF128" i="4"/>
  <c r="T128" i="4"/>
  <c r="R128" i="4"/>
  <c r="P128" i="4"/>
  <c r="J122" i="4"/>
  <c r="F119" i="4"/>
  <c r="E117" i="4"/>
  <c r="J92" i="4"/>
  <c r="F89" i="4"/>
  <c r="E87" i="4"/>
  <c r="J21" i="4"/>
  <c r="E21" i="4"/>
  <c r="J91" i="4" s="1"/>
  <c r="J20" i="4"/>
  <c r="J18" i="4"/>
  <c r="E18" i="4"/>
  <c r="F122" i="4" s="1"/>
  <c r="J17" i="4"/>
  <c r="J15" i="4"/>
  <c r="E15" i="4"/>
  <c r="F121" i="4" s="1"/>
  <c r="J14" i="4"/>
  <c r="J12" i="4"/>
  <c r="J119" i="4"/>
  <c r="E7" i="4"/>
  <c r="E115" i="4" s="1"/>
  <c r="J37" i="3"/>
  <c r="J36" i="3"/>
  <c r="AY96" i="1" s="1"/>
  <c r="J35" i="3"/>
  <c r="AX96" i="1" s="1"/>
  <c r="BI294" i="3"/>
  <c r="BH294" i="3"/>
  <c r="BG294" i="3"/>
  <c r="BF294" i="3"/>
  <c r="T294" i="3"/>
  <c r="T293" i="3" s="1"/>
  <c r="T292" i="3" s="1"/>
  <c r="R294" i="3"/>
  <c r="R293" i="3"/>
  <c r="R292" i="3" s="1"/>
  <c r="P294" i="3"/>
  <c r="P293" i="3" s="1"/>
  <c r="P292" i="3" s="1"/>
  <c r="BI291" i="3"/>
  <c r="BH291" i="3"/>
  <c r="BG291" i="3"/>
  <c r="BF291" i="3"/>
  <c r="T291" i="3"/>
  <c r="T290" i="3" s="1"/>
  <c r="R291" i="3"/>
  <c r="R290" i="3"/>
  <c r="P291" i="3"/>
  <c r="P290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5" i="3"/>
  <c r="BH245" i="3"/>
  <c r="BG245" i="3"/>
  <c r="BF245" i="3"/>
  <c r="T245" i="3"/>
  <c r="R245" i="3"/>
  <c r="P245" i="3"/>
  <c r="BI237" i="3"/>
  <c r="BH237" i="3"/>
  <c r="BG237" i="3"/>
  <c r="BF237" i="3"/>
  <c r="T237" i="3"/>
  <c r="R237" i="3"/>
  <c r="P237" i="3"/>
  <c r="BI229" i="3"/>
  <c r="BH229" i="3"/>
  <c r="BG229" i="3"/>
  <c r="BF229" i="3"/>
  <c r="T229" i="3"/>
  <c r="R229" i="3"/>
  <c r="P229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73" i="3"/>
  <c r="BH173" i="3"/>
  <c r="BG173" i="3"/>
  <c r="BF173" i="3"/>
  <c r="T173" i="3"/>
  <c r="R173" i="3"/>
  <c r="P173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92" i="3"/>
  <c r="J17" i="3"/>
  <c r="J12" i="3"/>
  <c r="J118" i="3" s="1"/>
  <c r="E7" i="3"/>
  <c r="E114" i="3" s="1"/>
  <c r="J37" i="2"/>
  <c r="J36" i="2"/>
  <c r="AY95" i="1"/>
  <c r="J35" i="2"/>
  <c r="AX95" i="1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T271" i="2" s="1"/>
  <c r="R272" i="2"/>
  <c r="R271" i="2" s="1"/>
  <c r="P272" i="2"/>
  <c r="P271" i="2" s="1"/>
  <c r="BI269" i="2"/>
  <c r="BH269" i="2"/>
  <c r="BG269" i="2"/>
  <c r="BF269" i="2"/>
  <c r="T269" i="2"/>
  <c r="T268" i="2" s="1"/>
  <c r="R269" i="2"/>
  <c r="R268" i="2" s="1"/>
  <c r="P269" i="2"/>
  <c r="P268" i="2" s="1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J124" i="2"/>
  <c r="F121" i="2"/>
  <c r="E119" i="2"/>
  <c r="J92" i="2"/>
  <c r="F89" i="2"/>
  <c r="E87" i="2"/>
  <c r="J21" i="2"/>
  <c r="E21" i="2"/>
  <c r="J91" i="2" s="1"/>
  <c r="J20" i="2"/>
  <c r="J18" i="2"/>
  <c r="E18" i="2"/>
  <c r="F92" i="2" s="1"/>
  <c r="J17" i="2"/>
  <c r="J15" i="2"/>
  <c r="E15" i="2"/>
  <c r="F123" i="2" s="1"/>
  <c r="J14" i="2"/>
  <c r="J12" i="2"/>
  <c r="J89" i="2"/>
  <c r="E7" i="2"/>
  <c r="E85" i="2" s="1"/>
  <c r="L90" i="1"/>
  <c r="AM90" i="1"/>
  <c r="AM89" i="1"/>
  <c r="L89" i="1"/>
  <c r="AM87" i="1"/>
  <c r="L87" i="1"/>
  <c r="L85" i="1"/>
  <c r="L84" i="1"/>
  <c r="J298" i="2"/>
  <c r="BK279" i="2"/>
  <c r="BK264" i="2"/>
  <c r="J249" i="2"/>
  <c r="BK231" i="2"/>
  <c r="J204" i="2"/>
  <c r="J146" i="2"/>
  <c r="BK299" i="2"/>
  <c r="BK295" i="2"/>
  <c r="BK267" i="2"/>
  <c r="BK259" i="2"/>
  <c r="J254" i="2"/>
  <c r="J242" i="2"/>
  <c r="J231" i="2"/>
  <c r="BK214" i="2"/>
  <c r="J179" i="2"/>
  <c r="J148" i="2"/>
  <c r="J296" i="2"/>
  <c r="BK263" i="2"/>
  <c r="J256" i="2"/>
  <c r="BK245" i="2"/>
  <c r="J218" i="2"/>
  <c r="J180" i="2"/>
  <c r="J144" i="2"/>
  <c r="BK290" i="2"/>
  <c r="BK266" i="2"/>
  <c r="BK262" i="2"/>
  <c r="J258" i="2"/>
  <c r="BK242" i="2"/>
  <c r="BK206" i="2"/>
  <c r="BK171" i="2"/>
  <c r="BK167" i="2"/>
  <c r="J274" i="2"/>
  <c r="J220" i="2"/>
  <c r="BK169" i="2"/>
  <c r="BK151" i="2"/>
  <c r="BK139" i="2"/>
  <c r="J196" i="2"/>
  <c r="J151" i="2"/>
  <c r="J139" i="2"/>
  <c r="J271" i="3"/>
  <c r="J229" i="3"/>
  <c r="BK127" i="3"/>
  <c r="J194" i="3"/>
  <c r="J156" i="3"/>
  <c r="BK273" i="3"/>
  <c r="BK260" i="3"/>
  <c r="J218" i="3"/>
  <c r="BK289" i="3"/>
  <c r="J281" i="3"/>
  <c r="J265" i="3"/>
  <c r="J173" i="3"/>
  <c r="BK294" i="3"/>
  <c r="BK278" i="3"/>
  <c r="J262" i="3"/>
  <c r="J237" i="3"/>
  <c r="J160" i="3"/>
  <c r="BK286" i="3"/>
  <c r="BK245" i="3"/>
  <c r="BK156" i="3"/>
  <c r="BK225" i="4"/>
  <c r="BK203" i="4"/>
  <c r="BK164" i="4"/>
  <c r="BK135" i="4"/>
  <c r="BK238" i="4"/>
  <c r="J222" i="4"/>
  <c r="J199" i="4"/>
  <c r="BK258" i="4"/>
  <c r="BK245" i="4"/>
  <c r="J235" i="4"/>
  <c r="BK219" i="4"/>
  <c r="J176" i="4"/>
  <c r="BK128" i="4"/>
  <c r="J214" i="4"/>
  <c r="J182" i="4"/>
  <c r="J141" i="4"/>
  <c r="J245" i="4"/>
  <c r="BK214" i="4"/>
  <c r="J150" i="4"/>
  <c r="J203" i="4"/>
  <c r="BK168" i="4"/>
  <c r="J137" i="4"/>
  <c r="J559" i="5"/>
  <c r="J497" i="5"/>
  <c r="BK471" i="5"/>
  <c r="J387" i="5"/>
  <c r="BK344" i="5"/>
  <c r="J295" i="5"/>
  <c r="J283" i="5"/>
  <c r="BK187" i="5"/>
  <c r="J578" i="5"/>
  <c r="J506" i="5"/>
  <c r="J473" i="5"/>
  <c r="J460" i="5"/>
  <c r="BK381" i="5"/>
  <c r="BK375" i="5"/>
  <c r="J358" i="5"/>
  <c r="J322" i="5"/>
  <c r="J278" i="5"/>
  <c r="BK613" i="5"/>
  <c r="J592" i="5"/>
  <c r="BK572" i="5"/>
  <c r="BK555" i="5"/>
  <c r="BK526" i="5"/>
  <c r="BK472" i="5"/>
  <c r="BK464" i="5"/>
  <c r="J374" i="5"/>
  <c r="BK348" i="5"/>
  <c r="J310" i="5"/>
  <c r="BK184" i="5"/>
  <c r="BK606" i="5"/>
  <c r="BK593" i="5"/>
  <c r="BK578" i="5"/>
  <c r="J526" i="5"/>
  <c r="BK500" i="5"/>
  <c r="BK467" i="5"/>
  <c r="J458" i="5"/>
  <c r="BK417" i="5"/>
  <c r="BK359" i="5"/>
  <c r="J311" i="5"/>
  <c r="BK291" i="5"/>
  <c r="BK603" i="5"/>
  <c r="BK559" i="5"/>
  <c r="BK490" i="5"/>
  <c r="J457" i="5"/>
  <c r="BK423" i="5"/>
  <c r="BK336" i="5"/>
  <c r="J291" i="5"/>
  <c r="J247" i="5"/>
  <c r="J184" i="5"/>
  <c r="J573" i="5"/>
  <c r="BK546" i="5"/>
  <c r="J500" i="5"/>
  <c r="J476" i="5"/>
  <c r="J467" i="5"/>
  <c r="BK458" i="5"/>
  <c r="BK428" i="5"/>
  <c r="BK387" i="5"/>
  <c r="BK319" i="5"/>
  <c r="BK243" i="5"/>
  <c r="J117" i="6"/>
  <c r="J121" i="7"/>
  <c r="BK121" i="7"/>
  <c r="BK121" i="8"/>
  <c r="J34" i="11"/>
  <c r="AW104" i="1"/>
  <c r="BK311" i="5"/>
  <c r="BK612" i="5"/>
  <c r="J603" i="5"/>
  <c r="BK307" i="5"/>
  <c r="BK609" i="5"/>
  <c r="BK468" i="5"/>
  <c r="BK455" i="5"/>
  <c r="BK360" i="5"/>
  <c r="BK456" i="5"/>
  <c r="BK356" i="5"/>
  <c r="BK295" i="5"/>
  <c r="BK491" i="5"/>
  <c r="BK463" i="5"/>
  <c r="BK454" i="5"/>
  <c r="J417" i="5"/>
  <c r="J398" i="5"/>
  <c r="J359" i="5"/>
  <c r="J197" i="5"/>
  <c r="J163" i="9"/>
  <c r="J142" i="9"/>
  <c r="BK193" i="9"/>
  <c r="J168" i="9"/>
  <c r="BK160" i="9"/>
  <c r="J156" i="9"/>
  <c r="J139" i="9"/>
  <c r="BK176" i="9"/>
  <c r="BK158" i="9"/>
  <c r="BK174" i="9"/>
  <c r="J167" i="9"/>
  <c r="BK146" i="9"/>
  <c r="J134" i="9"/>
  <c r="BK121" i="10"/>
  <c r="F36" i="10"/>
  <c r="BC103" i="1"/>
  <c r="J140" i="13"/>
  <c r="BK129" i="13"/>
  <c r="BK133" i="13"/>
  <c r="J127" i="13"/>
  <c r="J295" i="2"/>
  <c r="BK284" i="2"/>
  <c r="J267" i="2"/>
  <c r="BK252" i="2"/>
  <c r="J248" i="2"/>
  <c r="J223" i="2"/>
  <c r="BK179" i="2"/>
  <c r="BK143" i="2"/>
  <c r="BK297" i="2"/>
  <c r="J279" i="2"/>
  <c r="BK265" i="2"/>
  <c r="BK255" i="2"/>
  <c r="BK244" i="2"/>
  <c r="BK239" i="2"/>
  <c r="BK227" i="2"/>
  <c r="J217" i="2"/>
  <c r="BK204" i="2"/>
  <c r="BK162" i="2"/>
  <c r="J130" i="2"/>
  <c r="BK274" i="2"/>
  <c r="J265" i="2"/>
  <c r="BK261" i="2"/>
  <c r="J252" i="2"/>
  <c r="BK248" i="2"/>
  <c r="J244" i="2"/>
  <c r="BK217" i="2"/>
  <c r="BK160" i="2"/>
  <c r="AS94" i="1"/>
  <c r="J237" i="2"/>
  <c r="BK196" i="2"/>
  <c r="J187" i="2"/>
  <c r="J170" i="2"/>
  <c r="BK156" i="2"/>
  <c r="J232" i="2"/>
  <c r="BK202" i="2"/>
  <c r="J167" i="2"/>
  <c r="J145" i="2"/>
  <c r="BK131" i="2"/>
  <c r="J191" i="2"/>
  <c r="BK145" i="2"/>
  <c r="BK291" i="3"/>
  <c r="J269" i="3"/>
  <c r="BK249" i="3"/>
  <c r="BK205" i="3"/>
  <c r="BK262" i="3"/>
  <c r="BK198" i="3"/>
  <c r="BK160" i="3"/>
  <c r="BK135" i="3"/>
  <c r="BK270" i="3"/>
  <c r="J245" i="3"/>
  <c r="J198" i="3"/>
  <c r="J189" i="3"/>
  <c r="BK283" i="3"/>
  <c r="J270" i="3"/>
  <c r="BK237" i="3"/>
  <c r="BK158" i="3"/>
  <c r="J289" i="3"/>
  <c r="BK276" i="3"/>
  <c r="BK268" i="3"/>
  <c r="J249" i="3"/>
  <c r="BK193" i="3"/>
  <c r="BK133" i="3"/>
  <c r="J260" i="3"/>
  <c r="J201" i="3"/>
  <c r="J258" i="4"/>
  <c r="J200" i="4"/>
  <c r="BK166" i="4"/>
  <c r="BK137" i="4"/>
  <c r="BK252" i="4"/>
  <c r="J218" i="4"/>
  <c r="J184" i="4"/>
  <c r="J257" i="4"/>
  <c r="J238" i="4"/>
  <c r="BK222" i="4"/>
  <c r="J208" i="4"/>
  <c r="BK160" i="4"/>
  <c r="BK242" i="4"/>
  <c r="BK195" i="4"/>
  <c r="J160" i="4"/>
  <c r="J135" i="4"/>
  <c r="BK253" i="4"/>
  <c r="J236" i="4"/>
  <c r="J211" i="4"/>
  <c r="BK255" i="4"/>
  <c r="BK208" i="4"/>
  <c r="J194" i="4"/>
  <c r="J142" i="4"/>
  <c r="J585" i="5"/>
  <c r="J549" i="5"/>
  <c r="J518" i="5"/>
  <c r="J438" i="5"/>
  <c r="BK414" i="5"/>
  <c r="BK371" i="5"/>
  <c r="J611" i="5"/>
  <c r="BK604" i="5"/>
  <c r="J582" i="5"/>
  <c r="BK518" i="5"/>
  <c r="BK476" i="5"/>
  <c r="J455" i="5"/>
  <c r="BK377" i="5"/>
  <c r="BK374" i="5"/>
  <c r="J357" i="5"/>
  <c r="BK325" i="5"/>
  <c r="BK303" i="5"/>
  <c r="BK197" i="5"/>
  <c r="BK611" i="5"/>
  <c r="BK582" i="5"/>
  <c r="J546" i="5"/>
  <c r="BK503" i="5"/>
  <c r="J469" i="5"/>
  <c r="BK460" i="5"/>
  <c r="BK433" i="5"/>
  <c r="J332" i="5"/>
  <c r="J243" i="5"/>
  <c r="J612" i="5"/>
  <c r="J599" i="5"/>
  <c r="J591" i="5"/>
  <c r="J563" i="5"/>
  <c r="BK506" i="5"/>
  <c r="BK470" i="5"/>
  <c r="J461" i="5"/>
  <c r="J432" i="5"/>
  <c r="J356" i="5"/>
  <c r="J318" i="5"/>
  <c r="J593" i="5"/>
  <c r="BK512" i="5"/>
  <c r="J470" i="5"/>
  <c r="J459" i="5"/>
  <c r="J433" i="5"/>
  <c r="BK403" i="5"/>
  <c r="J360" i="5"/>
  <c r="BK278" i="5"/>
  <c r="BK194" i="5"/>
  <c r="J596" i="5"/>
  <c r="J555" i="5"/>
  <c r="J530" i="5"/>
  <c r="J509" i="5"/>
  <c r="BK469" i="5"/>
  <c r="BK461" i="5"/>
  <c r="BK432" i="5"/>
  <c r="J411" i="5"/>
  <c r="J368" i="5"/>
  <c r="J340" i="5"/>
  <c r="BK300" i="5"/>
  <c r="J34" i="6"/>
  <c r="AW99" i="1"/>
  <c r="F37" i="7"/>
  <c r="BD100" i="1"/>
  <c r="F35" i="8"/>
  <c r="BB101" i="1"/>
  <c r="BK182" i="9"/>
  <c r="BK162" i="9"/>
  <c r="J143" i="9"/>
  <c r="BK126" i="9"/>
  <c r="BK184" i="9"/>
  <c r="J165" i="9"/>
  <c r="BK142" i="9"/>
  <c r="J191" i="9"/>
  <c r="BK187" i="9"/>
  <c r="BK181" i="9"/>
  <c r="J178" i="9"/>
  <c r="J154" i="9"/>
  <c r="J145" i="9"/>
  <c r="J190" i="9"/>
  <c r="J181" i="9"/>
  <c r="J171" i="9"/>
  <c r="BK164" i="9"/>
  <c r="J193" i="9"/>
  <c r="BK188" i="9"/>
  <c r="J172" i="9"/>
  <c r="BK156" i="9"/>
  <c r="BK141" i="9"/>
  <c r="J136" i="9"/>
  <c r="J150" i="9"/>
  <c r="J141" i="9"/>
  <c r="F34" i="10"/>
  <c r="BA103" i="1" s="1"/>
  <c r="F37" i="11"/>
  <c r="BD104" i="1" s="1"/>
  <c r="J121" i="12"/>
  <c r="F36" i="12"/>
  <c r="BC105" i="1" s="1"/>
  <c r="BK131" i="13"/>
  <c r="BK142" i="13"/>
  <c r="J138" i="13"/>
  <c r="J135" i="13"/>
  <c r="J137" i="13"/>
  <c r="J125" i="13"/>
  <c r="BK138" i="13"/>
  <c r="J133" i="13"/>
  <c r="BK127" i="13"/>
  <c r="BK135" i="13"/>
  <c r="J129" i="13"/>
  <c r="J290" i="2"/>
  <c r="J282" i="2"/>
  <c r="BK269" i="2"/>
  <c r="J255" i="2"/>
  <c r="J239" i="2"/>
  <c r="J206" i="2"/>
  <c r="J162" i="2"/>
  <c r="BK133" i="2"/>
  <c r="BK296" i="2"/>
  <c r="BK277" i="2"/>
  <c r="BK256" i="2"/>
  <c r="BK247" i="2"/>
  <c r="J262" i="2"/>
  <c r="J243" i="2"/>
  <c r="BK175" i="2"/>
  <c r="J133" i="2"/>
  <c r="BK291" i="2"/>
  <c r="BK191" i="2"/>
  <c r="J131" i="2"/>
  <c r="BK201" i="3"/>
  <c r="BK189" i="3"/>
  <c r="J257" i="3"/>
  <c r="J127" i="3"/>
  <c r="J291" i="3"/>
  <c r="J286" i="3"/>
  <c r="BK269" i="3"/>
  <c r="BK218" i="3"/>
  <c r="BK154" i="3"/>
  <c r="BK265" i="4"/>
  <c r="BK235" i="4"/>
  <c r="BK213" i="4"/>
  <c r="BK176" i="4"/>
  <c r="BK154" i="4"/>
  <c r="J128" i="4"/>
  <c r="J195" i="4"/>
  <c r="J164" i="4"/>
  <c r="J265" i="4"/>
  <c r="J240" i="4"/>
  <c r="BK229" i="4"/>
  <c r="J252" i="4"/>
  <c r="BK215" i="4"/>
  <c r="J207" i="4"/>
  <c r="J168" i="4"/>
  <c r="J261" i="4"/>
  <c r="BK239" i="4"/>
  <c r="BK257" i="4"/>
  <c r="BK236" i="4"/>
  <c r="BK212" i="4"/>
  <c r="BK200" i="4"/>
  <c r="BK182" i="4"/>
  <c r="BK141" i="4"/>
  <c r="J533" i="5"/>
  <c r="J493" i="5"/>
  <c r="BK457" i="5"/>
  <c r="J420" i="5"/>
  <c r="J377" i="5"/>
  <c r="BK340" i="5"/>
  <c r="J609" i="5"/>
  <c r="BK599" i="5"/>
  <c r="BK549" i="5"/>
  <c r="BK509" i="5"/>
  <c r="J490" i="5"/>
  <c r="J465" i="5"/>
  <c r="J362" i="5"/>
  <c r="J613" i="5"/>
  <c r="J604" i="5"/>
  <c r="BK591" i="5"/>
  <c r="J569" i="5"/>
  <c r="BK552" i="5"/>
  <c r="J512" i="5"/>
  <c r="BK448" i="5"/>
  <c r="J414" i="5"/>
  <c r="J393" i="5"/>
  <c r="J365" i="5"/>
  <c r="J325" i="5"/>
  <c r="J187" i="5"/>
  <c r="J607" i="5"/>
  <c r="BK536" i="5"/>
  <c r="BK515" i="5"/>
  <c r="BK497" i="5"/>
  <c r="BK465" i="5"/>
  <c r="BK453" i="5"/>
  <c r="J371" i="5"/>
  <c r="BK322" i="5"/>
  <c r="J307" i="5"/>
  <c r="J286" i="5"/>
  <c r="BK563" i="5"/>
  <c r="J515" i="5"/>
  <c r="BK477" i="5"/>
  <c r="BK411" i="5"/>
  <c r="J352" i="5"/>
  <c r="BK283" i="5"/>
  <c r="J543" i="5"/>
  <c r="J503" i="5"/>
  <c r="BK484" i="5"/>
  <c r="J472" i="5"/>
  <c r="BK459" i="5"/>
  <c r="J452" i="5"/>
  <c r="J375" i="5"/>
  <c r="J348" i="5"/>
  <c r="BK310" i="5"/>
  <c r="J194" i="5"/>
  <c r="BK117" i="6"/>
  <c r="F35" i="6"/>
  <c r="BB99" i="1"/>
  <c r="F35" i="7"/>
  <c r="BB100" i="1"/>
  <c r="J121" i="8"/>
  <c r="F36" i="8"/>
  <c r="BC101" i="1"/>
  <c r="J186" i="9"/>
  <c r="J176" i="9"/>
  <c r="BK137" i="9"/>
  <c r="J182" i="9"/>
  <c r="BK178" i="9"/>
  <c r="BK171" i="9"/>
  <c r="BK144" i="9"/>
  <c r="BK132" i="9"/>
  <c r="BK177" i="9"/>
  <c r="J164" i="9"/>
  <c r="BK151" i="9"/>
  <c r="J137" i="9"/>
  <c r="BK192" i="9"/>
  <c r="BK186" i="9"/>
  <c r="BK179" i="9"/>
  <c r="BK154" i="9"/>
  <c r="BK134" i="9"/>
  <c r="BK191" i="9"/>
  <c r="BK168" i="9"/>
  <c r="BK143" i="9"/>
  <c r="BK140" i="9"/>
  <c r="BK152" i="9"/>
  <c r="BK139" i="9"/>
  <c r="J121" i="10"/>
  <c r="BK121" i="11"/>
  <c r="J121" i="11"/>
  <c r="F37" i="12"/>
  <c r="BD105" i="1" s="1"/>
  <c r="BK137" i="13"/>
  <c r="J299" i="2"/>
  <c r="J286" i="2"/>
  <c r="J266" i="2"/>
  <c r="J250" i="2"/>
  <c r="J245" i="2"/>
  <c r="BK210" i="2"/>
  <c r="J192" i="2"/>
  <c r="BK130" i="2"/>
  <c r="BK282" i="2"/>
  <c r="BK260" i="2"/>
  <c r="BK250" i="2"/>
  <c r="BK243" i="2"/>
  <c r="BK237" i="2"/>
  <c r="BK220" i="2"/>
  <c r="J214" i="2"/>
  <c r="J175" i="2"/>
  <c r="BK146" i="2"/>
  <c r="J291" i="2"/>
  <c r="BK272" i="2"/>
  <c r="J260" i="2"/>
  <c r="BK251" i="2"/>
  <c r="J247" i="2"/>
  <c r="BK223" i="2"/>
  <c r="BK187" i="2"/>
  <c r="J156" i="2"/>
  <c r="J297" i="2"/>
  <c r="J277" i="2"/>
  <c r="J269" i="2"/>
  <c r="J263" i="2"/>
  <c r="J259" i="2"/>
  <c r="BK254" i="2"/>
  <c r="J221" i="2"/>
  <c r="BK192" i="2"/>
  <c r="BK185" i="2"/>
  <c r="J169" i="2"/>
  <c r="BK148" i="2"/>
  <c r="J227" i="2"/>
  <c r="BK180" i="2"/>
  <c r="J160" i="2"/>
  <c r="J143" i="2"/>
  <c r="J202" i="2"/>
  <c r="J185" i="2"/>
  <c r="BK144" i="2"/>
  <c r="J278" i="3"/>
  <c r="J268" i="3"/>
  <c r="BK221" i="3"/>
  <c r="J276" i="3"/>
  <c r="J225" i="3"/>
  <c r="BK173" i="3"/>
  <c r="J205" i="3"/>
  <c r="BK186" i="3"/>
  <c r="J140" i="3"/>
  <c r="J137" i="3"/>
  <c r="BK272" i="3"/>
  <c r="J251" i="3"/>
  <c r="BK194" i="3"/>
  <c r="BK137" i="3"/>
  <c r="BK281" i="3"/>
  <c r="J273" i="3"/>
  <c r="BK225" i="3"/>
  <c r="BK140" i="3"/>
  <c r="J283" i="3"/>
  <c r="BK251" i="3"/>
  <c r="J186" i="3"/>
  <c r="J269" i="4"/>
  <c r="BK241" i="4"/>
  <c r="BK191" i="4"/>
  <c r="BK151" i="4"/>
  <c r="BK254" i="4"/>
  <c r="J234" i="4"/>
  <c r="J215" i="4"/>
  <c r="J166" i="4"/>
  <c r="J242" i="4"/>
  <c r="BK234" i="4"/>
  <c r="J212" i="4"/>
  <c r="BK194" i="4"/>
  <c r="J151" i="4"/>
  <c r="BK250" i="4"/>
  <c r="J229" i="4"/>
  <c r="BK142" i="4"/>
  <c r="J255" i="4"/>
  <c r="J237" i="4"/>
  <c r="J198" i="4"/>
  <c r="J250" i="4"/>
  <c r="J233" i="4"/>
  <c r="J191" i="4"/>
  <c r="BK150" i="4"/>
  <c r="BK573" i="5"/>
  <c r="BK543" i="5"/>
  <c r="BK473" i="5"/>
  <c r="J423" i="5"/>
  <c r="BK393" i="5"/>
  <c r="BK352" i="5"/>
  <c r="J328" i="5"/>
  <c r="J606" i="5"/>
  <c r="BK592" i="5"/>
  <c r="BK522" i="5"/>
  <c r="BK493" i="5"/>
  <c r="J471" i="5"/>
  <c r="BK452" i="5"/>
  <c r="J407" i="5"/>
  <c r="BK368" i="5"/>
  <c r="J344" i="5"/>
  <c r="J319" i="5"/>
  <c r="J300" i="5"/>
  <c r="BK129" i="5"/>
  <c r="BK607" i="5"/>
  <c r="J566" i="5"/>
  <c r="J539" i="5"/>
  <c r="J477" i="5"/>
  <c r="BK466" i="5"/>
  <c r="J456" i="5"/>
  <c r="BK407" i="5"/>
  <c r="BK315" i="5"/>
  <c r="J191" i="5"/>
  <c r="J608" i="5"/>
  <c r="BK596" i="5"/>
  <c r="J588" i="5"/>
  <c r="BK542" i="5"/>
  <c r="BK530" i="5"/>
  <c r="J464" i="5"/>
  <c r="BK362" i="5"/>
  <c r="BK357" i="5"/>
  <c r="BK328" i="5"/>
  <c r="J315" i="5"/>
  <c r="J303" i="5"/>
  <c r="J536" i="5"/>
  <c r="BK481" i="5"/>
  <c r="J462" i="5"/>
  <c r="BK438" i="5"/>
  <c r="J381" i="5"/>
  <c r="BK358" i="5"/>
  <c r="BK318" i="5"/>
  <c r="BK585" i="5"/>
  <c r="J552" i="5"/>
  <c r="J522" i="5"/>
  <c r="J481" i="5"/>
  <c r="J468" i="5"/>
  <c r="J448" i="5"/>
  <c r="J403" i="5"/>
  <c r="BK365" i="5"/>
  <c r="BK332" i="5"/>
  <c r="BK247" i="5"/>
  <c r="J188" i="5"/>
  <c r="F37" i="6"/>
  <c r="BD99" i="1"/>
  <c r="F37" i="8"/>
  <c r="BD101" i="1" s="1"/>
  <c r="J144" i="9"/>
  <c r="J187" i="9"/>
  <c r="BK180" i="9"/>
  <c r="BK173" i="9"/>
  <c r="J147" i="9"/>
  <c r="J194" i="9"/>
  <c r="J180" i="9"/>
  <c r="J174" i="9"/>
  <c r="BK167" i="9"/>
  <c r="J149" i="9"/>
  <c r="J132" i="9"/>
  <c r="BK189" i="9"/>
  <c r="BK165" i="9"/>
  <c r="J158" i="9"/>
  <c r="J146" i="9"/>
  <c r="J192" i="9"/>
  <c r="J184" i="9"/>
  <c r="BK169" i="9"/>
  <c r="J126" i="9"/>
  <c r="J173" i="9"/>
  <c r="J160" i="9"/>
  <c r="BK145" i="9"/>
  <c r="J128" i="9"/>
  <c r="F35" i="10"/>
  <c r="BB103" i="1" s="1"/>
  <c r="F35" i="11"/>
  <c r="BB104" i="1" s="1"/>
  <c r="BK121" i="12"/>
  <c r="BK125" i="13"/>
  <c r="J136" i="13"/>
  <c r="J130" i="13"/>
  <c r="J142" i="13"/>
  <c r="BK136" i="13"/>
  <c r="BK130" i="13"/>
  <c r="BK140" i="13"/>
  <c r="BK126" i="13"/>
  <c r="BK221" i="2"/>
  <c r="BK286" i="2"/>
  <c r="BK258" i="2"/>
  <c r="BK249" i="2"/>
  <c r="BK232" i="2"/>
  <c r="J210" i="2"/>
  <c r="BK170" i="2"/>
  <c r="BK298" i="2"/>
  <c r="J284" i="2"/>
  <c r="J272" i="2"/>
  <c r="J264" i="2"/>
  <c r="J261" i="2"/>
  <c r="J251" i="2"/>
  <c r="BK218" i="2"/>
  <c r="J171" i="2"/>
  <c r="J294" i="3"/>
  <c r="BK257" i="3"/>
  <c r="J154" i="3"/>
  <c r="J158" i="3"/>
  <c r="J133" i="3"/>
  <c r="BK265" i="3"/>
  <c r="BK229" i="3"/>
  <c r="J193" i="3"/>
  <c r="BK271" i="3"/>
  <c r="J272" i="3"/>
  <c r="J221" i="3"/>
  <c r="J135" i="3"/>
  <c r="J253" i="4"/>
  <c r="J239" i="4"/>
  <c r="J219" i="4"/>
  <c r="BK198" i="4"/>
  <c r="BK261" i="4"/>
  <c r="BK233" i="4"/>
  <c r="BK207" i="4"/>
  <c r="J165" i="4"/>
  <c r="BK269" i="4"/>
  <c r="J254" i="4"/>
  <c r="J154" i="4"/>
  <c r="BK237" i="4"/>
  <c r="BK211" i="4"/>
  <c r="BK184" i="4"/>
  <c r="J241" i="4"/>
  <c r="BK218" i="4"/>
  <c r="BK165" i="4"/>
  <c r="BK240" i="4"/>
  <c r="J225" i="4"/>
  <c r="J213" i="4"/>
  <c r="BK199" i="4"/>
  <c r="BK566" i="5"/>
  <c r="BK539" i="5"/>
  <c r="J484" i="5"/>
  <c r="J466" i="5"/>
  <c r="J453" i="5"/>
  <c r="J361" i="5"/>
  <c r="BK286" i="5"/>
  <c r="BK240" i="5"/>
  <c r="BK608" i="5"/>
  <c r="BK588" i="5"/>
  <c r="J542" i="5"/>
  <c r="BK462" i="5"/>
  <c r="BK420" i="5"/>
  <c r="BK398" i="5"/>
  <c r="J428" i="5"/>
  <c r="J336" i="5"/>
  <c r="J240" i="5"/>
  <c r="BK569" i="5"/>
  <c r="BK188" i="5"/>
  <c r="J491" i="5"/>
  <c r="J463" i="5"/>
  <c r="J454" i="5"/>
  <c r="BK361" i="5"/>
  <c r="BK191" i="5"/>
  <c r="J129" i="5"/>
  <c r="J572" i="5"/>
  <c r="BK533" i="5"/>
  <c r="BK190" i="9"/>
  <c r="BK150" i="9"/>
  <c r="J140" i="9"/>
  <c r="J179" i="9"/>
  <c r="BK175" i="9"/>
  <c r="J151" i="9"/>
  <c r="BK136" i="9"/>
  <c r="J189" i="9"/>
  <c r="BK183" i="9"/>
  <c r="BK172" i="9"/>
  <c r="J162" i="9"/>
  <c r="BK147" i="9"/>
  <c r="BK194" i="9"/>
  <c r="J188" i="9"/>
  <c r="J177" i="9"/>
  <c r="J152" i="9"/>
  <c r="BK128" i="9"/>
  <c r="J183" i="9"/>
  <c r="BK163" i="9"/>
  <c r="BK130" i="9"/>
  <c r="J175" i="9"/>
  <c r="J169" i="9"/>
  <c r="BK149" i="9"/>
  <c r="J130" i="9"/>
  <c r="F37" i="10"/>
  <c r="BD103" i="1" s="1"/>
  <c r="F36" i="11"/>
  <c r="BC104" i="1" s="1"/>
  <c r="J34" i="12"/>
  <c r="AW105" i="1" s="1"/>
  <c r="J131" i="13"/>
  <c r="J126" i="13"/>
  <c r="C26" i="23" l="1"/>
  <c r="P129" i="2"/>
  <c r="P155" i="2"/>
  <c r="BK222" i="2"/>
  <c r="J222" i="2" s="1"/>
  <c r="J101" i="2" s="1"/>
  <c r="R241" i="2"/>
  <c r="T281" i="2"/>
  <c r="BK126" i="3"/>
  <c r="J126" i="3"/>
  <c r="J98" i="3" s="1"/>
  <c r="P188" i="3"/>
  <c r="R188" i="3"/>
  <c r="P259" i="3"/>
  <c r="R127" i="4"/>
  <c r="P190" i="4"/>
  <c r="R256" i="4"/>
  <c r="P260" i="4"/>
  <c r="P259" i="4" s="1"/>
  <c r="P128" i="5"/>
  <c r="BK376" i="5"/>
  <c r="J376" i="5"/>
  <c r="J103" i="5" s="1"/>
  <c r="T492" i="5"/>
  <c r="BK610" i="5"/>
  <c r="J610" i="5" s="1"/>
  <c r="J106" i="5" s="1"/>
  <c r="BK138" i="9"/>
  <c r="J138" i="9" s="1"/>
  <c r="J99" i="9" s="1"/>
  <c r="P148" i="9"/>
  <c r="R153" i="9"/>
  <c r="T170" i="9"/>
  <c r="BK134" i="13"/>
  <c r="J134" i="13" s="1"/>
  <c r="J100" i="13" s="1"/>
  <c r="R129" i="2"/>
  <c r="T129" i="2"/>
  <c r="BK201" i="2"/>
  <c r="J201" i="2"/>
  <c r="J100" i="2" s="1"/>
  <c r="P222" i="2"/>
  <c r="P241" i="2"/>
  <c r="P273" i="2"/>
  <c r="P281" i="2"/>
  <c r="P270" i="2" s="1"/>
  <c r="R126" i="3"/>
  <c r="BK220" i="3"/>
  <c r="J220" i="3" s="1"/>
  <c r="J100" i="3" s="1"/>
  <c r="R259" i="3"/>
  <c r="BK127" i="4"/>
  <c r="J127" i="4" s="1"/>
  <c r="J98" i="4" s="1"/>
  <c r="T190" i="4"/>
  <c r="P251" i="4"/>
  <c r="P256" i="4"/>
  <c r="BK260" i="4"/>
  <c r="BK259" i="4" s="1"/>
  <c r="J259" i="4" s="1"/>
  <c r="J104" i="4" s="1"/>
  <c r="R128" i="5"/>
  <c r="P277" i="5"/>
  <c r="P327" i="5"/>
  <c r="T327" i="5"/>
  <c r="R492" i="5"/>
  <c r="T605" i="5"/>
  <c r="BK125" i="9"/>
  <c r="P138" i="9"/>
  <c r="BK153" i="9"/>
  <c r="J153" i="9" s="1"/>
  <c r="J101" i="9" s="1"/>
  <c r="P170" i="9"/>
  <c r="R185" i="9"/>
  <c r="T124" i="13"/>
  <c r="R155" i="2"/>
  <c r="R201" i="2"/>
  <c r="T241" i="2"/>
  <c r="BK281" i="2"/>
  <c r="J281" i="2" s="1"/>
  <c r="J107" i="2" s="1"/>
  <c r="T126" i="3"/>
  <c r="P220" i="3"/>
  <c r="T220" i="3"/>
  <c r="P127" i="4"/>
  <c r="P126" i="4" s="1"/>
  <c r="R190" i="4"/>
  <c r="T251" i="4"/>
  <c r="T256" i="4"/>
  <c r="T128" i="5"/>
  <c r="BK277" i="5"/>
  <c r="J277" i="5"/>
  <c r="J100" i="5" s="1"/>
  <c r="BK327" i="5"/>
  <c r="BK326" i="5" s="1"/>
  <c r="J326" i="5" s="1"/>
  <c r="J101" i="5" s="1"/>
  <c r="R327" i="5"/>
  <c r="P492" i="5"/>
  <c r="R605" i="5"/>
  <c r="T610" i="5"/>
  <c r="T125" i="9"/>
  <c r="BK148" i="9"/>
  <c r="J148" i="9"/>
  <c r="J100" i="9"/>
  <c r="R148" i="9"/>
  <c r="T153" i="9"/>
  <c r="BK185" i="9"/>
  <c r="J185" i="9" s="1"/>
  <c r="J103" i="9" s="1"/>
  <c r="P124" i="13"/>
  <c r="P123" i="13" s="1"/>
  <c r="P122" i="13" s="1"/>
  <c r="AU106" i="1" s="1"/>
  <c r="P134" i="13"/>
  <c r="BK129" i="2"/>
  <c r="T155" i="2"/>
  <c r="T201" i="2"/>
  <c r="BK241" i="2"/>
  <c r="J241" i="2" s="1"/>
  <c r="J102" i="2" s="1"/>
  <c r="BK273" i="2"/>
  <c r="J273" i="2"/>
  <c r="J106" i="2" s="1"/>
  <c r="R281" i="2"/>
  <c r="R270" i="2" s="1"/>
  <c r="P126" i="3"/>
  <c r="P125" i="3" s="1"/>
  <c r="P124" i="3" s="1"/>
  <c r="AU96" i="1" s="1"/>
  <c r="R220" i="3"/>
  <c r="T259" i="3"/>
  <c r="T127" i="4"/>
  <c r="T126" i="4" s="1"/>
  <c r="T125" i="4" s="1"/>
  <c r="R251" i="4"/>
  <c r="T260" i="4"/>
  <c r="T259" i="4"/>
  <c r="BK128" i="5"/>
  <c r="J128" i="5" s="1"/>
  <c r="J98" i="5" s="1"/>
  <c r="T277" i="5"/>
  <c r="P376" i="5"/>
  <c r="T376" i="5"/>
  <c r="BK605" i="5"/>
  <c r="J605" i="5" s="1"/>
  <c r="J105" i="5" s="1"/>
  <c r="P610" i="5"/>
  <c r="P125" i="9"/>
  <c r="R138" i="9"/>
  <c r="T148" i="9"/>
  <c r="BK170" i="9"/>
  <c r="J170" i="9"/>
  <c r="J102" i="9"/>
  <c r="P185" i="9"/>
  <c r="R124" i="13"/>
  <c r="R134" i="13"/>
  <c r="BK155" i="2"/>
  <c r="J155" i="2"/>
  <c r="J99" i="2"/>
  <c r="P201" i="2"/>
  <c r="R222" i="2"/>
  <c r="T222" i="2"/>
  <c r="R273" i="2"/>
  <c r="T273" i="2"/>
  <c r="T270" i="2" s="1"/>
  <c r="BK188" i="3"/>
  <c r="J188" i="3" s="1"/>
  <c r="J99" i="3" s="1"/>
  <c r="T188" i="3"/>
  <c r="BK259" i="3"/>
  <c r="J259" i="3" s="1"/>
  <c r="J101" i="3" s="1"/>
  <c r="BK190" i="4"/>
  <c r="J190" i="4" s="1"/>
  <c r="J100" i="4" s="1"/>
  <c r="BK251" i="4"/>
  <c r="J251" i="4" s="1"/>
  <c r="J102" i="4" s="1"/>
  <c r="BK256" i="4"/>
  <c r="J256" i="4" s="1"/>
  <c r="J103" i="4" s="1"/>
  <c r="R260" i="4"/>
  <c r="R259" i="4" s="1"/>
  <c r="R277" i="5"/>
  <c r="R376" i="5"/>
  <c r="BK492" i="5"/>
  <c r="J492" i="5"/>
  <c r="J104" i="5"/>
  <c r="P605" i="5"/>
  <c r="R610" i="5"/>
  <c r="R125" i="9"/>
  <c r="T138" i="9"/>
  <c r="P153" i="9"/>
  <c r="R170" i="9"/>
  <c r="T185" i="9"/>
  <c r="BK124" i="13"/>
  <c r="T134" i="13"/>
  <c r="BK271" i="2"/>
  <c r="J271" i="2"/>
  <c r="J105" i="2"/>
  <c r="BK293" i="3"/>
  <c r="J293" i="3"/>
  <c r="J104" i="3" s="1"/>
  <c r="BK249" i="4"/>
  <c r="J249" i="4"/>
  <c r="J101" i="4"/>
  <c r="BK290" i="3"/>
  <c r="J290" i="3"/>
  <c r="J102" i="3" s="1"/>
  <c r="BK120" i="8"/>
  <c r="J120" i="8"/>
  <c r="J98" i="8"/>
  <c r="BK132" i="13"/>
  <c r="J132" i="13"/>
  <c r="J99" i="13" s="1"/>
  <c r="BK120" i="12"/>
  <c r="J120" i="12"/>
  <c r="J98" i="12"/>
  <c r="BK268" i="2"/>
  <c r="J268" i="2"/>
  <c r="J103" i="2" s="1"/>
  <c r="BK183" i="4"/>
  <c r="J183" i="4"/>
  <c r="J99" i="4"/>
  <c r="BK116" i="6"/>
  <c r="J116" i="6"/>
  <c r="J30" i="6" s="1"/>
  <c r="BK141" i="13"/>
  <c r="J141" i="13"/>
  <c r="J102" i="13"/>
  <c r="BK246" i="5"/>
  <c r="J246" i="5"/>
  <c r="J99" i="5" s="1"/>
  <c r="BK120" i="7"/>
  <c r="J120" i="7"/>
  <c r="J98" i="7"/>
  <c r="BK120" i="10"/>
  <c r="J120" i="10"/>
  <c r="J98" i="10" s="1"/>
  <c r="BK120" i="11"/>
  <c r="J120" i="11"/>
  <c r="J98" i="11"/>
  <c r="BK139" i="13"/>
  <c r="J139" i="13"/>
  <c r="J101" i="13" s="1"/>
  <c r="F118" i="13"/>
  <c r="BE125" i="13"/>
  <c r="BE131" i="13"/>
  <c r="E112" i="13"/>
  <c r="J118" i="13"/>
  <c r="BE126" i="13"/>
  <c r="BE135" i="13"/>
  <c r="BE137" i="13"/>
  <c r="F92" i="13"/>
  <c r="BE127" i="13"/>
  <c r="BE129" i="13"/>
  <c r="J89" i="13"/>
  <c r="BE130" i="13"/>
  <c r="BE133" i="13"/>
  <c r="BE138" i="13"/>
  <c r="BE142" i="13"/>
  <c r="BE136" i="13"/>
  <c r="BE140" i="13"/>
  <c r="E85" i="12"/>
  <c r="F92" i="12"/>
  <c r="F91" i="12"/>
  <c r="J114" i="12"/>
  <c r="BE121" i="12"/>
  <c r="J89" i="12"/>
  <c r="F91" i="11"/>
  <c r="BE121" i="11"/>
  <c r="E85" i="11"/>
  <c r="J91" i="11"/>
  <c r="F92" i="11"/>
  <c r="J89" i="11"/>
  <c r="E85" i="10"/>
  <c r="J125" i="9"/>
  <c r="J98" i="9"/>
  <c r="BE121" i="10"/>
  <c r="J89" i="10"/>
  <c r="F92" i="10"/>
  <c r="J114" i="10"/>
  <c r="F91" i="10"/>
  <c r="BE130" i="9"/>
  <c r="BE140" i="9"/>
  <c r="BE147" i="9"/>
  <c r="BE163" i="9"/>
  <c r="BE165" i="9"/>
  <c r="BE168" i="9"/>
  <c r="E85" i="9"/>
  <c r="J117" i="9"/>
  <c r="BE128" i="9"/>
  <c r="BE132" i="9"/>
  <c r="BE134" i="9"/>
  <c r="BE137" i="9"/>
  <c r="BE162" i="9"/>
  <c r="BE171" i="9"/>
  <c r="BE175" i="9"/>
  <c r="BE183" i="9"/>
  <c r="BE186" i="9"/>
  <c r="BE187" i="9"/>
  <c r="BE189" i="9"/>
  <c r="BE193" i="9"/>
  <c r="BE194" i="9"/>
  <c r="BE126" i="9"/>
  <c r="BE144" i="9"/>
  <c r="BE145" i="9"/>
  <c r="BE149" i="9"/>
  <c r="BE151" i="9"/>
  <c r="BE169" i="9"/>
  <c r="BE173" i="9"/>
  <c r="BE176" i="9"/>
  <c r="BE180" i="9"/>
  <c r="BE182" i="9"/>
  <c r="BE191" i="9"/>
  <c r="F120" i="9"/>
  <c r="BE136" i="9"/>
  <c r="BE139" i="9"/>
  <c r="BE154" i="9"/>
  <c r="BE156" i="9"/>
  <c r="BE158" i="9"/>
  <c r="BE178" i="9"/>
  <c r="BE188" i="9"/>
  <c r="BE141" i="9"/>
  <c r="BE143" i="9"/>
  <c r="BE150" i="9"/>
  <c r="BE164" i="9"/>
  <c r="BE167" i="9"/>
  <c r="BE172" i="9"/>
  <c r="BE174" i="9"/>
  <c r="BE177" i="9"/>
  <c r="BE181" i="9"/>
  <c r="BE190" i="9"/>
  <c r="BE192" i="9"/>
  <c r="BE142" i="9"/>
  <c r="BE146" i="9"/>
  <c r="BE152" i="9"/>
  <c r="BE160" i="9"/>
  <c r="BE179" i="9"/>
  <c r="BE184" i="9"/>
  <c r="E108" i="8"/>
  <c r="F91" i="8"/>
  <c r="J112" i="8"/>
  <c r="F115" i="8"/>
  <c r="J91" i="8"/>
  <c r="BE121" i="8"/>
  <c r="J33" i="8" s="1"/>
  <c r="AV101" i="1" s="1"/>
  <c r="J112" i="7"/>
  <c r="F91" i="7"/>
  <c r="BE121" i="7"/>
  <c r="J91" i="7"/>
  <c r="E85" i="7"/>
  <c r="F92" i="7"/>
  <c r="BK127" i="5"/>
  <c r="J127" i="5" s="1"/>
  <c r="J97" i="5" s="1"/>
  <c r="J91" i="6"/>
  <c r="F112" i="6"/>
  <c r="E85" i="6"/>
  <c r="J89" i="6"/>
  <c r="F92" i="6"/>
  <c r="BE117" i="6"/>
  <c r="J33" i="6" s="1"/>
  <c r="AV99" i="1" s="1"/>
  <c r="AT99" i="1" s="1"/>
  <c r="J260" i="4"/>
  <c r="J105" i="4" s="1"/>
  <c r="E85" i="5"/>
  <c r="F92" i="5"/>
  <c r="J122" i="5"/>
  <c r="BE191" i="5"/>
  <c r="BE240" i="5"/>
  <c r="BE307" i="5"/>
  <c r="BE311" i="5"/>
  <c r="BE328" i="5"/>
  <c r="BE336" i="5"/>
  <c r="BE377" i="5"/>
  <c r="BE381" i="5"/>
  <c r="BE407" i="5"/>
  <c r="BE414" i="5"/>
  <c r="BE453" i="5"/>
  <c r="BE460" i="5"/>
  <c r="BE466" i="5"/>
  <c r="BE473" i="5"/>
  <c r="BE497" i="5"/>
  <c r="BE506" i="5"/>
  <c r="BE518" i="5"/>
  <c r="BE542" i="5"/>
  <c r="BE549" i="5"/>
  <c r="BE566" i="5"/>
  <c r="BE578" i="5"/>
  <c r="BE582" i="5"/>
  <c r="BE188" i="5"/>
  <c r="BE286" i="5"/>
  <c r="BE300" i="5"/>
  <c r="BE303" i="5"/>
  <c r="BE315" i="5"/>
  <c r="BE319" i="5"/>
  <c r="BE348" i="5"/>
  <c r="BE357" i="5"/>
  <c r="BE420" i="5"/>
  <c r="BE428" i="5"/>
  <c r="BE432" i="5"/>
  <c r="BE455" i="5"/>
  <c r="BE468" i="5"/>
  <c r="BE469" i="5"/>
  <c r="BE476" i="5"/>
  <c r="BE526" i="5"/>
  <c r="BE552" i="5"/>
  <c r="BE555" i="5"/>
  <c r="BE569" i="5"/>
  <c r="BE592" i="5"/>
  <c r="BE596" i="5"/>
  <c r="BE599" i="5"/>
  <c r="BE184" i="5"/>
  <c r="BE187" i="5"/>
  <c r="BE194" i="5"/>
  <c r="BE283" i="5"/>
  <c r="BE310" i="5"/>
  <c r="BE340" i="5"/>
  <c r="BE352" i="5"/>
  <c r="BE358" i="5"/>
  <c r="BE361" i="5"/>
  <c r="BE365" i="5"/>
  <c r="BE375" i="5"/>
  <c r="BE387" i="5"/>
  <c r="BE393" i="5"/>
  <c r="BE398" i="5"/>
  <c r="BE448" i="5"/>
  <c r="BE452" i="5"/>
  <c r="BE454" i="5"/>
  <c r="BE456" i="5"/>
  <c r="BE457" i="5"/>
  <c r="BE477" i="5"/>
  <c r="BE481" i="5"/>
  <c r="BE509" i="5"/>
  <c r="BE533" i="5"/>
  <c r="BE572" i="5"/>
  <c r="BE573" i="5"/>
  <c r="BE603" i="5"/>
  <c r="BE607" i="5"/>
  <c r="F122" i="5"/>
  <c r="BE129" i="5"/>
  <c r="BE318" i="5"/>
  <c r="BE322" i="5"/>
  <c r="BE325" i="5"/>
  <c r="BE344" i="5"/>
  <c r="BE359" i="5"/>
  <c r="BE362" i="5"/>
  <c r="BE374" i="5"/>
  <c r="BE403" i="5"/>
  <c r="BE417" i="5"/>
  <c r="BE423" i="5"/>
  <c r="BE438" i="5"/>
  <c r="BE463" i="5"/>
  <c r="BE465" i="5"/>
  <c r="BE470" i="5"/>
  <c r="BE471" i="5"/>
  <c r="BE490" i="5"/>
  <c r="BE491" i="5"/>
  <c r="BE493" i="5"/>
  <c r="BE500" i="5"/>
  <c r="BE522" i="5"/>
  <c r="BE559" i="5"/>
  <c r="BE563" i="5"/>
  <c r="BE588" i="5"/>
  <c r="BE604" i="5"/>
  <c r="BE606" i="5"/>
  <c r="BE608" i="5"/>
  <c r="BE609" i="5"/>
  <c r="BE611" i="5"/>
  <c r="BE613" i="5"/>
  <c r="J89" i="5"/>
  <c r="BE243" i="5"/>
  <c r="BE247" i="5"/>
  <c r="BE291" i="5"/>
  <c r="BE295" i="5"/>
  <c r="BE356" i="5"/>
  <c r="BE371" i="5"/>
  <c r="BE433" i="5"/>
  <c r="BE458" i="5"/>
  <c r="BE459" i="5"/>
  <c r="BE464" i="5"/>
  <c r="BE484" i="5"/>
  <c r="BE503" i="5"/>
  <c r="BE512" i="5"/>
  <c r="BE515" i="5"/>
  <c r="BE539" i="5"/>
  <c r="BE543" i="5"/>
  <c r="BE546" i="5"/>
  <c r="BE585" i="5"/>
  <c r="BE591" i="5"/>
  <c r="BE612" i="5"/>
  <c r="BE197" i="5"/>
  <c r="BE278" i="5"/>
  <c r="BE332" i="5"/>
  <c r="BE360" i="5"/>
  <c r="BE368" i="5"/>
  <c r="BE411" i="5"/>
  <c r="BE461" i="5"/>
  <c r="BE462" i="5"/>
  <c r="BE467" i="5"/>
  <c r="BE472" i="5"/>
  <c r="BE530" i="5"/>
  <c r="BE536" i="5"/>
  <c r="BE593" i="5"/>
  <c r="J89" i="4"/>
  <c r="J121" i="4"/>
  <c r="BE160" i="4"/>
  <c r="BE165" i="4"/>
  <c r="BE166" i="4"/>
  <c r="BE176" i="4"/>
  <c r="BE184" i="4"/>
  <c r="BE198" i="4"/>
  <c r="BE207" i="4"/>
  <c r="BE211" i="4"/>
  <c r="BE222" i="4"/>
  <c r="BE229" i="4"/>
  <c r="BE234" i="4"/>
  <c r="BE239" i="4"/>
  <c r="BE245" i="4"/>
  <c r="BE254" i="4"/>
  <c r="F92" i="4"/>
  <c r="BE135" i="4"/>
  <c r="BE141" i="4"/>
  <c r="BE151" i="4"/>
  <c r="BE164" i="4"/>
  <c r="BE182" i="4"/>
  <c r="BE200" i="4"/>
  <c r="BE213" i="4"/>
  <c r="BE215" i="4"/>
  <c r="BE235" i="4"/>
  <c r="BE240" i="4"/>
  <c r="BE242" i="4"/>
  <c r="BE258" i="4"/>
  <c r="BE265" i="4"/>
  <c r="F91" i="4"/>
  <c r="BE128" i="4"/>
  <c r="BE150" i="4"/>
  <c r="BE154" i="4"/>
  <c r="BE208" i="4"/>
  <c r="BE236" i="4"/>
  <c r="BE253" i="4"/>
  <c r="E85" i="4"/>
  <c r="BE137" i="4"/>
  <c r="BE191" i="4"/>
  <c r="BE203" i="4"/>
  <c r="BE218" i="4"/>
  <c r="BE225" i="4"/>
  <c r="BE233" i="4"/>
  <c r="BE237" i="4"/>
  <c r="BE255" i="4"/>
  <c r="BE261" i="4"/>
  <c r="BE194" i="4"/>
  <c r="BE214" i="4"/>
  <c r="BE219" i="4"/>
  <c r="BE241" i="4"/>
  <c r="BE250" i="4"/>
  <c r="BE142" i="4"/>
  <c r="BE168" i="4"/>
  <c r="BE195" i="4"/>
  <c r="BE199" i="4"/>
  <c r="BE212" i="4"/>
  <c r="BE238" i="4"/>
  <c r="BE252" i="4"/>
  <c r="BE257" i="4"/>
  <c r="BE269" i="4"/>
  <c r="BE133" i="3"/>
  <c r="BE154" i="3"/>
  <c r="BE257" i="3"/>
  <c r="BE268" i="3"/>
  <c r="BE127" i="3"/>
  <c r="BE189" i="3"/>
  <c r="BE221" i="3"/>
  <c r="BE272" i="3"/>
  <c r="BE286" i="3"/>
  <c r="BE140" i="3"/>
  <c r="BE156" i="3"/>
  <c r="BE160" i="3"/>
  <c r="BE193" i="3"/>
  <c r="BE201" i="3"/>
  <c r="BE205" i="3"/>
  <c r="BE260" i="3"/>
  <c r="BE262" i="3"/>
  <c r="BE271" i="3"/>
  <c r="BE273" i="3"/>
  <c r="BE276" i="3"/>
  <c r="BE278" i="3"/>
  <c r="BE291" i="3"/>
  <c r="E85" i="3"/>
  <c r="BE135" i="3"/>
  <c r="BE173" i="3"/>
  <c r="BE194" i="3"/>
  <c r="BE237" i="3"/>
  <c r="BE269" i="3"/>
  <c r="BE283" i="3"/>
  <c r="BE289" i="3"/>
  <c r="J129" i="2"/>
  <c r="J98" i="2"/>
  <c r="J89" i="3"/>
  <c r="F121" i="3"/>
  <c r="BE229" i="3"/>
  <c r="BE249" i="3"/>
  <c r="BE251" i="3"/>
  <c r="BE137" i="3"/>
  <c r="BE158" i="3"/>
  <c r="BE186" i="3"/>
  <c r="BE198" i="3"/>
  <c r="BE218" i="3"/>
  <c r="BE225" i="3"/>
  <c r="BE245" i="3"/>
  <c r="BE265" i="3"/>
  <c r="BE270" i="3"/>
  <c r="BE281" i="3"/>
  <c r="BE294" i="3"/>
  <c r="E117" i="2"/>
  <c r="J123" i="2"/>
  <c r="BE143" i="2"/>
  <c r="BE192" i="2"/>
  <c r="BE206" i="2"/>
  <c r="BE210" i="2"/>
  <c r="BE133" i="2"/>
  <c r="BE144" i="2"/>
  <c r="BE148" i="2"/>
  <c r="BE156" i="2"/>
  <c r="BE179" i="2"/>
  <c r="BE231" i="2"/>
  <c r="BE269" i="2"/>
  <c r="F124" i="2"/>
  <c r="BE146" i="2"/>
  <c r="BE151" i="2"/>
  <c r="BE162" i="2"/>
  <c r="BE204" i="2"/>
  <c r="BE217" i="2"/>
  <c r="BE220" i="2"/>
  <c r="BE227" i="2"/>
  <c r="BE232" i="2"/>
  <c r="BE245" i="2"/>
  <c r="BE247" i="2"/>
  <c r="BE248" i="2"/>
  <c r="BE249" i="2"/>
  <c r="BE258" i="2"/>
  <c r="BE259" i="2"/>
  <c r="BE264" i="2"/>
  <c r="BE272" i="2"/>
  <c r="BE282" i="2"/>
  <c r="BE286" i="2"/>
  <c r="BE295" i="2"/>
  <c r="J121" i="2"/>
  <c r="BE130" i="2"/>
  <c r="BE167" i="2"/>
  <c r="BE169" i="2"/>
  <c r="BE185" i="2"/>
  <c r="BE214" i="2"/>
  <c r="BE237" i="2"/>
  <c r="BE250" i="2"/>
  <c r="BE254" i="2"/>
  <c r="BE265" i="2"/>
  <c r="BE266" i="2"/>
  <c r="BE267" i="2"/>
  <c r="BE277" i="2"/>
  <c r="BE279" i="2"/>
  <c r="BE291" i="2"/>
  <c r="BE298" i="2"/>
  <c r="BE299" i="2"/>
  <c r="F91" i="2"/>
  <c r="BE145" i="2"/>
  <c r="BE160" i="2"/>
  <c r="BE171" i="2"/>
  <c r="BE202" i="2"/>
  <c r="BE218" i="2"/>
  <c r="BE223" i="2"/>
  <c r="BE244" i="2"/>
  <c r="BE251" i="2"/>
  <c r="BE252" i="2"/>
  <c r="BE255" i="2"/>
  <c r="BE261" i="2"/>
  <c r="BE263" i="2"/>
  <c r="BE284" i="2"/>
  <c r="BE290" i="2"/>
  <c r="BE131" i="2"/>
  <c r="BE139" i="2"/>
  <c r="BE170" i="2"/>
  <c r="BE175" i="2"/>
  <c r="BE180" i="2"/>
  <c r="BE187" i="2"/>
  <c r="BE191" i="2"/>
  <c r="BE196" i="2"/>
  <c r="BE221" i="2"/>
  <c r="BE239" i="2"/>
  <c r="BE242" i="2"/>
  <c r="BE243" i="2"/>
  <c r="BE256" i="2"/>
  <c r="BE260" i="2"/>
  <c r="BE262" i="2"/>
  <c r="BE274" i="2"/>
  <c r="BE296" i="2"/>
  <c r="BE297" i="2"/>
  <c r="F34" i="2"/>
  <c r="BA95" i="1" s="1"/>
  <c r="F35" i="3"/>
  <c r="BB96" i="1" s="1"/>
  <c r="F35" i="5"/>
  <c r="BB98" i="1"/>
  <c r="J33" i="10"/>
  <c r="AV103" i="1" s="1"/>
  <c r="J33" i="12"/>
  <c r="AV105" i="1" s="1"/>
  <c r="AT105" i="1" s="1"/>
  <c r="F35" i="13"/>
  <c r="BB106" i="1"/>
  <c r="F36" i="2"/>
  <c r="BC95" i="1"/>
  <c r="F36" i="3"/>
  <c r="BC96" i="1" s="1"/>
  <c r="J34" i="5"/>
  <c r="AW98" i="1"/>
  <c r="F36" i="9"/>
  <c r="BC102" i="1"/>
  <c r="J34" i="2"/>
  <c r="AW95" i="1" s="1"/>
  <c r="J34" i="4"/>
  <c r="AW97" i="1"/>
  <c r="F34" i="5"/>
  <c r="BA98" i="1"/>
  <c r="J34" i="10"/>
  <c r="AW103" i="1" s="1"/>
  <c r="F34" i="13"/>
  <c r="BA106" i="1"/>
  <c r="F35" i="2"/>
  <c r="BB95" i="1"/>
  <c r="F34" i="3"/>
  <c r="BA96" i="1" s="1"/>
  <c r="F36" i="4"/>
  <c r="BC97" i="1"/>
  <c r="F37" i="5"/>
  <c r="BD98" i="1"/>
  <c r="F33" i="11"/>
  <c r="AZ104" i="1" s="1"/>
  <c r="F34" i="12"/>
  <c r="BA105" i="1"/>
  <c r="J34" i="13"/>
  <c r="AW106" i="1"/>
  <c r="F37" i="3"/>
  <c r="BD96" i="1" s="1"/>
  <c r="J34" i="3"/>
  <c r="AW96" i="1"/>
  <c r="F35" i="4"/>
  <c r="BB97" i="1"/>
  <c r="F36" i="5"/>
  <c r="BC98" i="1" s="1"/>
  <c r="F37" i="9"/>
  <c r="BD102" i="1"/>
  <c r="F37" i="2"/>
  <c r="BD95" i="1"/>
  <c r="F34" i="4"/>
  <c r="BA97" i="1" s="1"/>
  <c r="F37" i="4"/>
  <c r="BD97" i="1"/>
  <c r="F34" i="6"/>
  <c r="BA99" i="1"/>
  <c r="F33" i="7"/>
  <c r="AZ100" i="1"/>
  <c r="J34" i="7"/>
  <c r="AW100" i="1" s="1"/>
  <c r="J34" i="8"/>
  <c r="AW101" i="1"/>
  <c r="F34" i="9"/>
  <c r="BA102" i="1" s="1"/>
  <c r="F35" i="9"/>
  <c r="BB102" i="1"/>
  <c r="J34" i="9"/>
  <c r="AW102" i="1"/>
  <c r="F34" i="11"/>
  <c r="BA104" i="1" s="1"/>
  <c r="F36" i="13"/>
  <c r="BC106" i="1"/>
  <c r="F37" i="13"/>
  <c r="BD106" i="1"/>
  <c r="P125" i="4" l="1"/>
  <c r="AU97" i="1" s="1"/>
  <c r="BK125" i="3"/>
  <c r="J125" i="3" s="1"/>
  <c r="J97" i="3" s="1"/>
  <c r="BK126" i="4"/>
  <c r="J126" i="4" s="1"/>
  <c r="J97" i="4" s="1"/>
  <c r="J96" i="6"/>
  <c r="J327" i="5"/>
  <c r="J102" i="5" s="1"/>
  <c r="BK123" i="13"/>
  <c r="J123" i="13" s="1"/>
  <c r="J97" i="13" s="1"/>
  <c r="R124" i="9"/>
  <c r="R123" i="9" s="1"/>
  <c r="P124" i="9"/>
  <c r="P123" i="9" s="1"/>
  <c r="AU102" i="1" s="1"/>
  <c r="T127" i="5"/>
  <c r="R123" i="13"/>
  <c r="R122" i="13" s="1"/>
  <c r="R326" i="5"/>
  <c r="T125" i="3"/>
  <c r="T124" i="3" s="1"/>
  <c r="BK124" i="9"/>
  <c r="J124" i="9"/>
  <c r="J97" i="9" s="1"/>
  <c r="BK128" i="2"/>
  <c r="J128" i="2" s="1"/>
  <c r="J97" i="2" s="1"/>
  <c r="T124" i="9"/>
  <c r="T123" i="9"/>
  <c r="T123" i="13"/>
  <c r="T122" i="13"/>
  <c r="R125" i="3"/>
  <c r="R124" i="3" s="1"/>
  <c r="T128" i="2"/>
  <c r="T127" i="2"/>
  <c r="T326" i="5"/>
  <c r="R128" i="2"/>
  <c r="R127" i="2" s="1"/>
  <c r="R126" i="4"/>
  <c r="R125" i="4"/>
  <c r="P326" i="5"/>
  <c r="R127" i="5"/>
  <c r="R126" i="5"/>
  <c r="P127" i="5"/>
  <c r="P126" i="5" s="1"/>
  <c r="AU98" i="1" s="1"/>
  <c r="P128" i="2"/>
  <c r="P127" i="2" s="1"/>
  <c r="AU95" i="1" s="1"/>
  <c r="BK119" i="8"/>
  <c r="J119" i="8" s="1"/>
  <c r="J97" i="8" s="1"/>
  <c r="BK119" i="10"/>
  <c r="J119" i="10" s="1"/>
  <c r="J97" i="10" s="1"/>
  <c r="J124" i="13"/>
  <c r="J98" i="13" s="1"/>
  <c r="BK270" i="2"/>
  <c r="J270" i="2"/>
  <c r="J104" i="2" s="1"/>
  <c r="BK292" i="3"/>
  <c r="J292" i="3" s="1"/>
  <c r="J103" i="3" s="1"/>
  <c r="BK119" i="7"/>
  <c r="BK118" i="7"/>
  <c r="J118" i="7" s="1"/>
  <c r="J96" i="7" s="1"/>
  <c r="BK119" i="11"/>
  <c r="J119" i="11" s="1"/>
  <c r="J97" i="11" s="1"/>
  <c r="BK119" i="12"/>
  <c r="BK118" i="12" s="1"/>
  <c r="J118" i="12" s="1"/>
  <c r="J30" i="12" s="1"/>
  <c r="AG105" i="1" s="1"/>
  <c r="AG99" i="1"/>
  <c r="AN99" i="1"/>
  <c r="BK126" i="5"/>
  <c r="J126" i="5"/>
  <c r="J30" i="5" s="1"/>
  <c r="AG98" i="1" s="1"/>
  <c r="J39" i="6"/>
  <c r="F33" i="3"/>
  <c r="AZ96" i="1"/>
  <c r="J33" i="5"/>
  <c r="AV98" i="1"/>
  <c r="AT98" i="1" s="1"/>
  <c r="J33" i="2"/>
  <c r="AV95" i="1" s="1"/>
  <c r="AT95" i="1" s="1"/>
  <c r="F33" i="6"/>
  <c r="AZ99" i="1"/>
  <c r="AT101" i="1"/>
  <c r="AT103" i="1"/>
  <c r="F33" i="10"/>
  <c r="AZ103" i="1"/>
  <c r="J33" i="11"/>
  <c r="AV104" i="1"/>
  <c r="AT104" i="1" s="1"/>
  <c r="F33" i="12"/>
  <c r="AZ105" i="1"/>
  <c r="J33" i="13"/>
  <c r="AV106" i="1" s="1"/>
  <c r="AT106" i="1" s="1"/>
  <c r="BB94" i="1"/>
  <c r="W31" i="1" s="1"/>
  <c r="F33" i="2"/>
  <c r="AZ95" i="1"/>
  <c r="F33" i="5"/>
  <c r="AZ98" i="1"/>
  <c r="J33" i="4"/>
  <c r="AV97" i="1"/>
  <c r="AT97" i="1" s="1"/>
  <c r="F33" i="8"/>
  <c r="AZ101" i="1" s="1"/>
  <c r="J33" i="9"/>
  <c r="AV102" i="1"/>
  <c r="AT102" i="1"/>
  <c r="F33" i="13"/>
  <c r="AZ106" i="1"/>
  <c r="BC94" i="1"/>
  <c r="W32" i="1"/>
  <c r="J33" i="3"/>
  <c r="AV96" i="1"/>
  <c r="AT96" i="1" s="1"/>
  <c r="F33" i="4"/>
  <c r="AZ97" i="1" s="1"/>
  <c r="J33" i="7"/>
  <c r="AV100" i="1"/>
  <c r="AT100" i="1"/>
  <c r="F33" i="9"/>
  <c r="AZ102" i="1"/>
  <c r="BD94" i="1"/>
  <c r="W33" i="1"/>
  <c r="BA94" i="1"/>
  <c r="W30" i="1"/>
  <c r="BK125" i="4" l="1"/>
  <c r="J125" i="4" s="1"/>
  <c r="J30" i="4" s="1"/>
  <c r="AG97" i="1" s="1"/>
  <c r="AN97" i="1" s="1"/>
  <c r="BK124" i="3"/>
  <c r="J124" i="3" s="1"/>
  <c r="J96" i="3" s="1"/>
  <c r="T126" i="5"/>
  <c r="J39" i="12"/>
  <c r="J119" i="12"/>
  <c r="J97" i="12" s="1"/>
  <c r="J96" i="12"/>
  <c r="BK118" i="10"/>
  <c r="J118" i="10" s="1"/>
  <c r="J30" i="10" s="1"/>
  <c r="AG103" i="1" s="1"/>
  <c r="BK127" i="2"/>
  <c r="J127" i="2"/>
  <c r="J96" i="2" s="1"/>
  <c r="BK118" i="8"/>
  <c r="J118" i="8"/>
  <c r="J30" i="8" s="1"/>
  <c r="AG101" i="1" s="1"/>
  <c r="BK122" i="13"/>
  <c r="J122" i="13"/>
  <c r="J96" i="13"/>
  <c r="J119" i="7"/>
  <c r="J97" i="7"/>
  <c r="BK123" i="9"/>
  <c r="J123" i="9" s="1"/>
  <c r="J96" i="9" s="1"/>
  <c r="BK118" i="11"/>
  <c r="J118" i="11" s="1"/>
  <c r="J96" i="11" s="1"/>
  <c r="AN98" i="1"/>
  <c r="J96" i="5"/>
  <c r="J39" i="5"/>
  <c r="J39" i="4"/>
  <c r="AN105" i="1"/>
  <c r="AU94" i="1"/>
  <c r="AW94" i="1"/>
  <c r="AK30" i="1"/>
  <c r="AX94" i="1"/>
  <c r="J30" i="7"/>
  <c r="AG100" i="1"/>
  <c r="AZ94" i="1"/>
  <c r="W29" i="1"/>
  <c r="AY94" i="1"/>
  <c r="J30" i="3" l="1"/>
  <c r="AG96" i="1" s="1"/>
  <c r="AN96" i="1" s="1"/>
  <c r="J96" i="4"/>
  <c r="J39" i="7"/>
  <c r="J96" i="10"/>
  <c r="J96" i="8"/>
  <c r="J39" i="10"/>
  <c r="J39" i="8"/>
  <c r="AN101" i="1"/>
  <c r="AN103" i="1"/>
  <c r="AN100" i="1"/>
  <c r="J30" i="13"/>
  <c r="AG106" i="1" s="1"/>
  <c r="J30" i="2"/>
  <c r="AG95" i="1"/>
  <c r="AN95" i="1"/>
  <c r="J30" i="9"/>
  <c r="AG102" i="1"/>
  <c r="AN102" i="1" s="1"/>
  <c r="J30" i="11"/>
  <c r="AG104" i="1"/>
  <c r="AV94" i="1"/>
  <c r="AK29" i="1" s="1"/>
  <c r="J39" i="3" l="1"/>
  <c r="J39" i="13"/>
  <c r="J39" i="2"/>
  <c r="J39" i="9"/>
  <c r="J39" i="11"/>
  <c r="AN104" i="1"/>
  <c r="AN106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<sst xmlns="http://schemas.openxmlformats.org/spreadsheetml/2006/main" count="14972" uniqueCount="2492">
  <si>
    <t>Export Komplet</t>
  </si>
  <si>
    <t/>
  </si>
  <si>
    <t>2.0</t>
  </si>
  <si>
    <t>False</t>
  </si>
  <si>
    <t>{7c490997-8be7-48c7-94eb-2e18624e7a0e}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</si>
  <si>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</si>
  <si>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</si>
  <si>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</si>
  <si>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</si>
  <si>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</si>
  <si>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</si>
  <si>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</si>
  <si>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</si>
  <si>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</si>
  <si>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UK-ALBERTOV-MENZA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</si>
  <si>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</si>
  <si>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</si>
  <si>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00 - Provizorní menza_RS- UK Albertov</t>
  </si>
  <si>
    <t>KSO:</t>
  </si>
  <si>
    <t>CC-CZ:</t>
  </si>
  <si>
    <t>Místo:</t>
  </si>
  <si>
    <t>Albertov</t>
  </si>
  <si>
    <t>Datum:</t>
  </si>
  <si>
    <t>20. 12. 2021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</si>
  <si>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</si>
  <si>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</si>
  <si>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</si>
  <si>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</si>
  <si>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</si>
  <si>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</si>
  <si>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</si>
  <si>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JIKA CZ s.r.o.</t>
  </si>
  <si>
    <t>True</t>
  </si>
  <si>
    <t>Zpracovatel:</t>
  </si>
  <si>
    <t xml:space="preserve">   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</si>
  <si>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</si>
  <si>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</si>
  <si>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</si>
  <si>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</si>
  <si>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</si>
  <si>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</si>
  <si>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</si>
  <si>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</si>
  <si>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</si>
  <si>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</si>
  <si>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</si>
  <si>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</si>
  <si>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</si>
  <si>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</si>
  <si>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</si>
  <si>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</si>
  <si>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</si>
  <si>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</si>
  <si>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</si>
  <si>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</si>
  <si>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</si>
  <si>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</si>
  <si>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</si>
  <si>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</si>
  <si>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</si>
  <si>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</si>
  <si>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</si>
  <si>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</si>
  <si>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</si>
  <si>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</si>
  <si>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</si>
  <si>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</si>
  <si>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</si>
  <si>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</si>
  <si>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</si>
  <si>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</si>
  <si>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</si>
  <si>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</si>
  <si>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</si>
  <si>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</si>
  <si>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</si>
  <si>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</si>
  <si>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</si>
  <si>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</si>
  <si>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</si>
  <si>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</si>
  <si>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</si>
  <si>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ASŘ</t>
  </si>
  <si>
    <t>STA</t>
  </si>
  <si>
    <t>1</t>
  </si>
  <si>
    <t>{1c82b59a-a775-42ef-9eb2-2bf5dfa10b99}</t>
  </si>
  <si>
    <t>2</t>
  </si>
  <si>
    <t>02</t>
  </si>
  <si>
    <t>ZPEVNĚNÉ PLOCHY</t>
  </si>
  <si>
    <t>{7142272f-cf30-46e7-88cf-cc4517856d31}</t>
  </si>
  <si>
    <t>03</t>
  </si>
  <si>
    <t>PŘÍPOJKY A VENKOVNÍ ROZVODY</t>
  </si>
  <si>
    <t>{6e6d5c31-1d4d-46a9-88bd-649c2d437483}</t>
  </si>
  <si>
    <t>05</t>
  </si>
  <si>
    <t>ZDRAVOTNĚ TECHNICKÉ INSTALACE</t>
  </si>
  <si>
    <t>{60d60f3d-7f5d-4f3f-9575-347e5cf3a797}</t>
  </si>
  <si>
    <t>06</t>
  </si>
  <si>
    <t>VZDUCHOTECHNIKA</t>
  </si>
  <si>
    <t>{d8be5ff5-5b3e-4b7e-8d60-19fd82765286}</t>
  </si>
  <si>
    <t>07</t>
  </si>
  <si>
    <t>GASTRO</t>
  </si>
  <si>
    <t>{fcec06e4-becb-4e2b-9100-75335a9ea596}</t>
  </si>
  <si>
    <t>08</t>
  </si>
  <si>
    <t>BLESKOSVOD</t>
  </si>
  <si>
    <t>{72356147-0ecf-4ceb-b2f4-9727b88d5867}</t>
  </si>
  <si>
    <t>09</t>
  </si>
  <si>
    <t>ZAŘÍZENÍ PRO VYTÁPĚNÍ STAVEB</t>
  </si>
  <si>
    <t>{4439177d-aa67-42a7-89a0-d433b0299a05}</t>
  </si>
  <si>
    <t>10</t>
  </si>
  <si>
    <t>ELEKTROINSTALACE</t>
  </si>
  <si>
    <t>{8586d26f-5172-44ef-bb64-3ff631be68dc}</t>
  </si>
  <si>
    <t>11</t>
  </si>
  <si>
    <t>MĚŘENÍ A REGULACE</t>
  </si>
  <si>
    <t>{db00d1ca-4e0c-4be6-a22e-5d1262f83391}</t>
  </si>
  <si>
    <t>12</t>
  </si>
  <si>
    <t>SLABOPROUD</t>
  </si>
  <si>
    <t>{2939320b-7ea9-4b7e-91d0-0bf3aa6651f3}</t>
  </si>
  <si>
    <t>VORN</t>
  </si>
  <si>
    <t>Vedlejší a os - VO...</t>
  </si>
  <si>
    <t>{3e0e7bed-bd26-407a-a464-4cec9c79e263}</t>
  </si>
  <si>
    <t>KRYCÍ LIST SOUPISU PRACÍ</t>
  </si>
  <si>
    <t>Objekt:</t>
  </si>
  <si>
    <t>01 - ASŘ</t>
  </si>
  <si>
    <t>Ing. Pavel Michálek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</si>
  <si>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</si>
  <si>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</si>
  <si>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</si>
  <si>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</si>
  <si>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</si>
  <si>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</si>
  <si>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</si>
  <si>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</si>
  <si>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</si>
  <si>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</si>
  <si>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</si>
  <si>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</si>
  <si>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</si>
  <si>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</si>
  <si>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</si>
  <si>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</si>
  <si>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</si>
  <si>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</si>
  <si>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</si>
  <si>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</si>
  <si>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</si>
  <si>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</si>
  <si>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</si>
  <si>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</si>
  <si>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</si>
  <si>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</si>
  <si>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</si>
  <si>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</si>
  <si>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</si>
  <si>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</si>
  <si>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</si>
  <si>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</si>
  <si>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</si>
  <si>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</si>
  <si>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001-x1</t>
  </si>
  <si>
    <t>Prořezání zeleně vč. likvidace</t>
  </si>
  <si>
    <t>soubor</t>
  </si>
  <si>
    <t>4</t>
  </si>
  <si>
    <t>84</t>
  </si>
  <si>
    <t>121151123</t>
  </si>
  <si>
    <t>Sejmutí ornice plochy přes 500 m2 tl vrstvy do 200 mm strojně</t>
  </si>
  <si>
    <t>m2</t>
  </si>
  <si>
    <t>-2086448209</t>
  </si>
  <si>
    <t>VV</t>
  </si>
  <si>
    <t>25,0*30</t>
  </si>
  <si>
    <t>85</t>
  </si>
  <si>
    <t>131251104</t>
  </si>
  <si>
    <t>Hloubení jam nezapažených v hornině třídy těžitelnosti I, skupiny 3 objem do 500 m3 strojně</t>
  </si>
  <si>
    <t>m3</t>
  </si>
  <si>
    <t>1440367244</t>
  </si>
  <si>
    <t>"V1" 27,0*21,0*0,25</t>
  </si>
  <si>
    <t>Patky pro rampu - výkres č. D.1.1.24</t>
  </si>
  <si>
    <t>((0,6*0,6)*4)*0,9</t>
  </si>
  <si>
    <t>((0,6*0,4)*2)*0,9</t>
  </si>
  <si>
    <t>Součet</t>
  </si>
  <si>
    <t>86</t>
  </si>
  <si>
    <t>132251101</t>
  </si>
  <si>
    <t>Hloubení rýh nezapažených  š do 800 mm v hornině třídy těžitelnosti I, skupiny 3 objem do 20 m3 strojně</t>
  </si>
  <si>
    <t>-1376695487</t>
  </si>
  <si>
    <t>Základ pro opěrnou stěnu - výkres č. D.1.1.24</t>
  </si>
  <si>
    <t>((1,901+2,027+0,35)*0,35)*0,9</t>
  </si>
  <si>
    <t>8</t>
  </si>
  <si>
    <t>162201102</t>
  </si>
  <si>
    <t>Vodorovné přemístění do 50 m výkopku/sypaniny z horniny tř. 1 až 4</t>
  </si>
  <si>
    <t>16</t>
  </si>
  <si>
    <t>9</t>
  </si>
  <si>
    <t>162701105</t>
  </si>
  <si>
    <t>Vodorovné přemístění do 10000 m výkopku/sypaniny z horniny tř. 1 až 4</t>
  </si>
  <si>
    <t>18</t>
  </si>
  <si>
    <t>167101102</t>
  </si>
  <si>
    <t>Nakládání výkopku z hornin tř. 1 až 4 přes 100 m3</t>
  </si>
  <si>
    <t>20</t>
  </si>
  <si>
    <t>171201201</t>
  </si>
  <si>
    <t>Uložení sypaniny na skládky</t>
  </si>
  <si>
    <t>22</t>
  </si>
  <si>
    <t>144,826</t>
  </si>
  <si>
    <t>171201211</t>
  </si>
  <si>
    <t>Poplatek za uložení stavebního odpadu - zeminy a kameniva na skládce</t>
  </si>
  <si>
    <t>t</t>
  </si>
  <si>
    <t>24</t>
  </si>
  <si>
    <t>144,826*1,8</t>
  </si>
  <si>
    <t>13</t>
  </si>
  <si>
    <t>181951102</t>
  </si>
  <si>
    <t>Úprava pláně v hornině tř. 1 až 4 se zhutněním</t>
  </si>
  <si>
    <t>26</t>
  </si>
  <si>
    <t>DNO ZÁKLADOVÉ JÁMY</t>
  </si>
  <si>
    <t>30,0*25,0</t>
  </si>
  <si>
    <t>Zakládání</t>
  </si>
  <si>
    <t>14</t>
  </si>
  <si>
    <t>271532212</t>
  </si>
  <si>
    <t>Podsyp pod základové konstrukce se zhutněním z hrubého kameniva frakce 16 až 32 mm</t>
  </si>
  <si>
    <t>28</t>
  </si>
  <si>
    <t>Lože pod Menzou fr. 16/32mm</t>
  </si>
  <si>
    <t>27,0*21,0*0,150</t>
  </si>
  <si>
    <t>274313711</t>
  </si>
  <si>
    <t>Základové pásy z betonu tř. C 20/25</t>
  </si>
  <si>
    <t>-865640761</t>
  </si>
  <si>
    <t>4,0*0,35*0,9*1,035</t>
  </si>
  <si>
    <t>275123901</t>
  </si>
  <si>
    <t>Montáž ŽB základových patek hmotnosti do 2,5 t</t>
  </si>
  <si>
    <t>kus</t>
  </si>
  <si>
    <t>30</t>
  </si>
  <si>
    <t>"ROZMĚR 1190*1195" 9*5</t>
  </si>
  <si>
    <t>"ROZMĚR 1190*590" 9*2+10</t>
  </si>
  <si>
    <t>"ROZMĚR 590*598" 4</t>
  </si>
  <si>
    <t>17</t>
  </si>
  <si>
    <t>M</t>
  </si>
  <si>
    <t>593R001</t>
  </si>
  <si>
    <t>PZD deska 1190*1195*140 mm</t>
  </si>
  <si>
    <t>32</t>
  </si>
  <si>
    <t>45</t>
  </si>
  <si>
    <t>593R002</t>
  </si>
  <si>
    <t>PZD deska 1190*595*140 mm</t>
  </si>
  <si>
    <t>34</t>
  </si>
  <si>
    <t>19</t>
  </si>
  <si>
    <t>593R003</t>
  </si>
  <si>
    <t>PZD deska 590*598*140 mm</t>
  </si>
  <si>
    <t>36</t>
  </si>
  <si>
    <t>38</t>
  </si>
  <si>
    <t>Základy pod opěrnou stěnu - výkres č. D.1.1.24</t>
  </si>
  <si>
    <t>((1,901+0,35+2,027)*0,35)*0,9</t>
  </si>
  <si>
    <t>274351121</t>
  </si>
  <si>
    <t>Zřízení bednění základových pasů rovného</t>
  </si>
  <si>
    <t>40</t>
  </si>
  <si>
    <t>Základy pod rampu - výkres č. D.1.1.24</t>
  </si>
  <si>
    <t>(0,12+0,95+2,027+1,901+0,35)*0,2</t>
  </si>
  <si>
    <t>274351122</t>
  </si>
  <si>
    <t>Odstranění bednění základových pasů rovného</t>
  </si>
  <si>
    <t>42</t>
  </si>
  <si>
    <t>23</t>
  </si>
  <si>
    <t>275313711</t>
  </si>
  <si>
    <t>Základové patky z betonu tř. C 20/25</t>
  </si>
  <si>
    <t>44</t>
  </si>
  <si>
    <t>-36029030</t>
  </si>
  <si>
    <t>0,6*0,6*0,9*6</t>
  </si>
  <si>
    <t>25</t>
  </si>
  <si>
    <t>275351121</t>
  </si>
  <si>
    <t>Zřízení bednění základových patek</t>
  </si>
  <si>
    <t>46</t>
  </si>
  <si>
    <t>(0,6+0,6+0,6+0,6+0,6+0,6+0,6+0,6+0,6+0,6+0,6+0,6+0,6+0,6+0,6+0,6+0,6+0,4+0,75+0,4+0,4+0,6)*0,2</t>
  </si>
  <si>
    <t>275351122</t>
  </si>
  <si>
    <t>Odstranění bednění základových patek</t>
  </si>
  <si>
    <t>48</t>
  </si>
  <si>
    <t>27</t>
  </si>
  <si>
    <t>279113141</t>
  </si>
  <si>
    <t>Základová zeď tl 150 mm z tvárnic ztraceného bednění včetně výplně z betonu tř. C 20/25</t>
  </si>
  <si>
    <t>50</t>
  </si>
  <si>
    <t>Opěrná stěna - výkres č. D.1.1.24</t>
  </si>
  <si>
    <t>(2,027+0,35+1,901)*1</t>
  </si>
  <si>
    <t>279361821</t>
  </si>
  <si>
    <t>Výztuž základových zdí nosných betonářskou ocelí 10 505</t>
  </si>
  <si>
    <t>52</t>
  </si>
  <si>
    <t>((((2,027+0,35+1,901)*4)*0,89)*1,2)/1000</t>
  </si>
  <si>
    <t>(((((2,027+0,35+1,901)*4)*1,4)*0,89)*1,2)/1000</t>
  </si>
  <si>
    <t>3</t>
  </si>
  <si>
    <t>Svislé a kompletní konstrukce</t>
  </si>
  <si>
    <t>29</t>
  </si>
  <si>
    <t>311113141</t>
  </si>
  <si>
    <t>Nosná zeď tl 150 mm z hladkých tvárnic ztraceného bednění včetně výplně z betonu tř. C 20/25</t>
  </si>
  <si>
    <t>-1880914693</t>
  </si>
  <si>
    <t>4,0*1,25</t>
  </si>
  <si>
    <t>311361821</t>
  </si>
  <si>
    <t>Výztuž nosných zdí betonářskou ocelí 10 505</t>
  </si>
  <si>
    <t>-65394705</t>
  </si>
  <si>
    <t>5,0*0,15*0,045</t>
  </si>
  <si>
    <t>31</t>
  </si>
  <si>
    <t>348171130.R01</t>
  </si>
  <si>
    <t>Osazení rámového oplocení výšky do 2,5 m ve sklonu svahu do 15° - dodávka a montáž plotových dílců včetně kotevních prostředků - oplocení neprůhledné</t>
  </si>
  <si>
    <t>m</t>
  </si>
  <si>
    <t>54</t>
  </si>
  <si>
    <t>PROVIZORNÍ OPLOCENÍ MENZY</t>
  </si>
  <si>
    <t>381181002</t>
  </si>
  <si>
    <t>Montáž univerzálních mobilních buněk v jednopodlažních sestavách</t>
  </si>
  <si>
    <t>56</t>
  </si>
  <si>
    <t>SESTAVA MOBILNÍCH BUNĚK</t>
  </si>
  <si>
    <t>33</t>
  </si>
  <si>
    <t>693R001</t>
  </si>
  <si>
    <t>kontejner 6055 x 2435 x vn.výška 2500 mm - půdorys viz. PD</t>
  </si>
  <si>
    <t>58</t>
  </si>
  <si>
    <t>"vybavení buněk" 26</t>
  </si>
  <si>
    <t xml:space="preserve">" okna,dveře,povrch buněk,stropy,podlahy,opláštění sloupů   - specifikace dle PD" </t>
  </si>
  <si>
    <t>693R002</t>
  </si>
  <si>
    <t xml:space="preserve">sanitární kontejner 6055 x 2435 x vn.výška 2500 mm půdorys viz PD </t>
  </si>
  <si>
    <t>60</t>
  </si>
  <si>
    <t>35</t>
  </si>
  <si>
    <t>003-x1</t>
  </si>
  <si>
    <t>kompletační prvky buněk</t>
  </si>
  <si>
    <t>62</t>
  </si>
  <si>
    <t>"kompletační prvky"1</t>
  </si>
  <si>
    <t>388R002</t>
  </si>
  <si>
    <t>Dodávka a montáž plastového pilířku elektro - specifikace a kompletní provedení zcela dle PD</t>
  </si>
  <si>
    <t>68</t>
  </si>
  <si>
    <t>37</t>
  </si>
  <si>
    <t>388R003</t>
  </si>
  <si>
    <t>Provedení ukotvení severní brány - specifikace a kompletní provedení zcela dle PD</t>
  </si>
  <si>
    <t>70</t>
  </si>
  <si>
    <t>Vodorovné konstrukce</t>
  </si>
  <si>
    <t>41</t>
  </si>
  <si>
    <t>417321414</t>
  </si>
  <si>
    <t>Ztužující pásy a věnce ze ŽB tř. C 20/25</t>
  </si>
  <si>
    <t>78</t>
  </si>
  <si>
    <t>Na betonové zídce - výkres č. D.1.1.24</t>
  </si>
  <si>
    <t>((1,901+0,35+2,027)*0,15)*0,2</t>
  </si>
  <si>
    <t>417351115</t>
  </si>
  <si>
    <t>Zřízení bednění ztužujících věnců</t>
  </si>
  <si>
    <t>80</t>
  </si>
  <si>
    <t>Na opěrné zídce - výkres č. D.1.1.24</t>
  </si>
  <si>
    <t>(1,901+0,35+2,027+0,35+0,15+2,027+0,1+1,901)*0,2</t>
  </si>
  <si>
    <t>43</t>
  </si>
  <si>
    <t>417351116</t>
  </si>
  <si>
    <t>Odstranění bednění ztužujících věnců</t>
  </si>
  <si>
    <t>82</t>
  </si>
  <si>
    <t>417361821</t>
  </si>
  <si>
    <t>Výztuž ztužujících pásů a věnců betonářskou ocelí 10 505</t>
  </si>
  <si>
    <t>věnec na zídce - výkres č. D.1.1.24</t>
  </si>
  <si>
    <t>((((1,901+0,35+2,027)*4)*0,89)*1,2)/1000</t>
  </si>
  <si>
    <t>(((((1,901+0,35+2,027)*6,67)*0,5)*0,2)*1,2)/1000</t>
  </si>
  <si>
    <t>434121425</t>
  </si>
  <si>
    <t>Osazení ŽB schodišťových stupňů broušených nebo leštěných na desku</t>
  </si>
  <si>
    <t>1062452969</t>
  </si>
  <si>
    <t>3,4*8</t>
  </si>
  <si>
    <t>59373786</t>
  </si>
  <si>
    <t>stupeň schodišťový betonový univerzální dl. 98 cm</t>
  </si>
  <si>
    <t>-1373072053</t>
  </si>
  <si>
    <t>3,5*8</t>
  </si>
  <si>
    <t>Ostatní konstrukce a práce, bourání</t>
  </si>
  <si>
    <t>47</t>
  </si>
  <si>
    <t>009-x1</t>
  </si>
  <si>
    <t>Demolice vrátnice vč. likvidace - spec. dle PD</t>
  </si>
  <si>
    <t>88</t>
  </si>
  <si>
    <t>009-x2</t>
  </si>
  <si>
    <t>Rozebrání, přesun a uložení venkovního krbu na místo dle investora - spec. dle PD</t>
  </si>
  <si>
    <t>90</t>
  </si>
  <si>
    <t>49</t>
  </si>
  <si>
    <t>009-x4</t>
  </si>
  <si>
    <t>Demontáž potrubí závlahy se zaslepením přívodu vč. likvidace - cca. 100bm - spec. dle PD</t>
  </si>
  <si>
    <t>92</t>
  </si>
  <si>
    <t>89</t>
  </si>
  <si>
    <t>952003</t>
  </si>
  <si>
    <t>D+M vybavení kabiny pro imobilní osoby</t>
  </si>
  <si>
    <t>kpl</t>
  </si>
  <si>
    <t>-1657103887</t>
  </si>
  <si>
    <t>"ozn. P23" 1</t>
  </si>
  <si>
    <t>952901111</t>
  </si>
  <si>
    <t>Vyčištění budov bytové a občanské výstavby při výšce podlaží do 4 m</t>
  </si>
  <si>
    <t>94</t>
  </si>
  <si>
    <t>51</t>
  </si>
  <si>
    <t>952R001</t>
  </si>
  <si>
    <t>Dodávka a montáž přenosného hasicího přístroje - specifikace zcela dle PD, ozn P02</t>
  </si>
  <si>
    <t>96</t>
  </si>
  <si>
    <t>952R002</t>
  </si>
  <si>
    <t>Dodávka a montáž vnější čistící zóna před hlavním vstupem - specifikace zcela dle PD, ozn P04</t>
  </si>
  <si>
    <t>98</t>
  </si>
  <si>
    <t>53</t>
  </si>
  <si>
    <t>952R003</t>
  </si>
  <si>
    <t>Dodávka a montáž vnitřní čistící zóna - specifikace zcela dle PD, ozn P05</t>
  </si>
  <si>
    <t>100</t>
  </si>
  <si>
    <t>952R004</t>
  </si>
  <si>
    <t>Dodávka a montáž anténní stožár - specifikace zcela dle PD, ozn P06</t>
  </si>
  <si>
    <t>102</t>
  </si>
  <si>
    <t>55</t>
  </si>
  <si>
    <t>952R005</t>
  </si>
  <si>
    <t>Dodávka a montáž podpůrný systém pod střešní kondenzační jednotku - specifikace zcela dle PD, ozn P07</t>
  </si>
  <si>
    <t>ks</t>
  </si>
  <si>
    <t>104</t>
  </si>
  <si>
    <t>952R006</t>
  </si>
  <si>
    <t>Dodávka a montáž podpůrný systém pod dvojici střešních kondenzačních jednotek VZT - specifikace zcela dle PD, ozn P08</t>
  </si>
  <si>
    <t>106</t>
  </si>
  <si>
    <t>57</t>
  </si>
  <si>
    <t>009-x3</t>
  </si>
  <si>
    <t>Dodávka a montáž nerezové madlo pro invalidy umístěné na dveře - specifikace zcela lde PD, ozn P09</t>
  </si>
  <si>
    <t>108</t>
  </si>
  <si>
    <t>952R007</t>
  </si>
  <si>
    <t xml:space="preserve">Dodávka a montáž šatní skříně - specifikace zcela dle PD, ozn P10 </t>
  </si>
  <si>
    <t>110</t>
  </si>
  <si>
    <t>59</t>
  </si>
  <si>
    <t>952R008</t>
  </si>
  <si>
    <t>Dodávka a montáž Věšáková stěna - specifikace zcela dle PD, ozn P13</t>
  </si>
  <si>
    <t>112</t>
  </si>
  <si>
    <t>952R009</t>
  </si>
  <si>
    <t>Dodávka a montáž autonomní čidlo detekce požáru - specifikace zcela dle PD, ozn P14</t>
  </si>
  <si>
    <t>114</t>
  </si>
  <si>
    <t>61</t>
  </si>
  <si>
    <t>952R010</t>
  </si>
  <si>
    <t>Dodávka a montáž vnější LED osvětlení - specifikace zcela dle PD, ozn P15</t>
  </si>
  <si>
    <t>116</t>
  </si>
  <si>
    <t>952R011</t>
  </si>
  <si>
    <t>Dodávka a montáž sítě proti hmyzu - specifikace zcela dle PD, ozn P16 rozměry dle oken</t>
  </si>
  <si>
    <t>118</t>
  </si>
  <si>
    <t>63</t>
  </si>
  <si>
    <t>952R012</t>
  </si>
  <si>
    <t>Dodávka a montáž tabulky PBŘ - specifikace zcela dle PD, ozn P17</t>
  </si>
  <si>
    <t>120</t>
  </si>
  <si>
    <t>64</t>
  </si>
  <si>
    <t>952R013</t>
  </si>
  <si>
    <t>Dodávka a montáž panikové kování dveří - specifikace zcela dle PD, ozn P18</t>
  </si>
  <si>
    <t>122</t>
  </si>
  <si>
    <t>65</t>
  </si>
  <si>
    <t>952R014</t>
  </si>
  <si>
    <t>Dodávka a montáž dveřní větrací mřížka - interiér - specifikace zcela dle PD, ozn P19</t>
  </si>
  <si>
    <t>124</t>
  </si>
  <si>
    <t>66</t>
  </si>
  <si>
    <t>952R015</t>
  </si>
  <si>
    <t>Dodávka a montáž větrací mřížka - VZT potrubí do exteriéru- specifikace zcela dle PD, ozn P20</t>
  </si>
  <si>
    <t>126</t>
  </si>
  <si>
    <t>67</t>
  </si>
  <si>
    <t>952R016</t>
  </si>
  <si>
    <t>Dodávka a montáž stabilizace VZT komínu- specifikace zcela dle PD, ozn P21</t>
  </si>
  <si>
    <t>128</t>
  </si>
  <si>
    <t>009-x5</t>
  </si>
  <si>
    <t>Ošetření a nátěr Severní brány vč. doplnění kování apod... - spec. dle PD</t>
  </si>
  <si>
    <t>130</t>
  </si>
  <si>
    <t>998</t>
  </si>
  <si>
    <t>Přesun hmot</t>
  </si>
  <si>
    <t>69</t>
  </si>
  <si>
    <t>998011002</t>
  </si>
  <si>
    <t>Přesun hmot pro budovy zděné v do 12 m</t>
  </si>
  <si>
    <t>132</t>
  </si>
  <si>
    <t>PSV</t>
  </si>
  <si>
    <t>Práce a dodávky PSV</t>
  </si>
  <si>
    <t>741</t>
  </si>
  <si>
    <t>Elektroinstalace - silnoproud</t>
  </si>
  <si>
    <t>021-x1</t>
  </si>
  <si>
    <t>Demontáž stožárů  VO se zaslepením elektro vč. likvidace - spec. dle PD</t>
  </si>
  <si>
    <t>134</t>
  </si>
  <si>
    <t>763</t>
  </si>
  <si>
    <t>Konstrukce suché výstavby</t>
  </si>
  <si>
    <t>71</t>
  </si>
  <si>
    <t>763411111</t>
  </si>
  <si>
    <t>Sanitární příčky do mokrého prostředí, desky s HPL - laminátem tl 19,6 mm</t>
  </si>
  <si>
    <t>-1035457016</t>
  </si>
  <si>
    <t>"WC" (1,2+0,95)*3*2,1+(1,5+0,95)*3*2,1</t>
  </si>
  <si>
    <t>763411121</t>
  </si>
  <si>
    <t>Dveře sanitárních příček, desky s HPL - laminátem tl 19,6 mm, š do 800 mm, v do 2000 mm</t>
  </si>
  <si>
    <t>-1416617678</t>
  </si>
  <si>
    <t>6</t>
  </si>
  <si>
    <t>83</t>
  </si>
  <si>
    <t>763411211</t>
  </si>
  <si>
    <t>Dělící přepážky k pisoárům, desky s HPL - laminátem tl 19,6 mm</t>
  </si>
  <si>
    <t>1776242440</t>
  </si>
  <si>
    <t>1,2*0,45*3</t>
  </si>
  <si>
    <t>767</t>
  </si>
  <si>
    <t>Konstrukce zámečnické</t>
  </si>
  <si>
    <t>72</t>
  </si>
  <si>
    <t>767001</t>
  </si>
  <si>
    <t xml:space="preserve">D+M ocelová rampa pro imobilní z jakl. a pororoštů vč. zábradlí </t>
  </si>
  <si>
    <t>-1894635328</t>
  </si>
  <si>
    <t>8,3*1,6</t>
  </si>
  <si>
    <t>73</t>
  </si>
  <si>
    <t>767002</t>
  </si>
  <si>
    <t>D+M ocelové zábradlí pro venkovní schodiště z jakl. profilů vč. nátěru</t>
  </si>
  <si>
    <t>bm</t>
  </si>
  <si>
    <t>2118318549</t>
  </si>
  <si>
    <t>10,0</t>
  </si>
  <si>
    <t>74</t>
  </si>
  <si>
    <t>767832112</t>
  </si>
  <si>
    <t>Montáž venkovních požárních žebříků do ocelové konstrukce bez suchovodu</t>
  </si>
  <si>
    <t>136</t>
  </si>
  <si>
    <t>ŽEBŘÍK NA STŘECHU</t>
  </si>
  <si>
    <t>2,986+1,05</t>
  </si>
  <si>
    <t>75</t>
  </si>
  <si>
    <t>44983000</t>
  </si>
  <si>
    <t>žebřík požární venkovní bez suchovodu v provedení žárový Zn včetně kotevních prvků a povrchové úpravy</t>
  </si>
  <si>
    <t>138</t>
  </si>
  <si>
    <t>76</t>
  </si>
  <si>
    <t>767995114</t>
  </si>
  <si>
    <t xml:space="preserve">Montáž atypických zámečnických konstrukcí hmotnosti do 50 kg - ozn. P12 </t>
  </si>
  <si>
    <t>kg</t>
  </si>
  <si>
    <t>140</t>
  </si>
  <si>
    <t>OCELOVÁ KONSTRUKCE PRO VZT</t>
  </si>
  <si>
    <t>895,019</t>
  </si>
  <si>
    <t>77</t>
  </si>
  <si>
    <t>767-x3</t>
  </si>
  <si>
    <t>Žárové zinkování ocelových prvků</t>
  </si>
  <si>
    <t>160</t>
  </si>
  <si>
    <t>767-x4</t>
  </si>
  <si>
    <t>Spojovací materiál</t>
  </si>
  <si>
    <t>162</t>
  </si>
  <si>
    <t>79</t>
  </si>
  <si>
    <t>767-x5</t>
  </si>
  <si>
    <t>D+M Ocelová branka 1500x900x50mm vč. kování a povrchové úpravy - spec. dle PD</t>
  </si>
  <si>
    <t>164</t>
  </si>
  <si>
    <t>767-x6</t>
  </si>
  <si>
    <t>D+M Ocelový sloupek vstupní brány vč. základu, povrchové úpravy, pantů apod... - ozn. P22</t>
  </si>
  <si>
    <t>166</t>
  </si>
  <si>
    <t>81</t>
  </si>
  <si>
    <t>998767202</t>
  </si>
  <si>
    <t>Přesun hmot procentní pro zámečnické konstrukce v objektech v do 12 m</t>
  </si>
  <si>
    <t>%</t>
  </si>
  <si>
    <t>168</t>
  </si>
  <si>
    <t>02 - ZPEVNĚNÉ PLOCHY</t>
  </si>
  <si>
    <t xml:space="preserve">    5 - Komunikace pozemní</t>
  </si>
  <si>
    <t>VRN - Vedlejší rozpočtové náklady</t>
  </si>
  <si>
    <t xml:space="preserve">    VRN1 - Průzkumné, geodetické a projektové práce</t>
  </si>
  <si>
    <t>122201103</t>
  </si>
  <si>
    <t>Odkopávky a prokopávky nezapažené  s přehozením výkopku na vzdálenost do 3 m nebo s naložením na dopravní prostředek v hornině tř. 3 přes 1 000 do 5 000 m3</t>
  </si>
  <si>
    <t>-1240336038</t>
  </si>
  <si>
    <t>"Výkop pro sanaci aktivní zóny v tl 0,50 m; včetně odvezení na skládku a skládkovné, tato část položky bude čerpána dle skutečnosti"</t>
  </si>
  <si>
    <t>1,20*121*0,5</t>
  </si>
  <si>
    <t>"Výkop pro sanaci aktivní zóny v tl 0,30 m; včetně odvezení na skládku a skládkovné, tato část položky bude čerpána dle skutečnosti"</t>
  </si>
  <si>
    <t>(56+117,4+209+19)*0,3</t>
  </si>
  <si>
    <t>122201109</t>
  </si>
  <si>
    <t>Odkopávky a prokopávky nezapažené  s přehozením výkopku na vzdálenost do 3 m nebo s naložením na dopravní prostředek v hornině tř. 3 Příplatek k cenám za lepivost horniny tř. 3</t>
  </si>
  <si>
    <t>-837219463</t>
  </si>
  <si>
    <t>193,20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</si>
  <si>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</si>
  <si>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</si>
  <si>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-1265304414</t>
  </si>
  <si>
    <t>193,2</t>
  </si>
  <si>
    <t>171101121</t>
  </si>
  <si>
    <t>Uložení sypaniny do násypů  s rozprostřením sypaniny ve vrstvách a s hrubým urovnáním zhutněných s uzavřením povrchu násypu z hornin nesoudržných kamenitých</t>
  </si>
  <si>
    <t>-838752000</t>
  </si>
  <si>
    <t>"zhutněná dosypávka zemní krajnice"</t>
  </si>
  <si>
    <t>0,08*(31+7)</t>
  </si>
  <si>
    <t>5</t>
  </si>
  <si>
    <t>171102111</t>
  </si>
  <si>
    <t>Uložení sypaniny do zhutněných násypů pro dálnice a letiště  s rozprostřením sypaniny ve vrstvách, s hrubým urovnáním a uzavřením povrchu násypu z hornin nesoudržných sypkých v aktivní zóně</t>
  </si>
  <si>
    <t>513979547</t>
  </si>
  <si>
    <t xml:space="preserve">"sanace zemní pláně při nedodržení Edef.2.min ŠD 0/63 v tl. 0,3 m, tato část položky bude čerpána dle skutečnosti" </t>
  </si>
  <si>
    <t>"B - skladba zpevněná plocha"</t>
  </si>
  <si>
    <t>56*0,3</t>
  </si>
  <si>
    <t>"C - skladba chodník"</t>
  </si>
  <si>
    <t>117,4*0,3</t>
  </si>
  <si>
    <t>"D - skladba štěrková zpevněná plocha"</t>
  </si>
  <si>
    <t>209*0,3</t>
  </si>
  <si>
    <t>"E - skladba okapový chodník"</t>
  </si>
  <si>
    <t>19*0,3</t>
  </si>
  <si>
    <t xml:space="preserve">"sanace zemní pláně při nedodržení Edef.2.min ŠD 0/63 v tl. 0,5 m, tato část položky bude čerpána dle skutečnosti" </t>
  </si>
  <si>
    <t>"A - skladba komunikace"</t>
  </si>
  <si>
    <t>181301112</t>
  </si>
  <si>
    <t>Rozprostření a urovnání ornice v rovině nebo ve svahu sklonu do 1:5 při souvislé ploše přes 500 m2, tl. vrstvy přes 100 do 150 mm</t>
  </si>
  <si>
    <t>364702244</t>
  </si>
  <si>
    <t>302*1,2</t>
  </si>
  <si>
    <t>7</t>
  </si>
  <si>
    <t>181451131</t>
  </si>
  <si>
    <t>Založení trávníku na půdě předem připravené plochy přes 1000 m2 výsevem včetně utažení parkového v rovině nebo na svahu do 1:5</t>
  </si>
  <si>
    <t>-1163307842</t>
  </si>
  <si>
    <t>00572410</t>
  </si>
  <si>
    <t>osivo směs travní parková</t>
  </si>
  <si>
    <t>-1021037493</t>
  </si>
  <si>
    <t>352,689389067523*0,015 "Přepočtené koeficientem množství</t>
  </si>
  <si>
    <t>181951101</t>
  </si>
  <si>
    <t>Úprava pláně vyrovnáním výškových rozdílů  v hornině tř. 1 až 4 bez zhutnění</t>
  </si>
  <si>
    <t>1694813463</t>
  </si>
  <si>
    <t>"úprava povrchu parapláně, tato část položky bude čerpána dle skutečnosti"</t>
  </si>
  <si>
    <t>117,4</t>
  </si>
  <si>
    <t>209</t>
  </si>
  <si>
    <t>1,20*121</t>
  </si>
  <si>
    <t>-144389180</t>
  </si>
  <si>
    <t>"úprava povrchu pláně"</t>
  </si>
  <si>
    <t>183403153</t>
  </si>
  <si>
    <t>Obdělání půdy  hrabáním v rovině nebo na svahu do 1:5</t>
  </si>
  <si>
    <t>921604742</t>
  </si>
  <si>
    <t>211561111</t>
  </si>
  <si>
    <t>Výplň kamenivem do rýh odvodňovacích žeber nebo trativodů  bez zhutnění, s úpravou povrchu výplně kamenivem hrubým drceným frakce 4 až 16 mm</t>
  </si>
  <si>
    <t>292334271</t>
  </si>
  <si>
    <t>"trativod - obsyp kamenivem 8/16"</t>
  </si>
  <si>
    <t>(19+11,5)*0,125</t>
  </si>
  <si>
    <t>211971110</t>
  </si>
  <si>
    <t>Zřízení opláštění výplně z geotextilie odvodňovacích žeber nebo trativodů  v rýze nebo zářezu se stěnami šikmými o sklonu do 1:2</t>
  </si>
  <si>
    <t>-676517079</t>
  </si>
  <si>
    <t>69311082</t>
  </si>
  <si>
    <t>geotextilie netkaná PP 500g/m2</t>
  </si>
  <si>
    <t>1885607641</t>
  </si>
  <si>
    <t>"trativod - obelaní netkano useparační geotextílií min. 500 g/m2"</t>
  </si>
  <si>
    <t>(19+11,5)*2</t>
  </si>
  <si>
    <t>212572111</t>
  </si>
  <si>
    <t>Lože pro trativody  ze štěrkopísku tříděného</t>
  </si>
  <si>
    <t>-918808935</t>
  </si>
  <si>
    <t>"trativod - podsyp drenážní trubky kamenivem 8/16"</t>
  </si>
  <si>
    <t>(19+11,5)*0,045</t>
  </si>
  <si>
    <t>212755216</t>
  </si>
  <si>
    <t>Trativody bez lože z drenážních trubek  plastových flexibilních D 150 mm</t>
  </si>
  <si>
    <t>516992329</t>
  </si>
  <si>
    <t>"kruhového tvaru s neperforovaným dnem DN 150"</t>
  </si>
  <si>
    <t>(19+11,5)</t>
  </si>
  <si>
    <t>213141122</t>
  </si>
  <si>
    <t>Zřízení vrstvy z geotextilie  filtrační, separační, odvodňovací, ochranné, výztužné nebo protierozní ve sklonu přes 1:5 do 1:2, šířky přes 3 do 6 m</t>
  </si>
  <si>
    <t>-772129838</t>
  </si>
  <si>
    <t>"Separačně výztužná tkaná geotextílie 60/60 kN/m"</t>
  </si>
  <si>
    <t>"B - skladba zpevněná plocha,"</t>
  </si>
  <si>
    <t>56*1,2</t>
  </si>
  <si>
    <t>117,4*1,2</t>
  </si>
  <si>
    <t>209*1,2</t>
  </si>
  <si>
    <t>"E - okapový chodník"</t>
  </si>
  <si>
    <t>19*1,2</t>
  </si>
  <si>
    <t>1,20*121,2*1,2</t>
  </si>
  <si>
    <t>69311009</t>
  </si>
  <si>
    <t>geotextilie tkaná PP 60kN/m</t>
  </si>
  <si>
    <t>663789440</t>
  </si>
  <si>
    <t>656,208*1,15 "Přepočtené koeficientem množství</t>
  </si>
  <si>
    <t>Komunikace pozemní</t>
  </si>
  <si>
    <t>564801111</t>
  </si>
  <si>
    <t>Podklad ze štěrkodrti ŠD  s rozprostřením a zhutněním, po zhutnění tl. 20 mm</t>
  </si>
  <si>
    <t>-1886423035</t>
  </si>
  <si>
    <t>"D - skladba štěrková zpevněná plocha, štěrk 8/16 v tl. 20 mm"</t>
  </si>
  <si>
    <t>564801112</t>
  </si>
  <si>
    <t>Podklad ze štěrkodrti ŠD  s rozprostřením a zhutněním, po zhutnění tl. 40 mm</t>
  </si>
  <si>
    <t>643858997</t>
  </si>
  <si>
    <t>"E - skladba okapový chodník, štěrk 8/16 v tl. 40 mm"</t>
  </si>
  <si>
    <t>564851111</t>
  </si>
  <si>
    <t>Podklad ze štěrkodrti ŠD  s rozprostřením a zhutněním, po zhutnění tl. 150 mm</t>
  </si>
  <si>
    <t>-713285151</t>
  </si>
  <si>
    <t>"A - skladba komunikace, ŠD 0/63 v tl. 150 mm"</t>
  </si>
  <si>
    <t>"C - skladba chodník,  ŠD 0/63 v tl. 150 mm"</t>
  </si>
  <si>
    <t>"E - skladba okapový chodník, štěrk 8/16 v tl. 150 mm"</t>
  </si>
  <si>
    <t>564861111</t>
  </si>
  <si>
    <t>Podklad ze štěrkodrti ŠD  s rozprostřením a zhutněním, po zhutnění tl. 200 mm</t>
  </si>
  <si>
    <t>1862185243</t>
  </si>
  <si>
    <t>"B - skladba zpevněná plocha, ŠD 0/63 v tl. 200 mm"</t>
  </si>
  <si>
    <t>1,2*56</t>
  </si>
  <si>
    <t>"D - skladba štěrková zpevněná plocha, ŠD 0/63 v tl. 200 mm"</t>
  </si>
  <si>
    <t>"D - skladba štěrková zpevněná plocha, ŠD 32/63 v tl. 200 mm"</t>
  </si>
  <si>
    <t>584121111</t>
  </si>
  <si>
    <t>Osazení silničních dílců ze železového betonu  s podkladem z kameniva těženého do tl. 40 mm jakéhokoliv druhu a velikosti, na plochu jednotlivě přes 50 do 200 m2</t>
  </si>
  <si>
    <t>-998852057</t>
  </si>
  <si>
    <t>"A - skladba komunikace, silniční panely 3,0x2,0x0,215 m včetně lože 4/8 v tl. 50 mm"</t>
  </si>
  <si>
    <t>121</t>
  </si>
  <si>
    <t>59381338</t>
  </si>
  <si>
    <t>panel silniční 3,00x2,00x0,215m</t>
  </si>
  <si>
    <t>1263356410</t>
  </si>
  <si>
    <t>121*0,278 "Přepočtené koeficientem množství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</si>
  <si>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</si>
  <si>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</t>
  </si>
  <si>
    <t>601474577</t>
  </si>
  <si>
    <t>"B - skladba zpevněná plocha, zámková dlažba v tl. 80 mm včetně lože 4/8 v tl. 40 mm"</t>
  </si>
  <si>
    <t>"c - skladba chodník, zámková dlažba v tl. 80 mm včetně lože 4/8 v tl. 40 mm"</t>
  </si>
  <si>
    <t>59245013</t>
  </si>
  <si>
    <t>dlažba zámková tvaru I 200x165x80mm přírodní</t>
  </si>
  <si>
    <t>1083963582</t>
  </si>
  <si>
    <t>173,4*1,02 "Přepočtené koeficientem množství</t>
  </si>
  <si>
    <t>914111111</t>
  </si>
  <si>
    <t>Montáž svislé dopravní značky základní  velikosti do 1 m2 objímkami na sloupky nebo konzoly</t>
  </si>
  <si>
    <t>458523346</t>
  </si>
  <si>
    <t>2+2</t>
  </si>
  <si>
    <t>40445625</t>
  </si>
  <si>
    <t>informativní značky provozní IP8, IP9, IP11-IP13 500x700mm</t>
  </si>
  <si>
    <t>1404650839</t>
  </si>
  <si>
    <t>"IP11b"</t>
  </si>
  <si>
    <t>40445647</t>
  </si>
  <si>
    <t>dodatkové tabulky E1, E2a,b , E6, E9, E10 E12c, E17 500x500mm</t>
  </si>
  <si>
    <t>-1309700686</t>
  </si>
  <si>
    <t>"E1"</t>
  </si>
  <si>
    <t>914511111</t>
  </si>
  <si>
    <t>Montáž sloupku dopravních značek  délky do 3,5 m do betonového základu</t>
  </si>
  <si>
    <t>1671224808</t>
  </si>
  <si>
    <t>40445230</t>
  </si>
  <si>
    <t>sloupek Zn pro dopravní značku D 70mm v 350mm</t>
  </si>
  <si>
    <t>-1892433801</t>
  </si>
  <si>
    <t>40445241</t>
  </si>
  <si>
    <t>patka hliníková pro sloupek D 70 mm</t>
  </si>
  <si>
    <t>-1615964389</t>
  </si>
  <si>
    <t>40445254</t>
  </si>
  <si>
    <t>víčko plastové na sloupek D 70mm</t>
  </si>
  <si>
    <t>-1335712497</t>
  </si>
  <si>
    <t>40445257</t>
  </si>
  <si>
    <t>upínací svorka na sloupek D 70 mm</t>
  </si>
  <si>
    <t>336804530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</si>
  <si>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</si>
  <si>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</si>
  <si>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1981832174</t>
  </si>
  <si>
    <t>17+6+6+6+22+8</t>
  </si>
  <si>
    <t>59217031</t>
  </si>
  <si>
    <t>obrubník betonový silniční 100 x 15 x 25 cm</t>
  </si>
  <si>
    <t>238776125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</si>
  <si>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</si>
  <si>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</si>
  <si>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-1856613143</t>
  </si>
  <si>
    <t>17+8+12+21+4+10+3+17</t>
  </si>
  <si>
    <t>59217016</t>
  </si>
  <si>
    <t>obrubník betonový chodníkový 1000x80x250mm</t>
  </si>
  <si>
    <t>1023260738</t>
  </si>
  <si>
    <t>39</t>
  </si>
  <si>
    <t>919112113</t>
  </si>
  <si>
    <t>Řezání dilatačních spár v živičném krytu  příčných nebo podélných, šířky 4 mm, hloubky přes 80 do 90 mm</t>
  </si>
  <si>
    <t>1444413755</t>
  </si>
  <si>
    <t>935113111</t>
  </si>
  <si>
    <t>Osazení odvodňovacího žlabu s krycím roštem  polymerbetonového šířky do 200 mm</t>
  </si>
  <si>
    <t>1264078361</t>
  </si>
  <si>
    <t>9,4+11,5</t>
  </si>
  <si>
    <t>59227006</t>
  </si>
  <si>
    <t>žlab odvodňovací polymerbetonový se spádem dna 0,5% 1000x130x155/160mm</t>
  </si>
  <si>
    <t>-199727809</t>
  </si>
  <si>
    <t>998225194</t>
  </si>
  <si>
    <t>Přesun hmot pro komunikace s krytem z kameniva, monolitickým betonovým nebo živičným  Příplatek k ceně za zvětšený přesun přes vymezenou největší dopravní vzdálenost do 5000 m</t>
  </si>
  <si>
    <t>906903331</t>
  </si>
  <si>
    <t>VRN</t>
  </si>
  <si>
    <t>Vedlejší rozpočtové náklady</t>
  </si>
  <si>
    <t>VRN1</t>
  </si>
  <si>
    <t>Průzkumné, geodetické a projektové práce</t>
  </si>
  <si>
    <t>043002001</t>
  </si>
  <si>
    <t>Zkoušky a ostatní měření</t>
  </si>
  <si>
    <t>KPL</t>
  </si>
  <si>
    <t>1024</t>
  </si>
  <si>
    <t>304763609</t>
  </si>
  <si>
    <t>03 - PŘÍPOJKY A VENKOVNÍ ROZVODY</t>
  </si>
  <si>
    <t xml:space="preserve">    8 - Trubní vedení</t>
  </si>
  <si>
    <t xml:space="preserve">    997 - Přesun sutě</t>
  </si>
  <si>
    <t xml:space="preserve">    721 - Zdravotechnika - vnitřní kanalizace</t>
  </si>
  <si>
    <t>132201202</t>
  </si>
  <si>
    <t>Hloubení rýh š do 2000 mm v hornině tř. 3 objemu do 1000 m3</t>
  </si>
  <si>
    <t>AREÁLOVÝ VODOVOD</t>
  </si>
  <si>
    <t>64,6*0,8*1,3</t>
  </si>
  <si>
    <t>STOKY</t>
  </si>
  <si>
    <t>80*0,8*1,3</t>
  </si>
  <si>
    <t>11*0,8*1,3</t>
  </si>
  <si>
    <t>132201209</t>
  </si>
  <si>
    <t>Příplatek za lepivost k hloubení rýh š do 2000 mm v hornině tř. 3</t>
  </si>
  <si>
    <t>161,824</t>
  </si>
  <si>
    <t>133201101</t>
  </si>
  <si>
    <t>Hloubení šachet v hornině tř. 3 objemu do 100 m3</t>
  </si>
  <si>
    <t>PRO ŠACHTY,NÁDRŽ A ODLUČOVAČ TUKŮ</t>
  </si>
  <si>
    <t>5+16+8</t>
  </si>
  <si>
    <t>133201109</t>
  </si>
  <si>
    <t>Příplatek za lepivost u hloubení šachet v hornině tř. 3</t>
  </si>
  <si>
    <t>151101101</t>
  </si>
  <si>
    <t>Zřízení příložného pažení a rozepření stěn rýh hl do 2 m</t>
  </si>
  <si>
    <t>64,6*1,3*2</t>
  </si>
  <si>
    <t>91*1,3*2</t>
  </si>
  <si>
    <t>RUŠENÉ ROZVODY</t>
  </si>
  <si>
    <t>277*1,5*2</t>
  </si>
  <si>
    <t>151101111</t>
  </si>
  <si>
    <t>Odstranění příložného pažení a rozepření stěn rýh hl do 2 m</t>
  </si>
  <si>
    <t>161101101</t>
  </si>
  <si>
    <t>Svislé přemístění výkopku z horniny tř. 1 až 4 hl výkopu do 2,5 m</t>
  </si>
  <si>
    <t>VNITROSTAVENIŠTNÍ PŘEMÍSTĚNÍ VÝKOPKU</t>
  </si>
  <si>
    <t>ZPĚTNÉ PŘEMÍSTĚNÍ K ZÁSYPU</t>
  </si>
  <si>
    <t>335,897</t>
  </si>
  <si>
    <t>ODVOZ VÝKOPKU NA SKLÁDKU</t>
  </si>
  <si>
    <t>161,824+29,0</t>
  </si>
  <si>
    <t>190,824*1,8</t>
  </si>
  <si>
    <t>174101101</t>
  </si>
  <si>
    <t>Zásyp jam, šachet rýh nebo kolem objektů sypaninou se zhutněním</t>
  </si>
  <si>
    <t>64,6*0,8*0,76</t>
  </si>
  <si>
    <t>91*0,8*0,65</t>
  </si>
  <si>
    <t>RUŠENÝ ROZVOD</t>
  </si>
  <si>
    <t>277*0,6*1,5</t>
  </si>
  <si>
    <t>175151101</t>
  </si>
  <si>
    <t>Obsypání potrubí strojně sypaninou bez prohození, uloženou do 3 m</t>
  </si>
  <si>
    <t>64,6*0,8*0,44</t>
  </si>
  <si>
    <t>91*0,8*0,44</t>
  </si>
  <si>
    <t>58331200</t>
  </si>
  <si>
    <t>štěrkopísek netříděný zásypový materiál</t>
  </si>
  <si>
    <t>451573111</t>
  </si>
  <si>
    <t>Lože pod potrubí otevřený výkop ze štěrkopísku</t>
  </si>
  <si>
    <t>64,6*0,8*0,1</t>
  </si>
  <si>
    <t>91*0,8*0,1</t>
  </si>
  <si>
    <t>Trubní vedení</t>
  </si>
  <si>
    <t>871181141</t>
  </si>
  <si>
    <t>Montáž potrubí z PE100 SDR 11 otevřený výkop svařovaných na tupo D 50 x 4,6 mm</t>
  </si>
  <si>
    <t>"AREÁLOVÝ ROZVOD Č.3" 34,6</t>
  </si>
  <si>
    <t>28613597</t>
  </si>
  <si>
    <t>potrubí dvouvrstvé PE100 s 10% signalizační vrstvou SDR 11 50x4,6</t>
  </si>
  <si>
    <t>871211141</t>
  </si>
  <si>
    <t>Montáž potrubí z PE100 SDR 11 otevřený výkop svařovaných na tupo D 63 x 5,8 mm</t>
  </si>
  <si>
    <t>"AREÁLOVÝ ROZVOD Č.2" 30</t>
  </si>
  <si>
    <t>28613598</t>
  </si>
  <si>
    <t>potrubí dvouvrstvé PE100 s 10% signalizační vrstvou SDR 11 63x5,8</t>
  </si>
  <si>
    <t>871211811</t>
  </si>
  <si>
    <t>Bourání stávajícího potrubí z polyetylenu D 50 mm</t>
  </si>
  <si>
    <t>884405374</t>
  </si>
  <si>
    <t>871315221</t>
  </si>
  <si>
    <t>Kanalizační potrubí z tvrdého PVC jednovrstvé tuhost třídy SN8 DN 150</t>
  </si>
  <si>
    <t>"STOKA B" 11</t>
  </si>
  <si>
    <t>871355211</t>
  </si>
  <si>
    <t>Kanalizační potrubí z tvrdého PVC jednovrstvé tuhost třídy SN4 DN 200</t>
  </si>
  <si>
    <t>"STOKA C1" 22</t>
  </si>
  <si>
    <t>"STOKA C1-1" 8,2</t>
  </si>
  <si>
    <t>28611921</t>
  </si>
  <si>
    <t>odbočka kanalizační plastová PP s hrdlem KG 200/200/45°</t>
  </si>
  <si>
    <t>871355221</t>
  </si>
  <si>
    <t>Kanalizační potrubí z tvrdého PVC jednovrstvé tuhost třídy SN8 DN 200</t>
  </si>
  <si>
    <t>"STOKA C" 48,8</t>
  </si>
  <si>
    <t>877181101</t>
  </si>
  <si>
    <t>Montáž elektrospojek na vodovodním potrubí z PE trub d 50</t>
  </si>
  <si>
    <t>28615971</t>
  </si>
  <si>
    <t>elektrospojka SDR 11 PE 100 PN 16 d 50</t>
  </si>
  <si>
    <t>877211110</t>
  </si>
  <si>
    <t>Montáž elektrokolen 45° na vodovodním potrubí z PE trub d 63</t>
  </si>
  <si>
    <t>28614946</t>
  </si>
  <si>
    <t>elektrokoleno 45° PE 100 PN 16 d 63</t>
  </si>
  <si>
    <t>891355321</t>
  </si>
  <si>
    <t>Montáž zpětných klapek DN 200</t>
  </si>
  <si>
    <t>"STOKA C1-1" 1</t>
  </si>
  <si>
    <t>42284418</t>
  </si>
  <si>
    <t>klapka zpětná samočinná DN 200</t>
  </si>
  <si>
    <t>892233122</t>
  </si>
  <si>
    <t>Proplach a dezinfekce vodovodního potrubí DN od 40 do 70</t>
  </si>
  <si>
    <t>"AREÁLOVÝ VODOVOD" 64,6</t>
  </si>
  <si>
    <t>892241111</t>
  </si>
  <si>
    <t>Tlaková zkouška vodou potrubí do 80</t>
  </si>
  <si>
    <t>892351111</t>
  </si>
  <si>
    <t>Tlaková zkouška vodou potrubí DN 150 nebo 200</t>
  </si>
  <si>
    <t xml:space="preserve">STOKY </t>
  </si>
  <si>
    <t>49,8+22+8,2+11</t>
  </si>
  <si>
    <t>892372111</t>
  </si>
  <si>
    <t>Zabezpečení konců potrubí DN do 300 při tlakových zkouškách vodou</t>
  </si>
  <si>
    <t>"AREÁLOVÝ VODOVOD" 1+1</t>
  </si>
  <si>
    <t>"STOKY" 4*2</t>
  </si>
  <si>
    <t>894R001</t>
  </si>
  <si>
    <t>Dodávka a montáž šachty R0 - specifikace a provedení zcela dle PD včetně podkladní vrstvy a obsypu</t>
  </si>
  <si>
    <t>894R002</t>
  </si>
  <si>
    <t>Dodávka a montáž šachty R1 - specifikace a provedení zcela dle PD včetně podkladní vrstvy a obsypu</t>
  </si>
  <si>
    <t>894R003</t>
  </si>
  <si>
    <t>Dodávka a montáž šachty R2 - specifikace a provedení zcela dle PD včetně podkladní vrstvy a obsypu</t>
  </si>
  <si>
    <t>894R004</t>
  </si>
  <si>
    <t>Dodávka a montáž šachty R3 - specifikace a provedení zcela dle PD včetně podkladní vrstvy a obsypu</t>
  </si>
  <si>
    <t>894R005</t>
  </si>
  <si>
    <t>Dodávka a montáž šachty R4 - specifikace a provedení zcela dle PD včetně podkladní vrstvy a obsypu</t>
  </si>
  <si>
    <t>894R006</t>
  </si>
  <si>
    <t>Dodávka a montáž šachty Š3 - specifikace a provedení zcela dle PD včetně podkladní vrstvy a obsypu</t>
  </si>
  <si>
    <t>894R007</t>
  </si>
  <si>
    <t>Dodávka a montáž šachty Š4 - specifikace a provedení zcela dle PD včetně podkladní vrstvy a obsypu</t>
  </si>
  <si>
    <t>894R008</t>
  </si>
  <si>
    <t>Dodávka a montáž odlučovače tuků - specifikace a provedení zcela dle PD včetně podkladní vrstvy a obsypu</t>
  </si>
  <si>
    <t>894R009</t>
  </si>
  <si>
    <t>Dodávka a montáž povrchového vsaku - specifikace a provedení zcela dle PD včetně podkladní vrstvy a obsypu (zemní těleso)</t>
  </si>
  <si>
    <t>899721112</t>
  </si>
  <si>
    <t>Signalizační vodič DN nad 150 mm na potrubí PVC</t>
  </si>
  <si>
    <t>"POTRUBÍ STOK" 80+11</t>
  </si>
  <si>
    <t>899722114</t>
  </si>
  <si>
    <t>Krytí potrubí z plastů výstražnou fólií z PVC 40 cm</t>
  </si>
  <si>
    <t>"STOKY" 49,8+22+8,2+11</t>
  </si>
  <si>
    <t>935114112</t>
  </si>
  <si>
    <t>Mikroštěrbinový odvodňovací betonový žlab 220x260 mm se spádem dna 0,5 % se základem</t>
  </si>
  <si>
    <t>997</t>
  </si>
  <si>
    <t>Přesun sutě</t>
  </si>
  <si>
    <t>997013111</t>
  </si>
  <si>
    <t>Vnitrostaveništní doprava suti a vybouraných hmot pro budovy v do 6 m s použitím mechanizace</t>
  </si>
  <si>
    <t>997013509</t>
  </si>
  <si>
    <t>Příplatek k odvozu suti a vybouraných hmot na skládku ZKD 1 km přes 1 km</t>
  </si>
  <si>
    <t>997013511</t>
  </si>
  <si>
    <t>Odvoz suti a vybouraných hmot z meziskládky na skládku do 1 km s naložením a se složením</t>
  </si>
  <si>
    <t>997013821</t>
  </si>
  <si>
    <t>Poplatek za uložení na skládce (skládkovné) stavebního odpadu s obsahem azbestu kód odpadu 170 605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</si>
  <si>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</si>
  <si>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</si>
  <si>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</si>
  <si>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</si>
  <si>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721</t>
  </si>
  <si>
    <t>Zdravotechnika - vnitřní kanalizace</t>
  </si>
  <si>
    <t>721110802</t>
  </si>
  <si>
    <t>Demontáž potrubí kameninové do DN 100</t>
  </si>
  <si>
    <t xml:space="preserve">RUŠENÉ ROZVODY </t>
  </si>
  <si>
    <t>97</t>
  </si>
  <si>
    <t>721110806</t>
  </si>
  <si>
    <t>Demontáž potrubí kameninové do DN 200</t>
  </si>
  <si>
    <t>105</t>
  </si>
  <si>
    <t>721110809</t>
  </si>
  <si>
    <t>Demontáž potrubí kameninové do DN 300</t>
  </si>
  <si>
    <t xml:space="preserve">RUŠENÝ ROZVOD </t>
  </si>
  <si>
    <t>05 - ZDRAVOTNĚ TECHNICKÉ INSTALACE</t>
  </si>
  <si>
    <t xml:space="preserve">    722 - Zdravotechnika - vnitřní vodovod</t>
  </si>
  <si>
    <t xml:space="preserve">    725 - Zdravotechnika - zařizovací předměty</t>
  </si>
  <si>
    <t xml:space="preserve">    732 - Ústřední vytápění - strojovny</t>
  </si>
  <si>
    <t xml:space="preserve">    734 - Ústřední vytápění - armatury</t>
  </si>
  <si>
    <t>132551252</t>
  </si>
  <si>
    <t>Hloubení nezapažených rýh šířky přes 800 do 2 000 mm strojně s urovnáním dna do předepsaného profilu a spádu v hornině třídy těžitelnosti III skupiny 6 přes 20 do 50 m3</t>
  </si>
  <si>
    <t>"SPLAŠKOVÁ KANALIZACE"</t>
  </si>
  <si>
    <t>7,40*((0,62-0,40)/2)*1,00 "Svodné p. č.1´ - po 1. výškové koleno"</t>
  </si>
  <si>
    <t>0,63*((0,98-0,62)/2)*1,00 "Svodné p. č.1´ - skluz"</t>
  </si>
  <si>
    <t>0,25*((1,01-0,98)/2)*1,00 "Svodné p. č.1´ - od 2. výškového kolena"</t>
  </si>
  <si>
    <t>1,15*((0,60-0,56)/2)*1,00 "Svodné p. č.3´"</t>
  </si>
  <si>
    <t xml:space="preserve">4,02*((0,58-0,45)/2)*1,00 "Svodné p. č.4´" </t>
  </si>
  <si>
    <t>1,00*((0,58-0,55)/2)*1,00 "Svodné p. č.5´"</t>
  </si>
  <si>
    <t>1,05*((0,48-0,44)/2)*1,00 "Svodné p. č.6´"</t>
  </si>
  <si>
    <t>31,50*((1,01-0,30)/2)*1,00 "Svodné p. č.8´ - po 1. výškové koleno"</t>
  </si>
  <si>
    <t>0,53*((1,05-0,91)/2)*1,00 "Svodné p. č.8´ - skluz"</t>
  </si>
  <si>
    <t>1,03*((1,08-1,05)/2)*1,00 "Svodné p. č.8´ - od 2. výškového kolena"</t>
  </si>
  <si>
    <t>1,78*((0,86-0,80)/2)*1,00 "Svodné p. č.9´"</t>
  </si>
  <si>
    <t>4,65*((0,84-0,70)/2)*1,00 "Svodné p. č.10´"</t>
  </si>
  <si>
    <t>0,81*((0,80-0,77)/2)*1,00 "Svodné p. č.11´"</t>
  </si>
  <si>
    <t>0,81*((0,78-0,75)/2)*1,00 "Svodné p. č.12´"</t>
  </si>
  <si>
    <t>0,37*((0,76-0,75)/2)*1,00 "Svodné p. č.13´"</t>
  </si>
  <si>
    <t>1,55*((0,81-0,76)/2)*1,00 "Svodné p. č.14´"</t>
  </si>
  <si>
    <t>10,45*((0,74-0,42)/2)*1,00 "Svodné p. č.16´"</t>
  </si>
  <si>
    <t>1,16*((0,67-0,64)/2)*1,00 "Svodné p. č.17´"</t>
  </si>
  <si>
    <t>1,38*((0,59-0,54)/2)*1,00 "Svodné p. č.18´"</t>
  </si>
  <si>
    <t>3,09*((0,63-0,53)/2)*1,00 "Svodné p. č.19´"</t>
  </si>
  <si>
    <t>1,49*((0,60-0,57)/2)*1,00 "Svodné p. č.21´"</t>
  </si>
  <si>
    <t>0,47*((0,51-0,50)/2)*1,00 "Svodné p. č.22´"</t>
  </si>
  <si>
    <t>1,28*((0,50-0,47)/2)*1,00 "Svodné p. č.23´"</t>
  </si>
  <si>
    <t>1,52*((0,46-0,42)/2)*1,00 "Svodné p. č.24´"</t>
  </si>
  <si>
    <t>1,68*((0,39-0,37)/2)*1,00 "Svodné p. č.26´"</t>
  </si>
  <si>
    <t>0,20*((0,37-0,36)/2)*1,00 "Svodné p. č.28´"</t>
  </si>
  <si>
    <t>1,40*((0,37-0,33)/2)*1,00 "Svodné p. č.29´"</t>
  </si>
  <si>
    <t>1,53*((0,44-0,39)/2)*1,00 "Svodné p. č.30´"</t>
  </si>
  <si>
    <t>7,34*((0,54-0,30)/2)*1,00 "Svodné p. č.31´ - po 1. výškové koleno"</t>
  </si>
  <si>
    <t>1,12*((1,25-0,54)/2)*1,00 "Svodné p. č.31´- skluz"</t>
  </si>
  <si>
    <t>1,43*((1,29-1,25)/2)*1,00 "Svodné p. č.31´ - od 2. výškového kolena"</t>
  </si>
  <si>
    <t xml:space="preserve">3,86*((0,56-0,45)/2)*1,00 "Svodné p. č.32´ - po 1. výškové koleno" </t>
  </si>
  <si>
    <t>1,12*((1,20-0,56)/2)*1,00 "Svodné p. č.32´ - skluz"</t>
  </si>
  <si>
    <t>0,30*((1,21-1,20)/2)*1,00 "Svodné p. č.32´ - od 2. výškového kolena"</t>
  </si>
  <si>
    <t>3,03*((0,54-0,45)/2)*1,00 "Svodné p. č.33´"</t>
  </si>
  <si>
    <t>0,85*((0,55-0,52)/2)*1,00 "Svodné p. č.34´"</t>
  </si>
  <si>
    <t>Mezisoučet</t>
  </si>
  <si>
    <t>"DEŠŤOVÁ KANALIZACE"</t>
  </si>
  <si>
    <t>24,38*((0,57-0,20)/2)*1,00</t>
  </si>
  <si>
    <t>25,00*((0,32-0,20)/2)*1,00</t>
  </si>
  <si>
    <t>25,80*((0,58-0,20)/2)*1,00</t>
  </si>
  <si>
    <t>"VODOVOD"</t>
  </si>
  <si>
    <t>2,50*((1,00)/2)*1,00 "Vodovodní přípojka"</t>
  </si>
  <si>
    <t>"ODPOČET (-)"</t>
  </si>
  <si>
    <t>-1,00*0,25*1,00</t>
  </si>
  <si>
    <t>-1,00*0,23*1,00</t>
  </si>
  <si>
    <t>-1,00*0,27*1,00</t>
  </si>
  <si>
    <t>-1,00*0,55*1,00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</si>
  <si>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</si>
  <si>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</si>
  <si>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27,607 "Výkop - rýhy"</t>
  </si>
  <si>
    <t>167151103</t>
  </si>
  <si>
    <t>Nakládání, skládání a překládání neulehlého výkopku nebo sypaniny strojně nakládání, množství do 100 m3, z horniny třídy těžitelnosti III, skupiny 6 a 7</t>
  </si>
  <si>
    <t>171251201</t>
  </si>
  <si>
    <t>Uložení sypaniny na skládky nebo meziskládky bez hutnění s upravením uložené sypaniny do předepsaného tvaru</t>
  </si>
  <si>
    <t>171201221</t>
  </si>
  <si>
    <t>Poplatek za uložení stavebního odpadu na skládce (skládkovné) zeminy a kamení zatříděného do Katalogu odpadů pod kódem 17 05 04</t>
  </si>
  <si>
    <t xml:space="preserve">27,607*1,80 </t>
  </si>
  <si>
    <t>133</t>
  </si>
  <si>
    <t>174111101</t>
  </si>
  <si>
    <t>Zásyp sypaninou z jakékoliv horniny ručně s uložením výkopku ve vrstvách se zhutněním jam, šachet, rýh nebo kolem objektů v těchto vykopávkách</t>
  </si>
  <si>
    <t>0,00 "Zpětná zásyp viz stavební rozpočet"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</si>
  <si>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</si>
  <si>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</si>
  <si>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2,72*(0,11+0,30)*1,00 "Svodné p. č.1´ - DN110"</t>
  </si>
  <si>
    <t>0,51*(0,11+0,30)*1,00 "Svodné p. č.3´"</t>
  </si>
  <si>
    <t>4,02*(0,11+0,30)*1,00 "Svodné p. č.4´"</t>
  </si>
  <si>
    <t>1,64*(0,11+0,30)*1,00 "Svodné p. č.5´"</t>
  </si>
  <si>
    <t>1,05*(0,11+0,30)*1,00 "Svodné p. č.6´"</t>
  </si>
  <si>
    <t>9,17*(0,11+0,30)*1,00 "Svodné p. č.8´"</t>
  </si>
  <si>
    <t>1,79*(0,11+0,30)*1,00 "Svodné p. č.9´"</t>
  </si>
  <si>
    <t>4,65*(0,11+0,30)*1,00 "Svodné p. č.10´"</t>
  </si>
  <si>
    <t>0,81*(0,11+0,30)*1,00 "Svodné p. č.11´"</t>
  </si>
  <si>
    <t>0,81*(0,11+0,30)*1,00 "Svodné p. č.12´"</t>
  </si>
  <si>
    <t>0,37*(0,11+0,30)*1,00 "Svodné p. č.13´"</t>
  </si>
  <si>
    <t>1,55*(0,11+0,30)*1,00 "Svodné p. č.14´"</t>
  </si>
  <si>
    <t>10,45*(0,11+0,30)*1,00 "Svodné p. č.16´"</t>
  </si>
  <si>
    <t>1,16*(0,11+0,30)*1,00 "Svodné p. č.17´"</t>
  </si>
  <si>
    <t>1,37*(0,11+0,30)*1,00 "Svodné p. č.18´"</t>
  </si>
  <si>
    <t>3,09*(0,11+0,30)*1,00 "Svodné p. č.19´"</t>
  </si>
  <si>
    <t>1,50*(0,11+0,30)*1,00 "Svodné p. č.21´"</t>
  </si>
  <si>
    <t>1,28*(0,11+0,30)*1,00 "Svodné p. č.23´"</t>
  </si>
  <si>
    <t>1,52*(0,11+0,30)*1,00 "Svodné p. č.24´"</t>
  </si>
  <si>
    <t>1,67*(0,11+0,30)*1,00 "Svodné p. č.26´"</t>
  </si>
  <si>
    <t>0,50*(0,11+0,30)*1,00 "Svodné p. č. 28´"</t>
  </si>
  <si>
    <t>1,40*(0,11+0,30)*1,00 "Svodné p. č.29´"</t>
  </si>
  <si>
    <t>1,53*(0,11+0,30)*1,00 "Svodné p. č.30´"</t>
  </si>
  <si>
    <t>3,75*(0,11+0,30)*1,00 "Svodné p. č.31´"</t>
  </si>
  <si>
    <t>3,20*(0,11+0,30)*1,00 "Svodné p. č.32´"</t>
  </si>
  <si>
    <t>3,03*(0,11+0,30)*1,00 "Svodné p. č.33´"</t>
  </si>
  <si>
    <t>0,85*(0,11+0,30)*1,00 "Svodné p. č.34´"</t>
  </si>
  <si>
    <t>-65,39*(Pi*0,055^2) "Odpočet potrubí"</t>
  </si>
  <si>
    <t>5,56*(0,125+0,30)*1,00 "Svodné p. č. 1´ - DN125"</t>
  </si>
  <si>
    <t>23,90*(0,125+0,30)*1,00 "Svodné p. č.8´"</t>
  </si>
  <si>
    <t>6,23*(0,125+0,30)*1,00 "Svodné p. č. 31´"</t>
  </si>
  <si>
    <t>2,03*(0,125+0,30)*1,00 "Svodné p. č. 32´"</t>
  </si>
  <si>
    <t>-37,72*(Pi*0,0625^2) "Odpočet potrubí"</t>
  </si>
  <si>
    <t>2,50*(0,05+0,30)*1,00 "Vodovodní přípojka - DN50"</t>
  </si>
  <si>
    <t>-2,50*(Pi*0,025^2)</t>
  </si>
  <si>
    <t>451541112</t>
  </si>
  <si>
    <t>stěrkodrť fr. 16-32mm</t>
  </si>
  <si>
    <t>32,511*1,80 "Obsyp potrubí"</t>
  </si>
  <si>
    <t>58331340</t>
  </si>
  <si>
    <t>kamenivo těžené drobné prané frakce 0-4</t>
  </si>
  <si>
    <t>42,631*1,80 "Obsyp potrubí"</t>
  </si>
  <si>
    <t>451572111</t>
  </si>
  <si>
    <t>Lože pod potrubí, stoky a drobné objekty v otevřeném výkopu z kameniva drobného těženého 0 až 4 mm</t>
  </si>
  <si>
    <t>8,30*0,10*1,00 "Svodné p. č.1"</t>
  </si>
  <si>
    <t>0,51*0,10*1,00 "Svodné p. č.3"</t>
  </si>
  <si>
    <t>4,02*0,10*1,00 "Svodné p. č.4"</t>
  </si>
  <si>
    <t>1,64*0,10*1,00 "Svodné p. č.5"</t>
  </si>
  <si>
    <t>1,05*0,10*1,00 "Svodné p. č.6"</t>
  </si>
  <si>
    <t>33,07*0,10*1,00 "Svodné p. č.8"</t>
  </si>
  <si>
    <t>1,79*0,10*1,00 "Svodné p. č.9"</t>
  </si>
  <si>
    <t>4,65*0,10*1,00 "Svodné p. č.10"</t>
  </si>
  <si>
    <t>0,81*0,10*1,00 "Svodné p. č.11"</t>
  </si>
  <si>
    <t>0,81*0,10*1,00 "Svodné p. č.12"</t>
  </si>
  <si>
    <t>0,37*0,10*1,00 "Svodné p. č.13"</t>
  </si>
  <si>
    <t>1,55*0,10*1,00 "Svodné p. č.14"</t>
  </si>
  <si>
    <t>10,45*0,10*1,00 "Svodné p. č.16"</t>
  </si>
  <si>
    <t>1,16*0,10*1,00 "Svodné p. č.17"</t>
  </si>
  <si>
    <t>1,37*0,10*1,00 "Svodné p. č.18"</t>
  </si>
  <si>
    <t>3,09*0,10*1,00 "Svodné p. č.19"</t>
  </si>
  <si>
    <t>1,50*0,10*1,00 "Svodné p. č.21"</t>
  </si>
  <si>
    <t>1,28*0,10*1,00 "Svodné p. č.23"</t>
  </si>
  <si>
    <t>1,52*0,10*1,00 "Svodné p. č.24"</t>
  </si>
  <si>
    <t>1,67*0,10*1,00 "Svodné p. č.26"</t>
  </si>
  <si>
    <t>0,50*0,10*1,00 "Svodné p. č.28"</t>
  </si>
  <si>
    <t>1,40*0,10*1,00 "Svodné p. č.29"</t>
  </si>
  <si>
    <t>1,53*0,10*1,00 "Svodné p. č.30"</t>
  </si>
  <si>
    <t>9,99*0,10*1,00 "Svodné p. č.31"</t>
  </si>
  <si>
    <t>5,23*0,10*1,00 "Svodné p. č.32"</t>
  </si>
  <si>
    <t>3,03*0,10*1,00 "Svodné p. č.33"</t>
  </si>
  <si>
    <t>0,85*0,10*1,00 "Svodné p. č.34"</t>
  </si>
  <si>
    <t>871181211</t>
  </si>
  <si>
    <t>Montáž vodovodního potrubí z plastů v otevřeném výkopu z polyetylenu PE 100 svařovaných elektrotvarovkou SDR 11/PN16 D 50 x 4,6 mm</t>
  </si>
  <si>
    <t>"VENKOVNÍ ČÁST ROZVODU VODY"</t>
  </si>
  <si>
    <t>2,45 "Ležatá část"</t>
  </si>
  <si>
    <t>1,50 "Svislá část"</t>
  </si>
  <si>
    <t>28613683</t>
  </si>
  <si>
    <t>potrubí dvouvrstvé PE100 RC se signalizační vrstvou SDR11 50x4,6mm dl 12m</t>
  </si>
  <si>
    <t>3,950*1,03 "1,03 - ztrátné"</t>
  </si>
  <si>
    <t>871241211</t>
  </si>
  <si>
    <t>Montáž vodovodního potrubí z plastů v otevřeném výkopu z polyetylenu PE 100 svařovaných elektrotvarovkou SDR 11/PN16 D 90 x 8,2 mm</t>
  </si>
  <si>
    <t>"Chránička"</t>
  </si>
  <si>
    <t>28613556</t>
  </si>
  <si>
    <t>potrubí dvouvrstvé PE100 RC SDR11 90x8,2 dl 12m</t>
  </si>
  <si>
    <t>3,95*1,03 "1,03 - ztrátné"</t>
  </si>
  <si>
    <t>871263121</t>
  </si>
  <si>
    <t>Montáž kanalizačního potrubí z plastů z tvrdého PVC těsněných gumovým kroužkem v otevřeném výkopu ve sklonu do 20 % DN 110</t>
  </si>
  <si>
    <t>60,73 "Svodné potrubí"</t>
  </si>
  <si>
    <t>30,20 "Svodné potrubí - svislá část"</t>
  </si>
  <si>
    <t>28611113</t>
  </si>
  <si>
    <t>trubka kanalizační PVC DN 110x1000 mm SN4</t>
  </si>
  <si>
    <t>90,93*1,03 "1,03 - ztrátné"</t>
  </si>
  <si>
    <t>871273121</t>
  </si>
  <si>
    <t>Montáž kanalizačního potrubí z plastů z tvrdého PVC těsněných gumovým kroužkem v otevřeném výkopu ve sklonu do 20 % DN 125</t>
  </si>
  <si>
    <t xml:space="preserve">37,75 "Svodné potrubí" </t>
  </si>
  <si>
    <t>28611126</t>
  </si>
  <si>
    <t>trubka kanalizační PVC DN 125x1000 mm SN4</t>
  </si>
  <si>
    <t>37,75*1,03 "1,03 - ztrátné"</t>
  </si>
  <si>
    <t>141</t>
  </si>
  <si>
    <t>Krytí potrubí z plastů výstražnou fólií z PVC šířky 40 cm</t>
  </si>
  <si>
    <t>X899911101</t>
  </si>
  <si>
    <t>kluzná objímka výšky 15mm pro potrubí d75</t>
  </si>
  <si>
    <t>7 "Kladeno po 0,5m"</t>
  </si>
  <si>
    <t>X899913133</t>
  </si>
  <si>
    <t>Koncová uzavírací manžeta chrániček d90/d50</t>
  </si>
  <si>
    <t>1 "Utěsnění chráničky v místnosti č. 029 denní místnost"</t>
  </si>
  <si>
    <t>Tlakové zkoušky vodou na potrubí DN do 80</t>
  </si>
  <si>
    <t>3,95 "Venkovní část rozvodu vody"</t>
  </si>
  <si>
    <t>892271111</t>
  </si>
  <si>
    <t>Tlakové zkoušky vodou na potrubí DN 100 nebo 125</t>
  </si>
  <si>
    <t>90,93+37,75 "DN110, 125"</t>
  </si>
  <si>
    <t>137</t>
  </si>
  <si>
    <t>Přesun hmot pro trubní vedení hloubené z trub z plastických hmot nebo sklolaminátových pro vodovody nebo kanalizace v otevřeném výkopu dopravní vzdálenost do 15 m</t>
  </si>
  <si>
    <t>721174025</t>
  </si>
  <si>
    <t>Potrubí z trub polypropylenových odpadní (svislé) DN 110</t>
  </si>
  <si>
    <t>12,96*1,03 "1,03 - ztrátné"</t>
  </si>
  <si>
    <t>721174042</t>
  </si>
  <si>
    <t>Potrubí z trub polypropylenových připojovací DN 40</t>
  </si>
  <si>
    <t>4,00*1,03 "1,03 - ztrátné"</t>
  </si>
  <si>
    <t>721174043</t>
  </si>
  <si>
    <t>Potrubí z trub polypropylenových připojovací DN 50</t>
  </si>
  <si>
    <t>22,76*1,03 "1,03 - ztrátné"</t>
  </si>
  <si>
    <t>721174044</t>
  </si>
  <si>
    <t>Potrubí z trub polypropylenových připojovací DN 75</t>
  </si>
  <si>
    <t>2,30*1,03 "1,03 - ztrátné"</t>
  </si>
  <si>
    <t>721174045</t>
  </si>
  <si>
    <t>Potrubí z trub polypropylenových připojovací DN 110</t>
  </si>
  <si>
    <t>4,99*1,03 "1,03 - ztrátné"</t>
  </si>
  <si>
    <t>721175203</t>
  </si>
  <si>
    <t>Plastové potrubí odhlučněné třívrstvé připojovací DN 50</t>
  </si>
  <si>
    <t>9,18*1,03 "1,03 - ztrátné"</t>
  </si>
  <si>
    <t>721175211</t>
  </si>
  <si>
    <t>Plastové potrubí odhlučněné třívrstvé odpadní (svislé) DN 75</t>
  </si>
  <si>
    <t>2,40*1,03 "1,03 - ztrátné"</t>
  </si>
  <si>
    <t>721194104</t>
  </si>
  <si>
    <t>Vyměření přípojek na potrubí vyvedení a upevnění odpadních výpustek DN 40</t>
  </si>
  <si>
    <t>721194105</t>
  </si>
  <si>
    <t>Vyměření přípojek na potrubí vyvedení a upevnění odpadních výpustek DN 50</t>
  </si>
  <si>
    <t>721194107</t>
  </si>
  <si>
    <t>Vyměření přípojek na potrubí vyvedení a upevnění odpadních výpustek DN 70</t>
  </si>
  <si>
    <t>721194109</t>
  </si>
  <si>
    <t>Vyměření přípojek na potrubí vyvedení a upevnění odpadních výpustek DN 110</t>
  </si>
  <si>
    <t>721273152</t>
  </si>
  <si>
    <t>Ventilační hlavice z polypropylenu (PP) DN 75</t>
  </si>
  <si>
    <t>721273153</t>
  </si>
  <si>
    <t>Ventilační hlavice z polypropylenu (PP) DN 110</t>
  </si>
  <si>
    <t>721274121</t>
  </si>
  <si>
    <t>Ventily přivzdušňovací odpadních potrubí vnitřní od DN 32 do DN 50</t>
  </si>
  <si>
    <t>1 "PV-50"</t>
  </si>
  <si>
    <t>721274103</t>
  </si>
  <si>
    <t>Ventily přivzdušňovací odpadních potrubí venkovní DN 110</t>
  </si>
  <si>
    <t>3 "PV-110"</t>
  </si>
  <si>
    <t>721211421</t>
  </si>
  <si>
    <t>Podlahové vpusti se svislým odtokem DN 50/75/110 mřížka nerez 115x115</t>
  </si>
  <si>
    <t>5 "Vp"</t>
  </si>
  <si>
    <t>721290123</t>
  </si>
  <si>
    <t>Zkouška těsnosti kanalizace  v objektech kouřem do DN 300</t>
  </si>
  <si>
    <t>12,96+2,30+22,76+4,00+4,99+9,18+2,40</t>
  </si>
  <si>
    <t>998721201</t>
  </si>
  <si>
    <t>Přesun hmot pro vnitřní kanalizace  stanovený procentní sazbou (%) z ceny vodorovná dopravní vzdálenost do 50 m v objektech výšky do 6 m</t>
  </si>
  <si>
    <t>998721292</t>
  </si>
  <si>
    <t>Přesun hmot pro vnitřní kanalizace  stanovený procentní sazbou (%) z ceny Příplatek k cenám za zvětšený přesun přes vymezenou největší dopravní vzdálenost do 100 m</t>
  </si>
  <si>
    <t>722</t>
  </si>
  <si>
    <t>Zdravotechnika - vnitřní vodovod</t>
  </si>
  <si>
    <t>722130233</t>
  </si>
  <si>
    <t>Potrubí z ocelových trubek pozinkovaných  závitových svařovaných běžných DN 25</t>
  </si>
  <si>
    <t>"POŽÁRNÍ VODA"</t>
  </si>
  <si>
    <t>22,20*1,01 "1,01 - ztrátné"</t>
  </si>
  <si>
    <t>28614101</t>
  </si>
  <si>
    <t>trubka vícevrstvá pro vodu a topení PP-RCT S 3,2 D 20mm</t>
  </si>
  <si>
    <t>34,40*1,03 "SV - 1,03 - ztrátné"</t>
  </si>
  <si>
    <t>7,85*1,03 "Ci - 1,03 - ztrátné"</t>
  </si>
  <si>
    <t>45,01*1,03 "TV - 1,03 - ztrátné"</t>
  </si>
  <si>
    <t>21,40*1,03 "UPV - 1,03 - ztrátné"</t>
  </si>
  <si>
    <t>722176112</t>
  </si>
  <si>
    <t>Montáž potrubí z plastových trub  svařovaných polyfuzně D přes 16 do 20 mm</t>
  </si>
  <si>
    <t>34,40 "SV"</t>
  </si>
  <si>
    <t>7,85 "Ci"</t>
  </si>
  <si>
    <t>45,01 "TV"</t>
  </si>
  <si>
    <t>21,40 "UPV"</t>
  </si>
  <si>
    <t>28614102</t>
  </si>
  <si>
    <t>trubka vícevrstvá pro vodu a topení PP-RCT S 3,2 D 25mm</t>
  </si>
  <si>
    <t>46,75*1,03 "SV - 1,03 - ztrátné"</t>
  </si>
  <si>
    <t>20,92*1,03 "TV - 1,03 - ztrátné"</t>
  </si>
  <si>
    <t>21,93*1,03 "UPV - 1,03 - ztrátné"</t>
  </si>
  <si>
    <t>722176113</t>
  </si>
  <si>
    <t>Montáž potrubí z plastových trub  svařovaných polyfuzně D přes 20 do 25 mm</t>
  </si>
  <si>
    <t>46,75 "SV"</t>
  </si>
  <si>
    <t>20,92 "TV"</t>
  </si>
  <si>
    <t>21,93 "UPV"</t>
  </si>
  <si>
    <t>28614103</t>
  </si>
  <si>
    <t>trubka vícevrstvá pro vodu a topení PP-RCT S 3,2 D 32mm</t>
  </si>
  <si>
    <t>23,07*1,03 "SV - 1,03 - ztrátné"</t>
  </si>
  <si>
    <t>2,40*1,03 "TV - 1,03 - ztrátné"</t>
  </si>
  <si>
    <t>722176114</t>
  </si>
  <si>
    <t>Montáž potrubí z plastových trub  svařovaných polyfuzně D přes 25 do 32 mm</t>
  </si>
  <si>
    <t>23,07 "SV"</t>
  </si>
  <si>
    <t>2,40 "TV"</t>
  </si>
  <si>
    <t>28614104</t>
  </si>
  <si>
    <t>trubka vícevrstvá pro vodu a topení PP-RCT S 3,2 D 40mm</t>
  </si>
  <si>
    <t>2,70*1,03 "SV - 1,03 - ztrátné"</t>
  </si>
  <si>
    <t>722176115</t>
  </si>
  <si>
    <t>Montáž potrubí z plastových trub  svařovaných polyfuzně D přes 32 do 40 mm</t>
  </si>
  <si>
    <t>2,70 "SV"</t>
  </si>
  <si>
    <t>28614105</t>
  </si>
  <si>
    <t>trubka vícevrstvá pro vodu a topení PP-RCT S 3,2 D 50mm</t>
  </si>
  <si>
    <t>37,00*1,03 "SV - 1,03 - ztrátné"</t>
  </si>
  <si>
    <t>722176116</t>
  </si>
  <si>
    <t>Montáž potrubí z plastových trub  svařovaných polyfuzně D přes 40 do 50 mm</t>
  </si>
  <si>
    <t>37,00 "SV"</t>
  </si>
  <si>
    <t>722181241</t>
  </si>
  <si>
    <t>Ochrana potrubí  termoizolačními trubicemi z pěnového polyetylenu PE přilepenými v příčných a podélných spojích, tloušťky izolace přes 13 do 20 mm, vnitřního průměru izolace DN do 22 mm</t>
  </si>
  <si>
    <t>7,85*1,03 "Ci-d20"</t>
  </si>
  <si>
    <t>45,01*1,03 "TV-d20"</t>
  </si>
  <si>
    <t>"1,03 - ztrátné"</t>
  </si>
  <si>
    <t>139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</si>
  <si>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</si>
  <si>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</si>
  <si>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"Drenážní potrubí"</t>
  </si>
  <si>
    <t>75,18*1,03 "1,03-ztrátné"</t>
  </si>
  <si>
    <t>69311068</t>
  </si>
  <si>
    <t>geotextilie netkaná separační, ochranná, filtrační, drenážní PP 300g/m2</t>
  </si>
  <si>
    <t>722181251</t>
  </si>
  <si>
    <t>Ochrana potrubí  termoizolačními trubicemi z pěnového polyetylenu PE přilepenými v příčných a podélných spojích, tloušťky izolace přes 20 do 25 mm, vnitřního průměru izolace DN do 22 mm</t>
  </si>
  <si>
    <t>34,40*1,03 "SV-d20"</t>
  </si>
  <si>
    <t>21,40*1,03 "UPV-d20"</t>
  </si>
  <si>
    <t>722181252</t>
  </si>
  <si>
    <t>Ochrana potrubí  termoizolačními trubicemi z pěnového polyetylenu PE přilepenými v příčných a podélných spojích, tloušťky izolace přes 20 do 25 mm, vnitřního průměru izolace DN přes 22 do 45 mm</t>
  </si>
  <si>
    <t>22,20*1,03 "PV-DN25"</t>
  </si>
  <si>
    <t>46,75*1,03 "SV-d25"</t>
  </si>
  <si>
    <t>21,93*1,03 "UPV-d25"</t>
  </si>
  <si>
    <t>20,92*1,03 "TV-d25"</t>
  </si>
  <si>
    <t>23,07*1,03 "SV-d32"</t>
  </si>
  <si>
    <t>2,40*1,03 "TV-d32"</t>
  </si>
  <si>
    <t>2,70*1,03 "SV-d40"</t>
  </si>
  <si>
    <t>722181253</t>
  </si>
  <si>
    <t>Ochrana potrubí  termoizolačními trubicemi z pěnového polyetylenu PE přilepenými v příčných a podélných spojích, tloušťky izolace přes 20 do 25 mm, vnitřního průměru izolace DN přes 45 do 63 mm</t>
  </si>
  <si>
    <t>37,00*1,03 "SV-d50"</t>
  </si>
  <si>
    <t>722190401</t>
  </si>
  <si>
    <t>Zřízení přípojek na potrubí  vyvedení a upevnění výpustek do DN 25</t>
  </si>
  <si>
    <t>722220111</t>
  </si>
  <si>
    <t>Armatury s jedním závitem nástěnky pro výtokový ventil G 1/2"</t>
  </si>
  <si>
    <t>722220121</t>
  </si>
  <si>
    <t>Armatury s jedním závitem nástěnky pro baterii G 1/2"</t>
  </si>
  <si>
    <t>pár</t>
  </si>
  <si>
    <t>722224115</t>
  </si>
  <si>
    <t>Armatury s jedním závitem kohouty plnicí a vypouštěcí PN 10 G 1/2"</t>
  </si>
  <si>
    <t>722224116</t>
  </si>
  <si>
    <t>Armatury s jedním závitem kohouty plnicí a vypouštěcí PN 10 G 3/4"</t>
  </si>
  <si>
    <t>722231072</t>
  </si>
  <si>
    <t>Armatury se dvěma závity ventily zpětné mosazné PN 10 do 110°C G 1/2"</t>
  </si>
  <si>
    <t>722231073</t>
  </si>
  <si>
    <t>Armatury se dvěma závity ventily zpětné mosazné PN 10 do 110°C G 3/4"</t>
  </si>
  <si>
    <t>722231076</t>
  </si>
  <si>
    <t>Armatury se dvěma závity ventily zpětné mosazné PN 10 do 110°C G 6/4"</t>
  </si>
  <si>
    <t>722231142</t>
  </si>
  <si>
    <t>Armatury se dvěma závity ventily pojistné rohové G 3/4"</t>
  </si>
  <si>
    <t>722232043</t>
  </si>
  <si>
    <t>Armatury se dvěma závity kulové kohouty PN 42 do 185 °C přímé vnitřní závit G 1/2"</t>
  </si>
  <si>
    <t>142</t>
  </si>
  <si>
    <t>722232044</t>
  </si>
  <si>
    <t>Armatury se dvěma závity kulové kohouty PN 42 do 185 °C přímé vnitřní závit G 3/4"</t>
  </si>
  <si>
    <t>144</t>
  </si>
  <si>
    <t>722232045</t>
  </si>
  <si>
    <t>Armatury se dvěma závity kulové kohouty PN 42 do 185 °C přímé vnitřní závit G 1"</t>
  </si>
  <si>
    <t>146</t>
  </si>
  <si>
    <t>722232046</t>
  </si>
  <si>
    <t>Armatury se dvěma závity kulové kohouty PN 42 do 185 °C přímé vnitřní závit G 5/4"</t>
  </si>
  <si>
    <t>148</t>
  </si>
  <si>
    <t>722232047</t>
  </si>
  <si>
    <t>Armatury se dvěma závity kulové kohouty PN 42 do 185 °C přímé vnitřní závit G 6/4"</t>
  </si>
  <si>
    <t>150</t>
  </si>
  <si>
    <t>722232063</t>
  </si>
  <si>
    <t>Armatury se dvěma závity kulové kohouty PN 42 do 185 °C přímé vnitřní závit s vypouštěním G 1"</t>
  </si>
  <si>
    <t>152</t>
  </si>
  <si>
    <t>722239103</t>
  </si>
  <si>
    <t>Armatury se dvěma závity montáž vodovodních armatur se dvěma závity ostatních typů G 1"</t>
  </si>
  <si>
    <t>154</t>
  </si>
  <si>
    <t>722232065</t>
  </si>
  <si>
    <t>Armatury se dvěma závity kulové kohouty PN 42 do 185 °C přímé vnitřní závit s vypouštěním G 6/4"</t>
  </si>
  <si>
    <t>156</t>
  </si>
  <si>
    <t>722239105</t>
  </si>
  <si>
    <t>Armatury se dvěma závity montáž vodovodních armatur se dvěma závity ostatních typů G 6/4"</t>
  </si>
  <si>
    <t>158</t>
  </si>
  <si>
    <t>X55114123</t>
  </si>
  <si>
    <t>Kohout kulový G 5/4" s filtrem - FILTR BALL</t>
  </si>
  <si>
    <t>722239101</t>
  </si>
  <si>
    <t>Armatury se dvěma závity montáž vodovodních armatur se dvěma závity ostatních typů G 1/2"</t>
  </si>
  <si>
    <t>725813112</t>
  </si>
  <si>
    <t>Ventily rohové bez připojovací trubičky nebo flexi hadičky pračkové G 3/4"</t>
  </si>
  <si>
    <t>X722224154</t>
  </si>
  <si>
    <t>Zahradní ventil s přípojením na hadici 1/2"</t>
  </si>
  <si>
    <t>2 "ZV"</t>
  </si>
  <si>
    <t>722229101</t>
  </si>
  <si>
    <t>Armatury s jedním závitem montáž vodovodních armatur s jedním závitem ostatních typů G 1/2"</t>
  </si>
  <si>
    <t>X722250132</t>
  </si>
  <si>
    <t>Hydrantový systém D19-30bm - plná dvířka - proudnice ekv. 6</t>
  </si>
  <si>
    <t>170</t>
  </si>
  <si>
    <t>"Hydrantový systém vybrán dle požadavků PBŘ"</t>
  </si>
  <si>
    <t>1 "H"</t>
  </si>
  <si>
    <t>722290226</t>
  </si>
  <si>
    <t>Zkoušky, proplach a desinfekce vodovodního potrubí  zkoušky těsnosti vodovodního potrubí závitového do DN 50</t>
  </si>
  <si>
    <t>172</t>
  </si>
  <si>
    <t>22,20 "Požární rozvod vody"</t>
  </si>
  <si>
    <t>722290234</t>
  </si>
  <si>
    <t>Zkoušky, proplach a desinfekce vodovodního potrubí  proplach a desinfekce vodovodního potrubí do DN 80</t>
  </si>
  <si>
    <t>174</t>
  </si>
  <si>
    <t>34,40+46,75+23,07+2,70+37,00 "SV"</t>
  </si>
  <si>
    <t>20,92+45,01+2,40 "TV"</t>
  </si>
  <si>
    <t>21,93+21,40 "UPV"</t>
  </si>
  <si>
    <t>998722202</t>
  </si>
  <si>
    <t>Přesun hmot pro vnitřní vodovod  stanovený procentní sazbou (%) z ceny vodorovná dopravní vzdálenost do 50 m v objektech výšky přes 6 do 12 m</t>
  </si>
  <si>
    <t>176</t>
  </si>
  <si>
    <t>87</t>
  </si>
  <si>
    <t>998722292</t>
  </si>
  <si>
    <t>Přesun hmot pro vnitřní vodovod  stanovený procentní sazbou (%) z ceny Příplatek k cenám za zvětšený přesun přes vymezenou největší dopravní vzdálenost do 100 m</t>
  </si>
  <si>
    <t>178</t>
  </si>
  <si>
    <t>725</t>
  </si>
  <si>
    <t>Zdravotechnika - zařizovací předměty</t>
  </si>
  <si>
    <t>725112171</t>
  </si>
  <si>
    <t>Zařízení záchodů kombi klozety s hlubokým splachováním odpad vodorovný</t>
  </si>
  <si>
    <t>180</t>
  </si>
  <si>
    <t>7 "WC"</t>
  </si>
  <si>
    <t>1 "WCi"</t>
  </si>
  <si>
    <t>725121525</t>
  </si>
  <si>
    <t>Pisoárové záchodky keramické automatické s radarovým senzorem</t>
  </si>
  <si>
    <t>182</t>
  </si>
  <si>
    <t>3 "Pi"</t>
  </si>
  <si>
    <t>725211602</t>
  </si>
  <si>
    <t>Umyvadla keramická bílá bez výtokových armatur připevněná na stěnu šrouby bez sloupu nebo krytu na sifon, šířka umyvadla 550 mm</t>
  </si>
  <si>
    <t>184</t>
  </si>
  <si>
    <t>10 "U"</t>
  </si>
  <si>
    <t>93</t>
  </si>
  <si>
    <t>725211661</t>
  </si>
  <si>
    <t>Umyvadla keramická bílá bez výtokových armatur do desky zápustná, šířky umyvadla 550 až 560 mm</t>
  </si>
  <si>
    <t>186</t>
  </si>
  <si>
    <t>1 "UZ"</t>
  </si>
  <si>
    <t>103</t>
  </si>
  <si>
    <t>725211681</t>
  </si>
  <si>
    <t>Umyvadla keramická bílá bez výtokových armatur připevněná na stěnu šrouby zdravotní, šířka umyvadla 640 mm</t>
  </si>
  <si>
    <t>188</t>
  </si>
  <si>
    <t>1 "Ui"</t>
  </si>
  <si>
    <t>95</t>
  </si>
  <si>
    <t>725241111</t>
  </si>
  <si>
    <t>Sprchové vaničky akrylátové čtvercové 800x800 mm</t>
  </si>
  <si>
    <t>190</t>
  </si>
  <si>
    <t>2 "SPr"</t>
  </si>
  <si>
    <t>725244102</t>
  </si>
  <si>
    <t>Sprchové dveře a zástěny dveře sprchové do niky rámové se skleněnou výplní tl. 5 mm otvíravé jednokřídlové, na vaničku šířky 800 mm</t>
  </si>
  <si>
    <t>192</t>
  </si>
  <si>
    <t>127</t>
  </si>
  <si>
    <t>725291111</t>
  </si>
  <si>
    <t>Doplňky zařízení koupelen a záchodů  keramické toaletní deska rovná šířka 450 mm</t>
  </si>
  <si>
    <t>194</t>
  </si>
  <si>
    <t>725291521</t>
  </si>
  <si>
    <t>Doplňky zařízení koupelen a záchodů  plastové zásobník toaletních papírů</t>
  </si>
  <si>
    <t>196</t>
  </si>
  <si>
    <t>111</t>
  </si>
  <si>
    <t>725291531</t>
  </si>
  <si>
    <t>Doplňky zařízení koupelen a záchodů  plastové zásobník papírových ručníků</t>
  </si>
  <si>
    <t>198</t>
  </si>
  <si>
    <t>129</t>
  </si>
  <si>
    <t>725291703</t>
  </si>
  <si>
    <t>Doplňky zařízení koupelen a záchodů  smaltované madla rovná, délky 500 mm</t>
  </si>
  <si>
    <t>200</t>
  </si>
  <si>
    <t>725291722</t>
  </si>
  <si>
    <t>Doplňky zařízení koupelen a záchodů  smaltované madla krakorcová sklopná, délky 834 mm</t>
  </si>
  <si>
    <t>202</t>
  </si>
  <si>
    <t>725311121</t>
  </si>
  <si>
    <t>Dřezy bez výtokových armatur jednoduché se zápachovou uzávěrkou nerezové s odkapávací plochou 560x480 mm a miskou</t>
  </si>
  <si>
    <t>204</t>
  </si>
  <si>
    <t>3 "DZ"</t>
  </si>
  <si>
    <t>91</t>
  </si>
  <si>
    <t>725331111</t>
  </si>
  <si>
    <t>Výlevky bez výtokových armatur a splachovací nádrže keramické se sklopnou plastovou mřížkou 425 mm</t>
  </si>
  <si>
    <t>206</t>
  </si>
  <si>
    <t>2 "Vý"</t>
  </si>
  <si>
    <t>725111132</t>
  </si>
  <si>
    <t>Zařízení záchodů splachovače nádržkové plastové nízkopoložené nebo vysokopoložené</t>
  </si>
  <si>
    <t>208</t>
  </si>
  <si>
    <t>725339111</t>
  </si>
  <si>
    <t>Výlevky montáž výlevky</t>
  </si>
  <si>
    <t>210</t>
  </si>
  <si>
    <t>725532101</t>
  </si>
  <si>
    <t>Elektrické ohřívače zásobníkové beztlakové přepadové akumulační s pojistným ventilem závěsné svislé objem nádrže (příkon) 10 l (2,0 kW)</t>
  </si>
  <si>
    <t>212</t>
  </si>
  <si>
    <t>8 "Z"</t>
  </si>
  <si>
    <t>725532216</t>
  </si>
  <si>
    <t>Elektrické ohřívače zásobníkové beztlakové přepadové akumulační s pojistným ventilem závěsné vodorovné objem nádrže (příkon) 125 l (2,0 kW)</t>
  </si>
  <si>
    <t>214</t>
  </si>
  <si>
    <t>1 "Z1"</t>
  </si>
  <si>
    <t>131</t>
  </si>
  <si>
    <t>725532316</t>
  </si>
  <si>
    <t>Elektrické ohřívače zásobníkové beztlakové přepadové akumulační s pojistným ventilem stacionární 0,6 MPa objem nádrže (příkon) 100 l (2,2 kW)</t>
  </si>
  <si>
    <t>216</t>
  </si>
  <si>
    <t>1 "Z2"</t>
  </si>
  <si>
    <t>725821311</t>
  </si>
  <si>
    <t>Baterie dřezové nástěnné pákové s otáčivým kulatým ústím a délkou ramínka 200 mm</t>
  </si>
  <si>
    <t>218</t>
  </si>
  <si>
    <t>99</t>
  </si>
  <si>
    <t>725821325</t>
  </si>
  <si>
    <t>Baterie dřezové stojánkové pákové s otáčivým ústím a délkou ramínka 220 mm</t>
  </si>
  <si>
    <t>220</t>
  </si>
  <si>
    <t>2 "DZ"</t>
  </si>
  <si>
    <t>1 "DZ+UZ"</t>
  </si>
  <si>
    <t>101</t>
  </si>
  <si>
    <t>725822611</t>
  </si>
  <si>
    <t>Baterie umyvadlové stojánkové pákové bez výpusti</t>
  </si>
  <si>
    <t>222</t>
  </si>
  <si>
    <t>725841312</t>
  </si>
  <si>
    <t>Baterie sprchové nástěnné pákové</t>
  </si>
  <si>
    <t>224</t>
  </si>
  <si>
    <t>725861312</t>
  </si>
  <si>
    <t>Zápachové uzávěrky zařizovacích předmětů pro umyvadla podomítkové DN 40/50</t>
  </si>
  <si>
    <t>226</t>
  </si>
  <si>
    <t>725862103</t>
  </si>
  <si>
    <t>Zápachové uzávěrky zařizovacích předmětů pro dřezy DN 40/50</t>
  </si>
  <si>
    <t>228</t>
  </si>
  <si>
    <t>113</t>
  </si>
  <si>
    <t>725869204</t>
  </si>
  <si>
    <t>Zápachové uzávěrky zařizovacích předmětů montáž zápachových uzávěrek dřezových jednodílných DN 50</t>
  </si>
  <si>
    <t>230</t>
  </si>
  <si>
    <t>X725291311</t>
  </si>
  <si>
    <t>Doplňky zařízení koupelen a záchodů keramické věšák trojitý</t>
  </si>
  <si>
    <t>232</t>
  </si>
  <si>
    <t>107</t>
  </si>
  <si>
    <t>X725291312</t>
  </si>
  <si>
    <t>Krystalové zrcadlo do obkladu</t>
  </si>
  <si>
    <t>234</t>
  </si>
  <si>
    <t>109</t>
  </si>
  <si>
    <t>X72529166</t>
  </si>
  <si>
    <t>Dělící pisoárová stěna keramická</t>
  </si>
  <si>
    <t>236</t>
  </si>
  <si>
    <t>2 "Pi"</t>
  </si>
  <si>
    <t>X72529167</t>
  </si>
  <si>
    <t>Keramický kryt umyvadlového sifonu</t>
  </si>
  <si>
    <t>238</t>
  </si>
  <si>
    <t xml:space="preserve">10 "U" </t>
  </si>
  <si>
    <t>X725841311</t>
  </si>
  <si>
    <t>Držák sprchy s nastavitelnou výškou - 60 cm</t>
  </si>
  <si>
    <t>240</t>
  </si>
  <si>
    <t>725813111</t>
  </si>
  <si>
    <t>Ventily rohové bez připojovací trubičky nebo flexi hadičky G 1/2"</t>
  </si>
  <si>
    <t>242</t>
  </si>
  <si>
    <t>X725813113</t>
  </si>
  <si>
    <t>Flexi hadice nerezová 1/2" 200mm</t>
  </si>
  <si>
    <t>244</t>
  </si>
  <si>
    <t>X725865503</t>
  </si>
  <si>
    <t>Konzdenzační sifon DN32 podomítkový s nerez dvířky 150x150mm</t>
  </si>
  <si>
    <t>246</t>
  </si>
  <si>
    <t>1 "Nástěnná VZT jednotka"</t>
  </si>
  <si>
    <t>X725865506</t>
  </si>
  <si>
    <t>Kondenzační sifon DN40 s mechanickou zápachovou uzávěrkou</t>
  </si>
  <si>
    <t>248</t>
  </si>
  <si>
    <t>3 "Odvedení kondenzátu od kondenzačních van"</t>
  </si>
  <si>
    <t>X725980125.1</t>
  </si>
  <si>
    <t>Kartáčová souprava WC - na stěnu</t>
  </si>
  <si>
    <t>250</t>
  </si>
  <si>
    <t>115</t>
  </si>
  <si>
    <t>998725201</t>
  </si>
  <si>
    <t>Přesun hmot pro zařizovací předměty  stanovený procentní sazbou (%) z ceny vodorovná dopravní vzdálenost do 50 m v objektech výšky do 6 m</t>
  </si>
  <si>
    <t>252</t>
  </si>
  <si>
    <t>998725292</t>
  </si>
  <si>
    <t>Přesun hmot pro zařizovací předměty  stanovený procentní sazbou (%) z ceny Příplatek k cenám za zvětšený přesun přes vymezenou největší dopravní vzdálenost do 100 m</t>
  </si>
  <si>
    <t>254</t>
  </si>
  <si>
    <t>732</t>
  </si>
  <si>
    <t>Ústřední vytápění - strojovny</t>
  </si>
  <si>
    <t>117</t>
  </si>
  <si>
    <t>732331714</t>
  </si>
  <si>
    <t>Nádoby expanzní tlakové s membránou bez pojistného ventilu se závitovým připojením PN 1,0 o objemu 25 l</t>
  </si>
  <si>
    <t>256</t>
  </si>
  <si>
    <t>732421222</t>
  </si>
  <si>
    <t>Čerpadla teplovodní závitová mokroběžná cirkulační pro TUV (elektronicky řízená) PN 10, do 80°C DN přípojky/dopravní výška H (m) - čerpací výkon Q (m3/h) DN 32 / do 4,0 m / 2,3 m3/h</t>
  </si>
  <si>
    <t>258</t>
  </si>
  <si>
    <t>123</t>
  </si>
  <si>
    <t>998732201</t>
  </si>
  <si>
    <t>Přesun hmot pro strojovny  stanovený procentní sazbou (%) z ceny vodorovná dopravní vzdálenost do 50 m v objektech výšky do 6 m</t>
  </si>
  <si>
    <t>260</t>
  </si>
  <si>
    <t>998732293</t>
  </si>
  <si>
    <t>Přesun hmot pro strojovny  stanovený procentní sazbou (%) z ceny Příplatek k cenám za zvětšený přesun přes vymezenou největší dopravní vzdálenost do 500 m</t>
  </si>
  <si>
    <t>262</t>
  </si>
  <si>
    <t>734</t>
  </si>
  <si>
    <t>Ústřední vytápění - armatury</t>
  </si>
  <si>
    <t>734421102</t>
  </si>
  <si>
    <t>Tlakoměry s pevným stonkem a zpětnou klapkou spodní připojení (radiální) tlaku 0–16 bar průměru 63 mm</t>
  </si>
  <si>
    <t>264</t>
  </si>
  <si>
    <t>125</t>
  </si>
  <si>
    <t>998734202</t>
  </si>
  <si>
    <t>Přesun hmot pro armatury  stanovený procentní sazbou (%) z ceny vodorovná dopravní vzdálenost do 50 m v objektech výšky přes 6 do 12 m</t>
  </si>
  <si>
    <t>266</t>
  </si>
  <si>
    <t>998734293</t>
  </si>
  <si>
    <t>Přesun hmot pro armatury  stanovený procentní sazbou (%) z ceny Příplatek k cenám za zvětšený přesun přes vymezenou největší dopravní vzdálenost do 500 m</t>
  </si>
  <si>
    <t>268</t>
  </si>
  <si>
    <t>06 - VZDUCHOTECHNIKA</t>
  </si>
  <si>
    <t>Vzduchotechnika - viz samostatný výkaz</t>
  </si>
  <si>
    <t>07 - GASTRO</t>
  </si>
  <si>
    <t>HSV - HSV</t>
  </si>
  <si>
    <t xml:space="preserve">    01 - Gastro</t>
  </si>
  <si>
    <t>Gastro</t>
  </si>
  <si>
    <t>Gastro vybavení - viz samostatný výkaz</t>
  </si>
  <si>
    <t>08 - BLESKOSVOD</t>
  </si>
  <si>
    <t xml:space="preserve">    741 - Elektroinstalace - bleskosvod</t>
  </si>
  <si>
    <t>Elektroinstalace - bleskosvod</t>
  </si>
  <si>
    <t>741.BL</t>
  </si>
  <si>
    <t>Bleskosvod - viz samostatný výkaz</t>
  </si>
  <si>
    <t>09 - ZAŘÍZENÍ PRO VYTÁPĚNÍ STAVEB</t>
  </si>
  <si>
    <t>Konvent ses. Alžbětinek parc. č. 1564/4, k.ú.,N.M.</t>
  </si>
  <si>
    <t>Ondřej Zikán</t>
  </si>
  <si>
    <t xml:space="preserve">    713 - Izolace tepelné</t>
  </si>
  <si>
    <t xml:space="preserve">    731 - Ústřední vytápění - kotelny</t>
  </si>
  <si>
    <t xml:space="preserve">    733 - Ústřední vytápění - potrubí</t>
  </si>
  <si>
    <t xml:space="preserve">    735 - Ústřední vytápění - otopná tělesa</t>
  </si>
  <si>
    <t>713</t>
  </si>
  <si>
    <t>Izolace tepelné</t>
  </si>
  <si>
    <t>713463131</t>
  </si>
  <si>
    <t>Montáž izolace tepelné potrubí potrubními pouzdry bez úpravy slepenými 1x tl izolace do 25 mm</t>
  </si>
  <si>
    <t>1302969503</t>
  </si>
  <si>
    <t>78+23,4+39+62,4</t>
  </si>
  <si>
    <t>28377096</t>
  </si>
  <si>
    <t>izolace tepelná potrubí z pěnového polyetylenu 15 x 20 mm</t>
  </si>
  <si>
    <t>927514231</t>
  </si>
  <si>
    <t>60*1,3 "Přepočtené koeficientem množství</t>
  </si>
  <si>
    <t>28377106</t>
  </si>
  <si>
    <t>izolace tepelná potrubí z pěnového polyetylenu 18 x 20 mm</t>
  </si>
  <si>
    <t>-1074839932</t>
  </si>
  <si>
    <t>18*1,3 "Přepočtené koeficientem množství</t>
  </si>
  <si>
    <t>28377046</t>
  </si>
  <si>
    <t>izolace tepelná potrubí z pěnového polyetylenu 22 x 25 mm</t>
  </si>
  <si>
    <t>300450438</t>
  </si>
  <si>
    <t>30*1,3 "Přepočtené koeficientem množství</t>
  </si>
  <si>
    <t>28377056</t>
  </si>
  <si>
    <t>izolace tepelná potrubí z pěnového polyetylenu 35 x 25 mm</t>
  </si>
  <si>
    <t>-1791913553</t>
  </si>
  <si>
    <t>48*1,3 "Přepočtené koeficientem množství</t>
  </si>
  <si>
    <t>283771300</t>
  </si>
  <si>
    <t>spona na návlekovou izolaci</t>
  </si>
  <si>
    <t>-987780563</t>
  </si>
  <si>
    <t>283771350</t>
  </si>
  <si>
    <t>páska samolepící na izolaci v balení po 20 m</t>
  </si>
  <si>
    <t>-1413254384</t>
  </si>
  <si>
    <t>731</t>
  </si>
  <si>
    <t>Ústřední vytápění - kotelny</t>
  </si>
  <si>
    <t>731251112</t>
  </si>
  <si>
    <t>Kotel ocelový elektrický závěsný přímotopný o výkonu 6 kW</t>
  </si>
  <si>
    <t>818225719</t>
  </si>
  <si>
    <t>731251112.1</t>
  </si>
  <si>
    <t>Ekvitermní regulace k elektrokotli včetně čidla venkovní teploty a řídícího prostorového termostatu s časvým programem</t>
  </si>
  <si>
    <t>-1610261648</t>
  </si>
  <si>
    <t>731251124</t>
  </si>
  <si>
    <t>Kotel ocelový elektrický závěsný přímotopný o výkonu 60 kW</t>
  </si>
  <si>
    <t>265041378</t>
  </si>
  <si>
    <t>731251124.1</t>
  </si>
  <si>
    <t>Řídící modul k elektrokotli 0 - 10V</t>
  </si>
  <si>
    <t>113983751</t>
  </si>
  <si>
    <t>731251131</t>
  </si>
  <si>
    <t>Montáž kotlů ocelových nástěnných elektrických přímotopných o výkonu 4 až 18 kW</t>
  </si>
  <si>
    <t>1160818775</t>
  </si>
  <si>
    <t>731259617</t>
  </si>
  <si>
    <t>Montáž kotlů ocelových elektrických závěsných přímotopných o výkonu do 60 kW</t>
  </si>
  <si>
    <t>135709340</t>
  </si>
  <si>
    <t>731KOTX01</t>
  </si>
  <si>
    <t>Montáž ekvitermní regulační automatiky kotle s digitálním prostorvým termostatem vč. nastavení - řemeslník a použitý materiál vč. kabeláže</t>
  </si>
  <si>
    <t>-2126795280</t>
  </si>
  <si>
    <t>731KOTX02</t>
  </si>
  <si>
    <t>Montáž řídícího modulu elektrokotle - řemeslník a použitý materiál vč. kabeláže</t>
  </si>
  <si>
    <t>1930183702</t>
  </si>
  <si>
    <t>731KOTX03</t>
  </si>
  <si>
    <t>Uvedení do provozu elektrokotle</t>
  </si>
  <si>
    <t>-1234754525</t>
  </si>
  <si>
    <t>732XSTR101</t>
  </si>
  <si>
    <t>Nádoba tlaková expanzní s membránou pro topné soustavy - 25l Reflex NG 25/6 0,6MPa</t>
  </si>
  <si>
    <t>-36658309</t>
  </si>
  <si>
    <t>732XSTR102</t>
  </si>
  <si>
    <t>Kulový kohout se zajištěním a vypouštěním pro expanzní nádoby 3/4"</t>
  </si>
  <si>
    <t>1998031077</t>
  </si>
  <si>
    <t>732XSTR103</t>
  </si>
  <si>
    <t>Držák na stěnu expanzní nádoby 8 - 25l</t>
  </si>
  <si>
    <t>602527333</t>
  </si>
  <si>
    <t>732XSTR104</t>
  </si>
  <si>
    <t>Montáž expanzní nádoby</t>
  </si>
  <si>
    <t>-864921606</t>
  </si>
  <si>
    <t>733</t>
  </si>
  <si>
    <t>Ústřední vytápění - potrubí</t>
  </si>
  <si>
    <t>733222102</t>
  </si>
  <si>
    <t>Potrubí měděné polotvrdé spojované měkkým pájením D 15x1</t>
  </si>
  <si>
    <t>-1145452063</t>
  </si>
  <si>
    <t>60*1,2 "Přepočtené koeficientem množství</t>
  </si>
  <si>
    <t>733222103</t>
  </si>
  <si>
    <t>Potrubí měděné polotvrdé spojované měkkým pájením D 18x1</t>
  </si>
  <si>
    <t>-1438202563</t>
  </si>
  <si>
    <t>18*1,2 "Přepočtené koeficientem množství</t>
  </si>
  <si>
    <t>733222104</t>
  </si>
  <si>
    <t>Potrubí měděné polotvrdé spojované měkkým pájením D 22x1</t>
  </si>
  <si>
    <t>-1311647189</t>
  </si>
  <si>
    <t>30*1,2 "Přepočtené koeficientem množství</t>
  </si>
  <si>
    <t>733222106</t>
  </si>
  <si>
    <t>Potrubí měděné polotvrdé spojované měkkým pájením D 35x1,5</t>
  </si>
  <si>
    <t>1699674792</t>
  </si>
  <si>
    <t>48*1,2 "Přepočtené koeficientem množství</t>
  </si>
  <si>
    <t>733224222</t>
  </si>
  <si>
    <t>Příplatek k potrubí měděnému za zhotovení přípojky z trubek měděných D 15x1</t>
  </si>
  <si>
    <t>-482733524</t>
  </si>
  <si>
    <t>733224224</t>
  </si>
  <si>
    <t>Příplatek k potrubí měděnému za zhotovení přípojky z trubek měděných D 22x1</t>
  </si>
  <si>
    <t>-944358064</t>
  </si>
  <si>
    <t>733224226</t>
  </si>
  <si>
    <t>Příplatek k potrubí měděnému za zhotovení přípojky z trubek měděných D 35x1,5</t>
  </si>
  <si>
    <t>-2131414733</t>
  </si>
  <si>
    <t>733291101</t>
  </si>
  <si>
    <t>Zkouška těsnosti potrubí měděné do D 35x1,5</t>
  </si>
  <si>
    <t>184335894</t>
  </si>
  <si>
    <t>72+21,6+36+57,6</t>
  </si>
  <si>
    <t>733POX01</t>
  </si>
  <si>
    <t>Stavební přípomoci, vrtání, drážkování a sádrování</t>
  </si>
  <si>
    <t>h</t>
  </si>
  <si>
    <t>-1665556320</t>
  </si>
  <si>
    <t>733POX02</t>
  </si>
  <si>
    <t>Topná zkouška, dilatační a provozní zkoužka</t>
  </si>
  <si>
    <t>-1350791381</t>
  </si>
  <si>
    <t>733POX03</t>
  </si>
  <si>
    <t>Plnění topného systému pro vzduchotechniku nemrznoucí směsí s koncentrací do 30% objemu</t>
  </si>
  <si>
    <t>l</t>
  </si>
  <si>
    <t>2103586837</t>
  </si>
  <si>
    <t>734211120</t>
  </si>
  <si>
    <t>Ventil závitový odvzdušňovací G 1/2 PN 14 do 120°C automatický</t>
  </si>
  <si>
    <t>84620429</t>
  </si>
  <si>
    <t>734220103</t>
  </si>
  <si>
    <t>Ventil závitový regulační přímý G 5/4 PN 20 do 100°C vyvažovací</t>
  </si>
  <si>
    <t>686608511</t>
  </si>
  <si>
    <t>734242413</t>
  </si>
  <si>
    <t>Ventil závitový zpětný přímý G 3/4 PN 16 do 110°C</t>
  </si>
  <si>
    <t>-1226445814</t>
  </si>
  <si>
    <t>734242415</t>
  </si>
  <si>
    <t>Ventil závitový zpětný přímý G 5/4 PN 16 do 110°C</t>
  </si>
  <si>
    <t>1039872143</t>
  </si>
  <si>
    <t>734291123</t>
  </si>
  <si>
    <t>Kohout plnící a vypouštěcí G 1/2 PN 10 do 110°C závitový</t>
  </si>
  <si>
    <t>1178931631</t>
  </si>
  <si>
    <t>734291243</t>
  </si>
  <si>
    <t>Filtr závitový přímý G 3/4 PN 16 do 130°C s vnitřními závity</t>
  </si>
  <si>
    <t>367309450</t>
  </si>
  <si>
    <t>734291245</t>
  </si>
  <si>
    <t>Filtr závitový přímý G 1 1/4 PN 16 do 130°C s vnitřními závity</t>
  </si>
  <si>
    <t>47804126</t>
  </si>
  <si>
    <t>734292714</t>
  </si>
  <si>
    <t>Kohout kulový přímý G 3/4 PN 42 do 185°C vnitřní závit</t>
  </si>
  <si>
    <t>1344431453</t>
  </si>
  <si>
    <t>734292716</t>
  </si>
  <si>
    <t>Kohout kulový přímý G 1 1/4 PN 42 do 185°C vnitřní závit</t>
  </si>
  <si>
    <t>1978614479</t>
  </si>
  <si>
    <t>734411101</t>
  </si>
  <si>
    <t>Teploměr technický s pevným stonkem a jímkou zadní připojení průměr 63 mm délky 50 mm</t>
  </si>
  <si>
    <t>1015033647</t>
  </si>
  <si>
    <t>734421112</t>
  </si>
  <si>
    <t>Tlakoměr s pevným stonkem a zpětnou klapkou tlak 0-16 bar průměr 63 mm zadní připojení</t>
  </si>
  <si>
    <t>1579019953</t>
  </si>
  <si>
    <t>734ARX01</t>
  </si>
  <si>
    <t>Svěrné šroubení pro měděné trubky 15*1 otopných těles</t>
  </si>
  <si>
    <t>1748748169</t>
  </si>
  <si>
    <t>734ARX02</t>
  </si>
  <si>
    <t>Termostatická hlavice s regulačním rozsahem 6°C - 28°C a zajištěním proti zcizení pomocí bezpečnostního kroužku</t>
  </si>
  <si>
    <t>-1071579597</t>
  </si>
  <si>
    <t>734ARX03</t>
  </si>
  <si>
    <t>H šroubení uzavírací pro otopná tělesa VK rohové s vypouštěním</t>
  </si>
  <si>
    <t>1002898917</t>
  </si>
  <si>
    <t>735</t>
  </si>
  <si>
    <t>Ústřední vytápění - otopná tělesa</t>
  </si>
  <si>
    <t>735EPX01</t>
  </si>
  <si>
    <t>Elektrický přímotopný konvektor  Qel = 1000W/ 230V - 430mm*450mm*100mm - barva bílá, včetně integrovaného řídícího termostatu - dodávka a montáž</t>
  </si>
  <si>
    <t>-1566005620</t>
  </si>
  <si>
    <t>735EPX02</t>
  </si>
  <si>
    <t>Elektrický přímotopný konvektor  Qel = 1500W/ 230V - 585mm*450mm*100mm - barva bílá, včetně integrovaného řídícího termostatu - dodávka a montáž</t>
  </si>
  <si>
    <t>213046506</t>
  </si>
  <si>
    <t>735EPX03</t>
  </si>
  <si>
    <t>Elektrický přímotopný konvektor  Qel = 2000W/ 230V - 740mm*450mm*100mm - barva bílá, včetně integrovaného řídícího termostatu - dodávka a montáž</t>
  </si>
  <si>
    <t>-2147197786</t>
  </si>
  <si>
    <t>735000912</t>
  </si>
  <si>
    <t>Vyregulování ventilu s termostatickým ovládáním a regulačního šroubení</t>
  </si>
  <si>
    <t>341105093</t>
  </si>
  <si>
    <t>735152675</t>
  </si>
  <si>
    <t>Otopné těleso panelové VK třídeskové 3 přídavné přestupní plochy výška/délka 600/800 mm výkon 1925 W</t>
  </si>
  <si>
    <t>-1035113561</t>
  </si>
  <si>
    <t>735152675.1</t>
  </si>
  <si>
    <t>Stojánkové konzoly k deskovým tělesům</t>
  </si>
  <si>
    <t>1527953923</t>
  </si>
  <si>
    <t>735164273</t>
  </si>
  <si>
    <t>Otopné těleso trubkové elektrické přímotopné výška/délka 1820/750 mm včetně elektrické vložky s teplotním regulátorem</t>
  </si>
  <si>
    <t>-1005442429</t>
  </si>
  <si>
    <t>735191905</t>
  </si>
  <si>
    <t>Odvzdušnění otopných těles</t>
  </si>
  <si>
    <t>1629032602</t>
  </si>
  <si>
    <t>735191910</t>
  </si>
  <si>
    <t>Napuštění vody do otopného systému</t>
  </si>
  <si>
    <t>-311087512</t>
  </si>
  <si>
    <t>10 - ELEKTROINSTALACE</t>
  </si>
  <si>
    <t xml:space="preserve">    741 - Elektroinstalace</t>
  </si>
  <si>
    <t>Elektroinstalace</t>
  </si>
  <si>
    <t>741-x2</t>
  </si>
  <si>
    <t>D.1.4g - Elektroinstalace silnoproud - viz samostatný výkaz</t>
  </si>
  <si>
    <t>11 - MĚŘENÍ A REGULACE</t>
  </si>
  <si>
    <t xml:space="preserve">    741 - Měřerní a regulace</t>
  </si>
  <si>
    <t>Měřerní a regulace</t>
  </si>
  <si>
    <t>741-x3</t>
  </si>
  <si>
    <t>Měření a regulace - viz samostatný výkaz</t>
  </si>
  <si>
    <t>12 - SLABOPROUD</t>
  </si>
  <si>
    <t xml:space="preserve">    742 - Elektroinstalace - slaboproud</t>
  </si>
  <si>
    <t>742</t>
  </si>
  <si>
    <t>Elektroinstalace - slaboproud</t>
  </si>
  <si>
    <t>742-x1</t>
  </si>
  <si>
    <t>Slaboproud - viz samostatný výkaz</t>
  </si>
  <si>
    <t>souborl</t>
  </si>
  <si>
    <t>-53974782</t>
  </si>
  <si>
    <t>VORN - Vedlejší a os - VO...</t>
  </si>
  <si>
    <t xml:space="preserve">    VRN2 - Příprava staveniště</t>
  </si>
  <si>
    <t xml:space="preserve">    VRN3 - Zařízení staveniště</t>
  </si>
  <si>
    <t xml:space="preserve">    VRN9 - Ostatní náklady</t>
  </si>
  <si>
    <t>VRN7 - Provozní vlivy</t>
  </si>
  <si>
    <t>011303000</t>
  </si>
  <si>
    <t>Archeologická činnost-součinnost zhotovitele</t>
  </si>
  <si>
    <t>-2036660236</t>
  </si>
  <si>
    <t>012002000-1</t>
  </si>
  <si>
    <t>Geodetické práce</t>
  </si>
  <si>
    <t>012002000</t>
  </si>
  <si>
    <t>Geodetické práce-vytýčení inžen. sítí</t>
  </si>
  <si>
    <t>1245343956</t>
  </si>
  <si>
    <t>013002000</t>
  </si>
  <si>
    <t>Projektové práce - Dokumentace skutečného provedení stavby + DSS dle vyhl. 499/2006  sb. + DSS v podrobnosti DPS</t>
  </si>
  <si>
    <t>…</t>
  </si>
  <si>
    <t>013274000</t>
  </si>
  <si>
    <t>Pasportizace objektu před započetím prací</t>
  </si>
  <si>
    <t>-1185033144</t>
  </si>
  <si>
    <t>013284000</t>
  </si>
  <si>
    <t>Pasportizace objektu po provedení prací</t>
  </si>
  <si>
    <t>1053128981</t>
  </si>
  <si>
    <t>VRN2</t>
  </si>
  <si>
    <t>Příprava staveniště</t>
  </si>
  <si>
    <t>023103000</t>
  </si>
  <si>
    <t xml:space="preserve">Montáž a přesun Gastro zařízení </t>
  </si>
  <si>
    <t xml:space="preserve">soubor </t>
  </si>
  <si>
    <t>368565940</t>
  </si>
  <si>
    <t>VRN3</t>
  </si>
  <si>
    <t>Zařízení staveniště</t>
  </si>
  <si>
    <t>030001000</t>
  </si>
  <si>
    <t>031002000</t>
  </si>
  <si>
    <t>Související práce pro zařízení staveniště</t>
  </si>
  <si>
    <t>-861049817</t>
  </si>
  <si>
    <t>033103000</t>
  </si>
  <si>
    <t>Připojení energií-případná výměna VDM sestavy na přípojce</t>
  </si>
  <si>
    <t>1380458850</t>
  </si>
  <si>
    <t>033203000</t>
  </si>
  <si>
    <t>Energie pro zařízení staveniště</t>
  </si>
  <si>
    <t>-1267388825</t>
  </si>
  <si>
    <t>VRN9</t>
  </si>
  <si>
    <t>Ostatní náklady</t>
  </si>
  <si>
    <t>091003000</t>
  </si>
  <si>
    <t>Bez rozlišení</t>
  </si>
  <si>
    <t>VRN7</t>
  </si>
  <si>
    <t>Provozní vlivy</t>
  </si>
  <si>
    <t>072103001</t>
  </si>
  <si>
    <t>Projednání DIO a zajištění DIR komunikace II.a III. třídy</t>
  </si>
  <si>
    <t>932547799</t>
  </si>
  <si>
    <t>příloha 1:</t>
  </si>
  <si>
    <t>D.1.4b.02 - 016</t>
  </si>
  <si>
    <t>do průměru 100mm, 0% tvarovek</t>
  </si>
  <si>
    <t>D.1.4b.02 - 027</t>
  </si>
  <si>
    <t>D.1.4b.02 - 026</t>
  </si>
  <si>
    <t>D.1.4b.02 - 023</t>
  </si>
  <si>
    <t>D.1.4b.02 - 022</t>
  </si>
  <si>
    <t>D.1.4b.02 - 019</t>
  </si>
  <si>
    <t>D.1.4b.02 - 010</t>
  </si>
  <si>
    <t>D.1.4b.02 - 009</t>
  </si>
  <si>
    <t>D.1.4b.02 - 008</t>
  </si>
  <si>
    <t>D.1.4b.02 - 007</t>
  </si>
  <si>
    <t>D.1.4b.02 - 006</t>
  </si>
  <si>
    <t>D.1.4b.02 - 004</t>
  </si>
  <si>
    <t>D.1.4b.02 - 003</t>
  </si>
  <si>
    <t>D.1.4b.02 - 002</t>
  </si>
  <si>
    <t>D.1.4b.02 - 001</t>
  </si>
  <si>
    <t>do průměru 200mm, 30% tvarovek</t>
  </si>
  <si>
    <t>potrubí kruhové ocelové pozinkované skupiny I</t>
  </si>
  <si>
    <t>2-8</t>
  </si>
  <si>
    <t>D.1.4b.02 - fasáda</t>
  </si>
  <si>
    <t>samočinná plastová žaluzie pro DN100, max 25Pa</t>
  </si>
  <si>
    <t>2-7</t>
  </si>
  <si>
    <t>nástěnný axiální ventilátor 30m3/h, 25Pa, 230V, 13W, 40dB</t>
  </si>
  <si>
    <t>2-6</t>
  </si>
  <si>
    <t>samočinná plastová žaluzie pro DN160, max 25Pa</t>
  </si>
  <si>
    <t>2-5</t>
  </si>
  <si>
    <t>radiální potrubní ventilátor s EC motorem, DN 160, 111W, 230V, max průtok 659m3/h, max tlak 576Pa, otáčky regulovatelné potenciometrem ve svorkovnici</t>
  </si>
  <si>
    <t>2-4</t>
  </si>
  <si>
    <t>ohebné potrubí typu sono, DN160</t>
  </si>
  <si>
    <t>2-3</t>
  </si>
  <si>
    <t>D.1.4b.02 - 028</t>
  </si>
  <si>
    <t>D.1.4b.02 - 024</t>
  </si>
  <si>
    <t xml:space="preserve">talířový ventil pro odvod vzduchu DN160, 30-150m3/h, max 25Pa. Max 25dB </t>
  </si>
  <si>
    <t>2-2</t>
  </si>
  <si>
    <t>D.1.4b.02 - 018</t>
  </si>
  <si>
    <t>D.1.4b.02 - střecha</t>
  </si>
  <si>
    <t>Nástěnná chladící jednotka 5kW. Venkovní, vnitřní jednotka, ovládání, konzole na venkovní jednotku, propojení doplnění chladiva, zprovoznění. Zimní výbava, automatický restart.</t>
  </si>
  <si>
    <t>2-1</t>
  </si>
  <si>
    <t>Ostatní</t>
  </si>
  <si>
    <t>D.1.4b.02 - 020</t>
  </si>
  <si>
    <t>do průměru 100mm, 30% tvarovek</t>
  </si>
  <si>
    <t>D.1.4b.02 - 013</t>
  </si>
  <si>
    <t>do průměru 280mm, 0% tvarovek</t>
  </si>
  <si>
    <t>D.1.4b.02 - 014</t>
  </si>
  <si>
    <t>do průměru 400mm, 30% tvarovek</t>
  </si>
  <si>
    <t>do průměru 560mm, 50% tvarovek</t>
  </si>
  <si>
    <t>do průměru 900mm, 80% tvarovek</t>
  </si>
  <si>
    <t>1-21</t>
  </si>
  <si>
    <t>D.1.4b.02 - 015</t>
  </si>
  <si>
    <t>do obvodu 1500, 30% tvarovek</t>
  </si>
  <si>
    <t>do obvodu 1890, 30% tvarovek</t>
  </si>
  <si>
    <t>do obvodu 2630, 30% tvarovek</t>
  </si>
  <si>
    <t>do obvodu 3500, 100% tvarovek</t>
  </si>
  <si>
    <t>do obvodu 4460, 30% tvarovek</t>
  </si>
  <si>
    <t>do obvodu 5600, 80% tvarovek</t>
  </si>
  <si>
    <t>potrubí čtyřhranné ocelové pozinkované skupiny I</t>
  </si>
  <si>
    <t>1-20</t>
  </si>
  <si>
    <t>tepelná izolace, minerální vata tl.200mm s Al polepem a oplechováním</t>
  </si>
  <si>
    <t>1-19</t>
  </si>
  <si>
    <t>výfuková hlavice DN900 včetně zavětrování na střeše</t>
  </si>
  <si>
    <t>1-18</t>
  </si>
  <si>
    <t>regulační klapka DN315, ovládání ruční</t>
  </si>
  <si>
    <t>1-17</t>
  </si>
  <si>
    <t>regulační klapka DN250, ovládání ruční</t>
  </si>
  <si>
    <t>1-16</t>
  </si>
  <si>
    <t>regulační klapka 450x315, ovládání ruční</t>
  </si>
  <si>
    <t>1-15</t>
  </si>
  <si>
    <t>regulační klapka 400x315, ovládání ruční</t>
  </si>
  <si>
    <t>1-14</t>
  </si>
  <si>
    <t>odsávací zákryt 3500x1300, pouze montáž, zaslepení stávajícího nástavce a vytvoření nového, v případě potřeby úprava vestavby</t>
  </si>
  <si>
    <t>1-13</t>
  </si>
  <si>
    <t>odsávací zákryt 1900x1100, pouze montáž, zaslepení stávajícího nástavce a vytvoření nového, v případě potřeby úprava vestavby</t>
  </si>
  <si>
    <t>1-12</t>
  </si>
  <si>
    <t>odsávací zákryt 2800x900, pouze montáž, zaslepení stávajícího nástavce a vytvoření nového, v případě potřeby úprava vestavby</t>
  </si>
  <si>
    <t>1-11</t>
  </si>
  <si>
    <t>odsávací zákryt 2500x1300, pouze montáž, zaslepení stávajícího nástavce a vytvoření nového, v případě potřeby úprava vestavby</t>
  </si>
  <si>
    <t>1-10</t>
  </si>
  <si>
    <t>obdélníková jednořadá vyústka na kruhové potrubí (DN315), 200x100 regulace R1</t>
  </si>
  <si>
    <t>1-9</t>
  </si>
  <si>
    <r>
      <t xml:space="preserve">velkoplošná textilní vyústka DN100/500, 100Pa, </t>
    </r>
    <r>
      <rPr>
        <sz val="10"/>
        <rFont val="Symbol"/>
        <family val="1"/>
        <charset val="2"/>
      </rPr>
      <t>D</t>
    </r>
    <r>
      <rPr>
        <sz val="8"/>
        <rFont val="Arial CE"/>
        <family val="2"/>
      </rPr>
      <t>t=-8°C, 50m3/h</t>
    </r>
  </si>
  <si>
    <t>1-8</t>
  </si>
  <si>
    <r>
      <t xml:space="preserve">velkoplošná textilní vyústka půlkruh DN500/5000, 100Pa, </t>
    </r>
    <r>
      <rPr>
        <sz val="10"/>
        <rFont val="Symbol"/>
        <family val="1"/>
        <charset val="2"/>
      </rPr>
      <t>D</t>
    </r>
    <r>
      <rPr>
        <sz val="8"/>
        <rFont val="Arial CE"/>
        <family val="2"/>
      </rPr>
      <t>t=-8°C, 3000m3/h napojení shora DN450, distribuce do stran s ohledem na nízkou výšku instalace</t>
    </r>
  </si>
  <si>
    <t>1-6</t>
  </si>
  <si>
    <r>
      <t xml:space="preserve">velkoplošná textilní vyústka půlkruh DN560/4000, 100Pa, </t>
    </r>
    <r>
      <rPr>
        <sz val="10"/>
        <rFont val="Symbol"/>
        <family val="1"/>
        <charset val="2"/>
      </rPr>
      <t>D</t>
    </r>
    <r>
      <rPr>
        <sz val="8"/>
        <rFont val="Arial CE"/>
        <family val="2"/>
      </rPr>
      <t>t=-8°C, 4500m3/h, napojení shora DN500, distribuce do stran s ohledem na nízkou výšku instalace</t>
    </r>
  </si>
  <si>
    <t>1-5</t>
  </si>
  <si>
    <t>kondenzační jednotka 30kW, chladivo R410A, včetně VZT kitu, propojovacího vedení, doplnění chladiva a zprovoznění + konzole pro uchycení na střechu</t>
  </si>
  <si>
    <t>1-4</t>
  </si>
  <si>
    <t>VZT jednotka 12300m3/h, podrobné technické parametry viz příloha 1</t>
  </si>
  <si>
    <t>1-3</t>
  </si>
  <si>
    <t>buňka tlumiče hluku 500x200x1000, útlum po frekvencích 32Hz-8kHz: 6/9/12/19/26/28/24/18/10dB</t>
  </si>
  <si>
    <t>1-2</t>
  </si>
  <si>
    <t>protidešťová žaluzie 1200x1000 se sítem</t>
  </si>
  <si>
    <t>1-1</t>
  </si>
  <si>
    <t>Příprava výdeje a mytí nádobí</t>
  </si>
  <si>
    <t>v Kč</t>
  </si>
  <si>
    <t>jednotek</t>
  </si>
  <si>
    <t>pol.</t>
  </si>
  <si>
    <t>montáž</t>
  </si>
  <si>
    <t>dodávka</t>
  </si>
  <si>
    <t>počet</t>
  </si>
  <si>
    <t>M.j.</t>
  </si>
  <si>
    <t>P o p i s</t>
  </si>
  <si>
    <t>čís.</t>
  </si>
  <si>
    <t>Celkové  údaje</t>
  </si>
  <si>
    <t>Jednotkové údaje</t>
  </si>
  <si>
    <t>Poř.</t>
  </si>
  <si>
    <t>11/2018</t>
  </si>
  <si>
    <t>CELKEM v Kč bez DPH</t>
  </si>
  <si>
    <t>měření, zprovoznění…</t>
  </si>
  <si>
    <t>režie</t>
  </si>
  <si>
    <t>Montáž v Kč</t>
  </si>
  <si>
    <t>Dodávka v Kč</t>
  </si>
  <si>
    <t>1587/82</t>
  </si>
  <si>
    <t>Zak. čís.:</t>
  </si>
  <si>
    <t>PROVIZORNÍ MENZA - UK ALBERTOV</t>
  </si>
  <si>
    <t xml:space="preserve">Celkem zařízení s DPH       </t>
  </si>
  <si>
    <t xml:space="preserve">DPH       </t>
  </si>
  <si>
    <t xml:space="preserve">Celkem zařízení bez DPH       </t>
  </si>
  <si>
    <r>
      <rPr>
        <sz val="8"/>
        <color rgb="FF000080"/>
        <rFont val="Times New Roman"/>
        <family val="1"/>
      </rPr>
      <t>Rozměr:  4800x600x900 mm</t>
    </r>
  </si>
  <si>
    <r>
      <rPr>
        <sz val="9"/>
        <color rgb="FF000080"/>
        <rFont val="Times New Roman"/>
        <family val="1"/>
      </rPr>
      <t>pro odpočinek pracovní směny 6x čalouněná židle</t>
    </r>
  </si>
  <si>
    <t>Stůl se židlemi - přesun</t>
  </si>
  <si>
    <r>
      <rPr>
        <sz val="9"/>
        <color rgb="FF000080"/>
        <rFont val="Times New Roman"/>
        <family val="1"/>
      </rPr>
      <t>dodávka stavba</t>
    </r>
  </si>
  <si>
    <t>Umyvadlo a dřez se stojánkovou baterií</t>
  </si>
  <si>
    <r>
      <rPr>
        <sz val="8"/>
        <color rgb="FF000080"/>
        <rFont val="Times New Roman"/>
        <family val="1"/>
      </rPr>
      <t>Příkon:  0,15 kW/230 V</t>
    </r>
  </si>
  <si>
    <r>
      <rPr>
        <sz val="8"/>
        <color rgb="FF000080"/>
        <rFont val="Times New Roman"/>
        <family val="1"/>
      </rPr>
      <t>Hmotnost: 44 kg</t>
    </r>
  </si>
  <si>
    <r>
      <rPr>
        <sz val="8"/>
        <color rgb="FF000080"/>
        <rFont val="Times New Roman"/>
        <family val="1"/>
      </rPr>
      <t>Rozměr:  600x585x855 mm</t>
    </r>
  </si>
  <si>
    <r>
      <rPr>
        <sz val="9"/>
        <color rgb="FF000080"/>
        <rFont val="Times New Roman"/>
        <family val="1"/>
      </rPr>
      <t>Objem: 130 Lt • bílé provedení • ventilované chlazení • digitální termostat • automatické odmrazování • 2 výškove nastavitelné rošty • zabudovaný zámek • možnost přehození otvírání dveří • snadno vyměnitelné těsnění</t>
    </r>
  </si>
  <si>
    <t>Lednice bílá - stávající, přesun</t>
  </si>
  <si>
    <t>Rozměr:  2000x650x1800 mm</t>
  </si>
  <si>
    <t>dřez se stojánkovou bat</t>
  </si>
  <si>
    <t xml:space="preserve">Kuchyňská linka </t>
  </si>
  <si>
    <r>
      <rPr>
        <u/>
        <sz val="12"/>
        <color rgb="FF000080"/>
        <rFont val="Times New Roman"/>
        <family val="1"/>
      </rPr>
      <t> </t>
    </r>
    <r>
      <rPr>
        <b/>
        <u/>
        <sz val="12"/>
        <color rgb="FF000080"/>
        <rFont val="Times New Roman"/>
        <family val="1"/>
      </rPr>
      <t>029 Denní místnost                                                        </t>
    </r>
  </si>
  <si>
    <r>
      <rPr>
        <sz val="8"/>
        <color rgb="FF000080"/>
        <rFont val="Times New Roman"/>
        <family val="1"/>
      </rPr>
      <t>Rozměr:  1000x400x2500 mm</t>
    </r>
  </si>
  <si>
    <r>
      <rPr>
        <sz val="9"/>
        <color rgb="FF000080"/>
        <rFont val="Times New Roman"/>
        <family val="1"/>
      </rPr>
      <t>provedení police a stojiny komaxit, 5x plná police</t>
    </r>
  </si>
  <si>
    <r>
      <rPr>
        <b/>
        <sz val="8"/>
        <rFont val="Times New Roman"/>
        <family val="1"/>
      </rPr>
      <t>Regál skladový</t>
    </r>
  </si>
  <si>
    <r>
      <rPr>
        <sz val="8"/>
        <color rgb="FF000080"/>
        <rFont val="Times New Roman"/>
        <family val="1"/>
      </rPr>
      <t>Rozměr:  500x700x500 mm</t>
    </r>
  </si>
  <si>
    <r>
      <rPr>
        <sz val="9"/>
        <color rgb="FF000080"/>
        <rFont val="Times New Roman"/>
        <family val="1"/>
      </rPr>
      <t>nerez,odpad JS 50,sklápěcí rošt</t>
    </r>
  </si>
  <si>
    <r>
      <rPr>
        <b/>
        <sz val="8"/>
        <rFont val="Times New Roman"/>
        <family val="1"/>
      </rPr>
      <t>Výlevka</t>
    </r>
  </si>
  <si>
    <r>
      <rPr>
        <u/>
        <sz val="12"/>
        <color rgb="FF000080"/>
        <rFont val="Times New Roman"/>
        <family val="1"/>
      </rPr>
      <t> </t>
    </r>
    <r>
      <rPr>
        <b/>
        <u/>
        <sz val="12"/>
        <color rgb="FF000080"/>
        <rFont val="Times New Roman"/>
        <family val="1"/>
      </rPr>
      <t>016 Úklid                                                                        </t>
    </r>
  </si>
  <si>
    <t>*Dvojitá stěna termoportu vyplněná polyuretanovou pěnou zaručuje
vynikající termoizolační schopnosti, které umožňují dlouhodobé
udržování teploty jídel
*Víko termoportu s těsněním je vybaveno odvětráváním
*Termoporty jsou stohovatelné
*Použitý materiál garantuje dlouhodobé používání v rozmezí teplot
od -30°C do + 80°C
*Pro přepravu GN 1/1 200 popř. menších
*Vnější rozměr (d/š/v, mm): 610x410x300 
*Vnitní rozměr (d/š/v, mm) : 510x310x210 *Hmotnost (kg): 5,9 
*Objem (l): 31 
*Pracovní teplotní rozmezí: -30°C až +85°C
Rozměr:  610x410x300  mm
Hmotnost: 5,9  kg</t>
  </si>
  <si>
    <t>Termoport - stávající, přesun</t>
  </si>
  <si>
    <t>Rozměr:  500x450x120 mm</t>
  </si>
  <si>
    <r>
      <rPr>
        <sz val="9"/>
        <color rgb="FF000080"/>
        <rFont val="Times New Roman"/>
        <family val="1"/>
      </rPr>
      <t>nerez,šířka roštu 300mm,výška roštu 25mm,vyndavací rošt po 500mm,</t>
    </r>
  </si>
  <si>
    <t>Rošt podlahový s vpustí</t>
  </si>
  <si>
    <r>
      <rPr>
        <sz val="8"/>
        <color rgb="FF000080"/>
        <rFont val="Times New Roman"/>
        <family val="1"/>
      </rPr>
      <t>Rozměr:  délka hadice 850 mm mm</t>
    </r>
  </si>
  <si>
    <r>
      <rPr>
        <sz val="9"/>
        <color rgb="FF000080"/>
        <rFont val="Times New Roman"/>
        <family val="1"/>
      </rPr>
      <t>model se směšovací baterií s kohouty pro studenou a teplou vodu a napouštěcím ramínkem ze sprchy, tlakovou sprchou STAR, tlakovou hadicí a vyvažovací pružinou, úchytem na zeď a háčkem na sprchu, max. průtok (3 bar): 17 l/min, max. tlak 5 bar</t>
    </r>
  </si>
  <si>
    <r>
      <rPr>
        <b/>
        <sz val="8"/>
        <rFont val="Times New Roman"/>
        <family val="1"/>
      </rPr>
      <t>Sprcha tlaková - provedení nástěnné</t>
    </r>
  </si>
  <si>
    <r>
      <rPr>
        <sz val="8"/>
        <color rgb="FF000080"/>
        <rFont val="Times New Roman"/>
        <family val="1"/>
      </rPr>
      <t>Rozměr:  1000x700x900 mm</t>
    </r>
  </si>
  <si>
    <r>
      <rPr>
        <sz val="9"/>
        <color rgb="FF000080"/>
        <rFont val="Times New Roman"/>
        <family val="1"/>
      </rPr>
      <t>dřez 800x510 mm, nohy jeklové stavitelné 40x40 mm, zadní lem, plocha stolu lisována s hygienickým prolisem</t>
    </r>
  </si>
  <si>
    <r>
      <rPr>
        <b/>
        <sz val="8"/>
        <rFont val="Times New Roman"/>
        <family val="1"/>
      </rPr>
      <t>Stůl mycí jednodřez</t>
    </r>
  </si>
  <si>
    <r>
      <t> </t>
    </r>
    <r>
      <rPr>
        <b/>
        <u/>
        <sz val="12"/>
        <color rgb="FF000080"/>
        <rFont val="Times New Roman"/>
        <family val="1"/>
      </rPr>
      <t>019 Mytí a sklad termoportů              </t>
    </r>
  </si>
  <si>
    <r>
      <rPr>
        <sz val="8"/>
        <color rgb="FF000080"/>
        <rFont val="Times New Roman"/>
        <family val="1"/>
      </rPr>
      <t>Příkon:  0,6 kW/230 V</t>
    </r>
  </si>
  <si>
    <r>
      <rPr>
        <sz val="8"/>
        <color rgb="FF000080"/>
        <rFont val="Times New Roman"/>
        <family val="1"/>
      </rPr>
      <t>Hmotnost: 162 kg</t>
    </r>
  </si>
  <si>
    <r>
      <rPr>
        <sz val="8"/>
        <color rgb="FF000080"/>
        <rFont val="Times New Roman"/>
        <family val="1"/>
      </rPr>
      <t>Rozměr:  710x800x2000 mm</t>
    </r>
  </si>
  <si>
    <r>
      <rPr>
        <sz val="9"/>
        <color rgb="FF000080"/>
        <rFont val="Times New Roman"/>
        <family val="1"/>
      </rPr>
      <t>provedení nerez, objem 650 l, chladivo R404a, automatické rozmrazování, 4x rošt GN 2/1, elektronická řídící jednotka, nucená cirkulace vzduchu, hmostnost 150 kg, elektronické řízení vlhkosti, izolace 70 mm, vnitřní osvětlení, max. teplota okolí +43 °C, provozní teplota -18 až -24°C, monobloková chladící jednotka, zámek dveří,</t>
    </r>
  </si>
  <si>
    <t xml:space="preserve">         Skříň mrazící jednodvéřová 650 L</t>
  </si>
  <si>
    <t xml:space="preserve">018.03  </t>
  </si>
  <si>
    <r>
      <rPr>
        <sz val="8"/>
        <color rgb="FF000080"/>
        <rFont val="Times New Roman"/>
        <family val="1"/>
      </rPr>
      <t>Příkon:  0,7 kW/230 V</t>
    </r>
  </si>
  <si>
    <r>
      <rPr>
        <sz val="8"/>
        <color rgb="FF000080"/>
        <rFont val="Times New Roman"/>
        <family val="1"/>
      </rPr>
      <t>Hmotnost: 245 kg</t>
    </r>
  </si>
  <si>
    <r>
      <rPr>
        <sz val="8"/>
        <color rgb="FF000080"/>
        <rFont val="Times New Roman"/>
        <family val="1"/>
      </rPr>
      <t>Rozměr:  1420x800x2000 mm</t>
    </r>
  </si>
  <si>
    <t>• celonerezové provedení • nerezový vnitřní prostor • provozní teplota - 18 °C / - 24°C • nerezový vnitřní prostor • 8x zásuvy s rošty, výškově přestavitelné • pro uložení GN 2/1 • chladicí agregát nahoře • zámek dveří • stropní osvětlení • izolace o síle 70 mm • elektronická řídící jednotka</t>
  </si>
  <si>
    <t xml:space="preserve">       Skříň mrazící dvoudvéřová 1300 L</t>
  </si>
  <si>
    <t xml:space="preserve">018.02 </t>
  </si>
  <si>
    <r>
      <rPr>
        <sz val="8"/>
        <color rgb="FF000080"/>
        <rFont val="Times New Roman"/>
        <family val="1"/>
      </rPr>
      <t>Příkon:  0,64 kW/230 V</t>
    </r>
  </si>
  <si>
    <r>
      <rPr>
        <sz val="8"/>
        <color rgb="FF000080"/>
        <rFont val="Times New Roman"/>
        <family val="1"/>
      </rPr>
      <t>Hmotnost: 230 kg</t>
    </r>
  </si>
  <si>
    <r>
      <rPr>
        <sz val="9"/>
        <color rgb="FF000080"/>
        <rFont val="Times New Roman"/>
        <family val="1"/>
      </rPr>
      <t>provedení nerez, objem 1400 l, chladivo R404a, automatické rozmrazování, 8x rošt GN 2/1, 8 párů zásuvů, pro GN 2/1, provozní teplota -2 až +8 °C , elektronická řídící jednotka, nucená cirkulace vzduchu, hmostnost 250 kg, elektronické řízení vlhkosti, izolace 70 mm, vnitřní osvětlení, max. teplota okolí +43 °C, monobloková chladící jednotka, zámek dveří,</t>
    </r>
  </si>
  <si>
    <t xml:space="preserve">         Skříň chladící dvoudvéřová 1400 L</t>
  </si>
  <si>
    <t xml:space="preserve">018.01    </t>
  </si>
  <si>
    <r>
      <t> </t>
    </r>
    <r>
      <rPr>
        <b/>
        <u/>
        <sz val="12"/>
        <color rgb="FF000080"/>
        <rFont val="Times New Roman"/>
        <family val="1"/>
      </rPr>
      <t>018 Lednice a mrazáky                 </t>
    </r>
  </si>
  <si>
    <r>
      <rPr>
        <sz val="9"/>
        <color rgb="FF000080"/>
        <rFont val="Times New Roman"/>
        <family val="1"/>
      </rPr>
      <t>model se směšovací nástěnnou baterií ovládanou kohouty pro studenou, teplou vodu a napouštěcím ramínkem z baterie, tlakovou sprchou Star, tlakovou hadicí a vyvažovací pružinou, úchytem na zeď a háčkem na sprchu, délka hadice 1100 mm,</t>
    </r>
  </si>
  <si>
    <t xml:space="preserve">          Sprcha s hadicí a ramínkem</t>
  </si>
  <si>
    <r>
      <rPr>
        <sz val="8"/>
        <color rgb="FF000080"/>
        <rFont val="Times New Roman"/>
        <family val="1"/>
      </rPr>
      <t>Rozměr:  500x450x120 mm</t>
    </r>
  </si>
  <si>
    <r>
      <rPr>
        <b/>
        <sz val="8"/>
        <rFont val="Times New Roman"/>
        <family val="1"/>
      </rPr>
      <t>Rošt podlahový s vpustí</t>
    </r>
  </si>
  <si>
    <r>
      <rPr>
        <sz val="8"/>
        <color rgb="FF000080"/>
        <rFont val="Times New Roman"/>
        <family val="1"/>
      </rPr>
      <t>Příkon:  0,185 kW/230 V</t>
    </r>
  </si>
  <si>
    <r>
      <rPr>
        <sz val="8"/>
        <color rgb="FF000080"/>
        <rFont val="Times New Roman"/>
        <family val="1"/>
      </rPr>
      <t>Hmotnost: 69 kg</t>
    </r>
  </si>
  <si>
    <r>
      <rPr>
        <sz val="8"/>
        <color rgb="FF000080"/>
        <rFont val="Times New Roman"/>
        <family val="1"/>
      </rPr>
      <t>Rozměr:  600x585x1855 mm</t>
    </r>
  </si>
  <si>
    <r>
      <rPr>
        <sz val="9"/>
        <color rgb="FF000080"/>
        <rFont val="Times New Roman"/>
        <family val="1"/>
      </rPr>
      <t xml:space="preserve">Objem: 350 Lt • nerezové provedení • ventilované chlazení • digitální termostat • automatické odtávání • 4 výškove nastavitelné rošty • možnost přehození otvírání dveří • zabudovaný zámek
</t>
    </r>
    <r>
      <rPr>
        <sz val="9"/>
        <color rgb="FF000080"/>
        <rFont val="Times New Roman"/>
        <family val="1"/>
      </rPr>
      <t>• snadno vyměnitelné těsnění</t>
    </r>
  </si>
  <si>
    <r>
      <rPr>
        <b/>
        <sz val="8"/>
        <rFont val="Times New Roman"/>
        <family val="1"/>
      </rPr>
      <t>Lednice nerezová</t>
    </r>
  </si>
  <si>
    <r>
      <t> </t>
    </r>
    <r>
      <rPr>
        <b/>
        <u/>
        <sz val="12"/>
        <color rgb="FF000080"/>
        <rFont val="Times New Roman"/>
        <family val="1"/>
      </rPr>
      <t>017 Sklad odpadu                                  </t>
    </r>
  </si>
  <si>
    <t>Regál skladový</t>
  </si>
  <si>
    <r>
      <rPr>
        <sz val="8"/>
        <color rgb="FF000080"/>
        <rFont val="Times New Roman"/>
        <family val="1"/>
      </rPr>
      <t>Příkon:  1,58kW/230V</t>
    </r>
  </si>
  <si>
    <r>
      <rPr>
        <sz val="8"/>
        <color rgb="FF000080"/>
        <rFont val="Times New Roman"/>
        <family val="1"/>
      </rPr>
      <t>Hmotnost: 125 kg kg</t>
    </r>
  </si>
  <si>
    <t>Rozměr:  775x945x1500 mm</t>
  </si>
  <si>
    <r>
      <rPr>
        <sz val="9"/>
        <color rgb="FF000080"/>
        <rFont val="Times New Roman"/>
        <family val="1"/>
      </rPr>
      <t>Kapacita: 15 GN 2/1-65 nebo 30 GN 1/1-65, dvouplášťový, izolova- ný transportní vozík, lisované bočnice s roztečem vsunů 75 mm,uzavírání vozíku klikou se zámkem,  rohové nárazníky, 4x kol- ečko z toho 2 s brzdou</t>
    </r>
  </si>
  <si>
    <t>Vozík GN s aktivním vyhříváním - stávající, přesun</t>
  </si>
  <si>
    <r>
      <t> </t>
    </r>
    <r>
      <rPr>
        <b/>
        <u/>
        <sz val="12"/>
        <color rgb="FF000080"/>
        <rFont val="Times New Roman"/>
        <family val="1"/>
      </rPr>
      <t>020 Chodba                                            </t>
    </r>
  </si>
  <si>
    <r>
      <rPr>
        <sz val="9"/>
        <color rgb="FF000080"/>
        <rFont val="Times New Roman"/>
        <family val="1"/>
      </rPr>
      <t>páková</t>
    </r>
  </si>
  <si>
    <r>
      <rPr>
        <b/>
        <sz val="8"/>
        <rFont val="Times New Roman"/>
        <family val="1"/>
      </rPr>
      <t>Baterie stojánková</t>
    </r>
  </si>
  <si>
    <t>14,29b</t>
  </si>
  <si>
    <r>
      <rPr>
        <sz val="8"/>
        <color rgb="FF000080"/>
        <rFont val="Times New Roman"/>
        <family val="1"/>
      </rPr>
      <t>Rozměr:  1600x700x900 mm</t>
    </r>
  </si>
  <si>
    <r>
      <rPr>
        <sz val="9"/>
        <color rgb="FF000080"/>
        <rFont val="Times New Roman"/>
        <family val="1"/>
      </rPr>
      <t>nerez,zadní lem,1x dřez</t>
    </r>
  </si>
  <si>
    <r>
      <rPr>
        <b/>
        <sz val="8"/>
        <rFont val="Times New Roman"/>
        <family val="1"/>
      </rPr>
      <t>Stůl pracovní s dřezem</t>
    </r>
  </si>
  <si>
    <t>14,29a</t>
  </si>
  <si>
    <r>
      <rPr>
        <sz val="8"/>
        <color rgb="FF000080"/>
        <rFont val="Times New Roman"/>
        <family val="1"/>
      </rPr>
      <t>Příkon:  0,75 kW/230 V</t>
    </r>
  </si>
  <si>
    <r>
      <rPr>
        <sz val="8"/>
        <color rgb="FF000080"/>
        <rFont val="Times New Roman"/>
        <family val="1"/>
      </rPr>
      <t>Rozměr:  450x1005x900 mm</t>
    </r>
  </si>
  <si>
    <r>
      <rPr>
        <sz val="9"/>
        <color rgb="FF000080"/>
        <rFont val="Times New Roman"/>
        <family val="1"/>
      </rPr>
      <t>celonerezové provedení, kapacita 2x 50 talířů, regulace 20-90 °C, vrchní plastový kryt talířů, automatické vyjíždění talířů, vedení pro průměr talířů 26 cm nebo 23 cm</t>
    </r>
  </si>
  <si>
    <r>
      <rPr>
        <b/>
        <sz val="8"/>
        <rFont val="Times New Roman"/>
        <family val="1"/>
      </rPr>
      <t>Zásobník na talíře - stávající</t>
    </r>
  </si>
  <si>
    <t>dodávka stavby</t>
  </si>
  <si>
    <t>Keramické umyvadlo se stojánkovou baterií</t>
  </si>
  <si>
    <r>
      <rPr>
        <sz val="8"/>
        <color rgb="FF000080"/>
        <rFont val="Times New Roman"/>
        <family val="1"/>
      </rPr>
      <t>Příkon:  2,1 kW/230 V</t>
    </r>
  </si>
  <si>
    <r>
      <rPr>
        <sz val="8"/>
        <color rgb="FF000080"/>
        <rFont val="Times New Roman"/>
        <family val="1"/>
      </rPr>
      <t>Hmotnost: 58,1 kg</t>
    </r>
  </si>
  <si>
    <r>
      <rPr>
        <sz val="8"/>
        <color rgb="FF000080"/>
        <rFont val="Times New Roman"/>
        <family val="1"/>
      </rPr>
      <t>Rozměr:  650x1300x900 mm</t>
    </r>
  </si>
  <si>
    <t>*celonerezové provedení *  pro vložní gastronádob až po 3x GN 1/1 - 200 * samostatné ovládání pro každou vanu * kontrolka zapnutí a vyhřátí * regulace teploty 30-90 °C * ovládání na KRATŠÍ straně * 3x výpustný ventil * na 4 směrově natáčivých kolečkách z toho 2 s brzdou</t>
  </si>
  <si>
    <t xml:space="preserve">       Vodní lázeň pojízdná dělená - stávající, přesun</t>
  </si>
  <si>
    <t xml:space="preserve">014.27   </t>
  </si>
  <si>
    <r>
      <rPr>
        <sz val="8"/>
        <color rgb="FF000080"/>
        <rFont val="Times New Roman"/>
        <family val="1"/>
      </rPr>
      <t>Hmotnost: 59,1 kg</t>
    </r>
  </si>
  <si>
    <r>
      <rPr>
        <sz val="8"/>
        <color rgb="FF000080"/>
        <rFont val="Times New Roman"/>
        <family val="1"/>
      </rPr>
      <t>Rozměr:  1250x700x900 mm</t>
    </r>
  </si>
  <si>
    <r>
      <rPr>
        <sz val="9"/>
        <color rgb="FF000080"/>
        <rFont val="Times New Roman"/>
        <family val="1"/>
      </rPr>
      <t>*celonerezové provedení *  pro vložní gastronádob až po 3x GN 1/1 - 200 * samostatné ovládání pro každou vanu * kontrolka zapnutí a vyhřátí * regulace teploty 30-90 °C * ovládání na DELŠÍ straně * 3x výpustný ventil * na 4 směrově natáčivých kolečkách z toho 2 s brzdou</t>
    </r>
  </si>
  <si>
    <t xml:space="preserve">          Vodní lázeň pojízdná dělená - stávající, přesun</t>
  </si>
  <si>
    <t xml:space="preserve">014.26   </t>
  </si>
  <si>
    <r>
      <rPr>
        <sz val="8"/>
        <color rgb="FF000080"/>
        <rFont val="Times New Roman"/>
        <family val="1"/>
      </rPr>
      <t>Příkon:  1,4 kW/230 V</t>
    </r>
  </si>
  <si>
    <r>
      <rPr>
        <sz val="8"/>
        <color rgb="FF000080"/>
        <rFont val="Times New Roman"/>
        <family val="1"/>
      </rPr>
      <t>Hmotnost: 42 kg</t>
    </r>
  </si>
  <si>
    <r>
      <rPr>
        <sz val="8"/>
        <color rgb="FF000080"/>
        <rFont val="Times New Roman"/>
        <family val="1"/>
      </rPr>
      <t>Rozměr:  650x910x900 mm</t>
    </r>
  </si>
  <si>
    <r>
      <rPr>
        <sz val="9"/>
        <color rgb="FF000080"/>
        <rFont val="Times New Roman"/>
        <family val="1"/>
      </rPr>
      <t xml:space="preserve">*celonerezové provedení * pro vložení gastronáb až po 2x GN
</t>
    </r>
    <r>
      <rPr>
        <sz val="9"/>
        <color rgb="FF000080"/>
        <rFont val="Times New Roman"/>
        <family val="1"/>
      </rPr>
      <t>1/1-200 * samostatné ovládání pro každou vanu * kontrolka zapnutí a vyhřátí * regulace teploty 30-90 °C * ovládání na KRATŠÍ straně * 2x výpustný ventil * 4x kolečka z toho 2 s brzdou</t>
    </r>
  </si>
  <si>
    <t xml:space="preserve">014.25    </t>
  </si>
  <si>
    <r>
      <rPr>
        <sz val="8"/>
        <color rgb="FF000080"/>
        <rFont val="Times New Roman"/>
        <family val="1"/>
      </rPr>
      <t>Rozměr:  6450x250x40 mm</t>
    </r>
  </si>
  <si>
    <t>Celonerezové provedení, povrch leštěný, včetně konzol</t>
  </si>
  <si>
    <t xml:space="preserve">         Dráha pojezdová na konzolách- stávající, přesun</t>
  </si>
  <si>
    <t xml:space="preserve">014.24   </t>
  </si>
  <si>
    <t xml:space="preserve">         Parapetní deska - stávající, přesun</t>
  </si>
  <si>
    <t xml:space="preserve">014.23   </t>
  </si>
  <si>
    <r>
      <rPr>
        <sz val="8"/>
        <color rgb="FF000080"/>
        <rFont val="Times New Roman"/>
        <family val="1"/>
      </rPr>
      <t>Rozměr:  775x945x1500 mm</t>
    </r>
  </si>
  <si>
    <t xml:space="preserve">           Vozík GN s aktivním vyhříváním - stávající, přesun</t>
  </si>
  <si>
    <t>014.22</t>
  </si>
  <si>
    <r>
      <rPr>
        <sz val="8"/>
        <color rgb="FF000080"/>
        <rFont val="Times New Roman"/>
        <family val="1"/>
      </rPr>
      <t>Příkon:  0,5 kW/230 V</t>
    </r>
  </si>
  <si>
    <r>
      <rPr>
        <sz val="8"/>
        <color rgb="FF000080"/>
        <rFont val="Times New Roman"/>
        <family val="1"/>
      </rPr>
      <t>Rozměr:  2800x900x450 mm</t>
    </r>
  </si>
  <si>
    <r>
      <rPr>
        <sz val="9"/>
        <color rgb="FF000080"/>
        <rFont val="Times New Roman"/>
        <family val="1"/>
      </rPr>
      <t>nerez,plech 1mm,odlučovač tuku vertikální,osvětlení,výpustný kohout kondenzátu</t>
    </r>
  </si>
  <si>
    <t xml:space="preserve">        Odsavač par-nástěnný,rovný</t>
  </si>
  <si>
    <t xml:space="preserve">014.21   </t>
  </si>
  <si>
    <t>zásuvka pro GN 1/1 - 150 mm, celý plášť zařízení z nerezové oceli
AISI 304, nerezové výškově nastavitelné nohy
Rozměr:  400x700x900 mm
Hmotnost: 45 kg</t>
  </si>
  <si>
    <t>Plocha pracovní se zásuvkou - stávající, přesun</t>
  </si>
  <si>
    <t xml:space="preserve">014.20a    </t>
  </si>
  <si>
    <r>
      <rPr>
        <sz val="8"/>
        <color rgb="FF000080"/>
        <rFont val="Times New Roman"/>
        <family val="1"/>
      </rPr>
      <t>Příkon:  31,8 kW/ 400 V</t>
    </r>
  </si>
  <si>
    <r>
      <rPr>
        <sz val="8"/>
        <color rgb="FF000080"/>
        <rFont val="Times New Roman"/>
        <family val="1"/>
      </rPr>
      <t>Hmotnost: 97 kg</t>
    </r>
  </si>
  <si>
    <r>
      <rPr>
        <sz val="8"/>
        <color rgb="FF000080"/>
        <rFont val="Times New Roman"/>
        <family val="1"/>
      </rPr>
      <t>Rozměr:  800x700x900 mm</t>
    </r>
  </si>
  <si>
    <r>
      <rPr>
        <sz val="9"/>
        <color rgb="FF000080"/>
        <rFont val="Times New Roman"/>
        <family val="1"/>
      </rPr>
      <t xml:space="preserve">třífázová, objem oleje: 2x 18 l, 2x vana, rozměr vany v mm: 310 x 340
</t>
    </r>
    <r>
      <rPr>
        <sz val="9"/>
        <color rgb="FF000080"/>
        <rFont val="Times New Roman"/>
        <family val="1"/>
      </rPr>
      <t>- 330, 2x koš, rozměr koše v mm: 280 x 290 x 150 v, včetně košů a vík, produkce: 30 kg/h, výpust vany do podestavby, bezpečnostní pojistka výpusti, bezpečnostní termostat</t>
    </r>
  </si>
  <si>
    <t xml:space="preserve">        Fritéza elektrická dvojitá</t>
  </si>
  <si>
    <t xml:space="preserve">014.20    </t>
  </si>
  <si>
    <t>*rozměr desky 560 x 510 mm
*plotna z pochromované oceli o síle 14 mm se systémem
rovnoměrného nahřátí a akumulací tepla pro lepší přípravu pokrmů
*produkt se méně napéká – snadné čištění
*hladký povrch plotny 
*prolisovaná vrchní deska umožňuje komfortní údržbu a čištění
*vysoký odnímatelný lem pro lepší hygienické podmínky
*celonerezové provedení
*příkon 7,4 kW
*kontrolka chodu a nahřátí
*ovládání teploty regulačním knoflíkem 50 – 300 °C
*zásuvka na odpadní tekutiny
*snadno odmontovatelný ovládací panel pro servisní úkony 
*pojistný termostat
*stupeň krytí ovládacích prvků IPX5
*dveře nejsou součástí - možno dokoupit
*nastavitelné nožičky
*400 V / 3N - 50 Hz
Rozměr:  600x705x900 mm
Hmotnost: 67 kg
Příkon:  7,4 kW/400 V</t>
  </si>
  <si>
    <t xml:space="preserve">        Grilovací deska - stávající, přesun</t>
  </si>
  <si>
    <t xml:space="preserve">014.19  </t>
  </si>
  <si>
    <r>
      <rPr>
        <sz val="8"/>
        <color rgb="FF000080"/>
        <rFont val="Times New Roman"/>
        <family val="1"/>
      </rPr>
      <t>Hmotnost: 45 kg</t>
    </r>
  </si>
  <si>
    <r>
      <rPr>
        <sz val="8"/>
        <color rgb="FF000080"/>
        <rFont val="Times New Roman"/>
        <family val="1"/>
      </rPr>
      <t>Rozměr:  400x700x900 mm</t>
    </r>
  </si>
  <si>
    <r>
      <rPr>
        <sz val="9"/>
        <color rgb="FF000080"/>
        <rFont val="Times New Roman"/>
        <family val="1"/>
      </rPr>
      <t>zásuvka pro GN 1/1 - 150 mm, celý plášť zařízení z nerezové oceli AISI 304, nerezové výškově nastavitelné nohy</t>
    </r>
  </si>
  <si>
    <r>
      <rPr>
        <b/>
        <sz val="8"/>
        <rFont val="Times New Roman"/>
        <family val="1"/>
      </rPr>
      <t>Plocha pracovní se zásuvkou</t>
    </r>
  </si>
  <si>
    <r>
      <rPr>
        <sz val="8"/>
        <color rgb="FF000080"/>
        <rFont val="Times New Roman"/>
        <family val="1"/>
      </rPr>
      <t>Příkon:  10 kW/400 V</t>
    </r>
  </si>
  <si>
    <r>
      <rPr>
        <sz val="8"/>
        <color rgb="FF000080"/>
        <rFont val="Times New Roman"/>
        <family val="1"/>
      </rPr>
      <t>Hmotnost: 40 kg</t>
    </r>
  </si>
  <si>
    <r>
      <rPr>
        <sz val="9"/>
        <color rgb="FF000080"/>
        <rFont val="Times New Roman"/>
        <family val="1"/>
      </rPr>
      <t xml:space="preserve">nerez, 2x varné pole 5,0 kW, deska o rozměru 350x570 mm, 7 teplotních stupňů
</t>
    </r>
    <r>
      <rPr>
        <sz val="9"/>
        <color rgb="FF000080"/>
        <rFont val="Times New Roman"/>
        <family val="1"/>
      </rPr>
      <t>skříňka s dvířkami</t>
    </r>
  </si>
  <si>
    <t>Sporák induní se skříňkou</t>
  </si>
  <si>
    <r>
      <rPr>
        <sz val="8"/>
        <color rgb="FF000080"/>
        <rFont val="Times New Roman"/>
        <family val="1"/>
      </rPr>
      <t>Příkon:  0,21 kW/230 V</t>
    </r>
  </si>
  <si>
    <r>
      <rPr>
        <sz val="8"/>
        <color rgb="FF000080"/>
        <rFont val="Times New Roman"/>
        <family val="1"/>
      </rPr>
      <t>Hmotnost: 74 kg</t>
    </r>
  </si>
  <si>
    <r>
      <rPr>
        <sz val="9"/>
        <color rgb="FF000080"/>
        <rFont val="Times New Roman"/>
        <family val="1"/>
      </rPr>
      <t xml:space="preserve">Objem: 340 Lt • bílé provedení • statické chlazení • digitální termostat
</t>
    </r>
    <r>
      <rPr>
        <sz val="9"/>
        <color rgb="FF000080"/>
        <rFont val="Times New Roman"/>
        <family val="1"/>
      </rPr>
      <t xml:space="preserve">• teplotní rozsah od -18 °C do
</t>
    </r>
    <r>
      <rPr>
        <sz val="9"/>
        <color rgb="FF000080"/>
        <rFont val="Times New Roman"/>
        <family val="1"/>
      </rPr>
      <t>-22 °C • 7 výparníkových roštu • zabudovaný zámek • snadno vyměnitelné těsnění • možnost přehození otvírání dveří</t>
    </r>
  </si>
  <si>
    <t>Skříň mrazící - stávajíc, přesun</t>
  </si>
  <si>
    <t>Lednice nerezová - stávající, přesun</t>
  </si>
  <si>
    <r>
      <rPr>
        <sz val="8"/>
        <color rgb="FF000080"/>
        <rFont val="Times New Roman"/>
        <family val="1"/>
      </rPr>
      <t>Příkon:  0,425 kW/230 V</t>
    </r>
  </si>
  <si>
    <r>
      <rPr>
        <sz val="8"/>
        <color rgb="FF000080"/>
        <rFont val="Times New Roman"/>
        <family val="1"/>
      </rPr>
      <t>Hmotnost: 150 kg</t>
    </r>
  </si>
  <si>
    <r>
      <rPr>
        <sz val="9"/>
        <color rgb="FF000080"/>
        <rFont val="Times New Roman"/>
        <family val="1"/>
      </rPr>
      <t>provedení nerez, objem 650 l, chladivo R404a, automatické rozmrazování, 4x rošt GN 2/1, elektronická řídící jednotka, nucená cirkulace vzduchu, hmostnost 150 kg, elektronické řízení vlhkosti, izolace 70 mm, vnitřní osvětlení, max. teplota okolí +43 °C, prvozní teplota -2 až +8 °C, monobloková chladící jednotka, zámek dveří,</t>
    </r>
  </si>
  <si>
    <t>Skříň chladící jednodvéřová 650 L - stávající, přesun</t>
  </si>
  <si>
    <r>
      <rPr>
        <b/>
        <sz val="8"/>
        <rFont val="Times New Roman"/>
        <family val="1"/>
      </rPr>
      <t>Keramické umyvadlo se stojánkovou baterií</t>
    </r>
  </si>
  <si>
    <r>
      <rPr>
        <sz val="8"/>
        <color rgb="FF000080"/>
        <rFont val="Times New Roman"/>
        <family val="1"/>
      </rPr>
      <t>Příkon:  230V/0,38kW</t>
    </r>
  </si>
  <si>
    <r>
      <rPr>
        <sz val="8"/>
        <color rgb="FF000080"/>
        <rFont val="Times New Roman"/>
        <family val="1"/>
      </rPr>
      <t>Rozměr:  1750x700x850 mm</t>
    </r>
  </si>
  <si>
    <r>
      <rPr>
        <sz val="9"/>
        <color rgb="FF000080"/>
        <rFont val="Times New Roman"/>
        <family val="1"/>
      </rPr>
      <t xml:space="preserve">nerez,6x zásuvka GN1/1-200,chladící agregát vpravo,regulace
</t>
    </r>
    <r>
      <rPr>
        <sz val="9"/>
        <color rgb="FF000080"/>
        <rFont val="Times New Roman"/>
        <family val="1"/>
      </rPr>
      <t>+0°Caž+8°C,okolní teplota + 25°C,pohyblivý přívod s vidlicí, dřez se stoj. bat. nad agregátem</t>
    </r>
  </si>
  <si>
    <r>
      <rPr>
        <b/>
        <sz val="8"/>
        <rFont val="Times New Roman"/>
        <family val="1"/>
      </rPr>
      <t>Stůl chlazený na GN</t>
    </r>
  </si>
  <si>
    <r>
      <rPr>
        <sz val="8"/>
        <color rgb="FF000080"/>
        <rFont val="Times New Roman"/>
        <family val="1"/>
      </rPr>
      <t>Rozměr:  1700x700x900 mm</t>
    </r>
  </si>
  <si>
    <r>
      <rPr>
        <sz val="9"/>
        <color rgb="FF000080"/>
        <rFont val="Times New Roman"/>
        <family val="1"/>
      </rPr>
      <t>nerez,zadní lem,1x plná police</t>
    </r>
  </si>
  <si>
    <r>
      <rPr>
        <sz val="8"/>
        <color rgb="FF000080"/>
        <rFont val="Times New Roman"/>
        <family val="1"/>
      </rPr>
      <t xml:space="preserve">Příkon:  230V/0,5kW
</t>
    </r>
    <r>
      <rPr>
        <b/>
        <sz val="8"/>
        <rFont val="Times New Roman"/>
        <family val="1"/>
      </rPr>
      <t>Stůl pracovní</t>
    </r>
  </si>
  <si>
    <r>
      <rPr>
        <sz val="8"/>
        <color rgb="FF000080"/>
        <rFont val="Times New Roman"/>
        <family val="1"/>
      </rPr>
      <t>Rozměr:  2600x1400x450 mm</t>
    </r>
  </si>
  <si>
    <t>nerez,plech 1mm, odlučovač tuku vertikální,osvětlení,výpustný kohout kondenzátu</t>
  </si>
  <si>
    <r>
      <rPr>
        <b/>
        <sz val="8"/>
        <rFont val="Times New Roman"/>
        <family val="1"/>
      </rPr>
      <t>Odsavač par-závěsný</t>
    </r>
  </si>
  <si>
    <r>
      <rPr>
        <sz val="8"/>
        <color rgb="FF000080"/>
        <rFont val="Times New Roman"/>
        <family val="1"/>
      </rPr>
      <t>Příkon:  37 kW/400 V</t>
    </r>
  </si>
  <si>
    <r>
      <rPr>
        <sz val="8"/>
        <color rgb="FF000080"/>
        <rFont val="Times New Roman"/>
        <family val="1"/>
      </rPr>
      <t>Rozměr:  879x791x1782 mm</t>
    </r>
  </si>
  <si>
    <r>
      <rPr>
        <b/>
        <sz val="8"/>
        <rFont val="Times New Roman"/>
        <family val="1"/>
      </rPr>
      <t>Konvektomat elektrický - stávající</t>
    </r>
  </si>
  <si>
    <t>Podstavec pod konvektomaty - stávající</t>
  </si>
  <si>
    <t>014.02a</t>
  </si>
  <si>
    <r>
      <rPr>
        <b/>
        <sz val="8"/>
        <rFont val="Times New Roman"/>
        <family val="1"/>
      </rPr>
      <t>Konvektomat elektromechanický - stávající</t>
    </r>
  </si>
  <si>
    <r>
      <rPr>
        <b/>
        <sz val="8"/>
        <rFont val="Times New Roman"/>
        <family val="1"/>
      </rPr>
      <t>Podstavec pod konvektomat - stávající</t>
    </r>
  </si>
  <si>
    <t>014.01a</t>
  </si>
  <si>
    <t>Konvektomat elektrický - stávající</t>
  </si>
  <si>
    <r>
      <rPr>
        <u/>
        <sz val="12"/>
        <color rgb="FF000080"/>
        <rFont val="Times New Roman"/>
        <family val="1"/>
      </rPr>
      <t> </t>
    </r>
    <r>
      <rPr>
        <b/>
        <u/>
        <sz val="12"/>
        <color rgb="FF000080"/>
        <rFont val="Times New Roman"/>
        <family val="1"/>
      </rPr>
      <t>014 Přípravna výdeje                                                    </t>
    </r>
  </si>
  <si>
    <r>
      <rPr>
        <sz val="8"/>
        <color rgb="FF000080"/>
        <rFont val="Times New Roman"/>
        <family val="1"/>
      </rPr>
      <t>Rozměr:  1200x600x900 mm</t>
    </r>
  </si>
  <si>
    <t>Stůl odkapní - stávající, přesun</t>
  </si>
  <si>
    <r>
      <rPr>
        <sz val="8"/>
        <color rgb="FF000080"/>
        <rFont val="Times New Roman"/>
        <family val="1"/>
      </rPr>
      <t>Rozměr:  1030x510x300 mm</t>
    </r>
  </si>
  <si>
    <r>
      <rPr>
        <sz val="9"/>
        <color rgb="FF000080"/>
        <rFont val="Times New Roman"/>
        <family val="1"/>
      </rPr>
      <t>nerez,1x plná police,odtoková trubička</t>
    </r>
  </si>
  <si>
    <t>Police nástěnná na koše-plná - stávající, přesun</t>
  </si>
  <si>
    <t>nerez,5x plná police,nosnost police max. 80kg
Rozměr:  1000x400x1800 mm</t>
  </si>
  <si>
    <t>Regál pětipolicový</t>
  </si>
  <si>
    <r>
      <rPr>
        <sz val="8"/>
        <color rgb="FF000080"/>
        <rFont val="Times New Roman"/>
        <family val="1"/>
      </rPr>
      <t>Rozměr:  685x955x900 mm</t>
    </r>
  </si>
  <si>
    <t>nerezové provedení, podnos/koš 530x375 mm, kapacita 120 , pracovní deska 380x535 mm,
pracovní deska se pod hmotností podnosů/košů posouvá po svislé konzole směrem dolů, závěsné pružiny udržují vrchní podnos /koš v pracovní poloze, při odebrání podnosů/košů se deska posune automaticky vzhůru do optimální polohy</t>
  </si>
  <si>
    <t>Podavač na jídelní podnosy/koše s nádobím - stávající, přesun</t>
  </si>
  <si>
    <r>
      <rPr>
        <sz val="8"/>
        <color rgb="FF000080"/>
        <rFont val="Times New Roman"/>
        <family val="1"/>
      </rPr>
      <t>Příkon:  400V/0,7kW</t>
    </r>
  </si>
  <si>
    <r>
      <rPr>
        <sz val="8"/>
        <color rgb="FF000080"/>
        <rFont val="Times New Roman"/>
        <family val="1"/>
      </rPr>
      <t>Rozměr:  4300x500x905 mm</t>
    </r>
  </si>
  <si>
    <r>
      <rPr>
        <sz val="9"/>
        <color rgb="FF000080"/>
        <rFont val="Times New Roman"/>
        <family val="1"/>
      </rPr>
      <t>výška 900mm,šířka pásu 400mm,optoelektrická závora,plynulá regulace rychlosti,rychlost 0-10m/min</t>
    </r>
  </si>
  <si>
    <t>Pás dopravníkový - stávající, přesun</t>
  </si>
  <si>
    <r>
      <rPr>
        <sz val="8"/>
        <color rgb="FF000080"/>
        <rFont val="Times New Roman"/>
        <family val="1"/>
      </rPr>
      <t>Příkon:  230V/0,5kW</t>
    </r>
  </si>
  <si>
    <r>
      <rPr>
        <sz val="8"/>
        <color rgb="FF000080"/>
        <rFont val="Times New Roman"/>
        <family val="1"/>
      </rPr>
      <t>Rozměr:  3500x1400x450 mm</t>
    </r>
  </si>
  <si>
    <r>
      <rPr>
        <sz val="8"/>
        <color rgb="FF000080"/>
        <rFont val="Times New Roman"/>
        <family val="1"/>
      </rPr>
      <t>Příkon:  32,1 kW/400V</t>
    </r>
  </si>
  <si>
    <r>
      <rPr>
        <sz val="8"/>
        <color rgb="FF000080"/>
        <rFont val="Times New Roman"/>
        <family val="1"/>
      </rPr>
      <t>Rozměr:  4600 x 800 x 1910-2180 mm</t>
    </r>
  </si>
  <si>
    <r>
      <rPr>
        <b/>
        <sz val="8"/>
        <rFont val="Times New Roman"/>
        <family val="1"/>
      </rPr>
      <t>Myčka s automatickým posuvem - stávající</t>
    </r>
  </si>
  <si>
    <r>
      <rPr>
        <sz val="8"/>
        <color rgb="FF000080"/>
        <rFont val="Times New Roman"/>
        <family val="1"/>
      </rPr>
      <t>Rozměr:  723x670x900 mm</t>
    </r>
  </si>
  <si>
    <r>
      <rPr>
        <sz val="9"/>
        <color rgb="FF000080"/>
        <rFont val="Times New Roman"/>
        <family val="1"/>
      </rPr>
      <t>1x madlo, 2x pevné kolečko s ložisky, 2x otočné kolečko s brzdou a ložisky</t>
    </r>
  </si>
  <si>
    <r>
      <rPr>
        <sz val="8"/>
        <color rgb="FF000080"/>
        <rFont val="Times New Roman"/>
        <family val="1"/>
      </rPr>
      <t xml:space="preserve">Rozměr:  1000x400x1800 mm
</t>
    </r>
    <r>
      <rPr>
        <b/>
        <sz val="8"/>
        <rFont val="Times New Roman"/>
        <family val="1"/>
      </rPr>
      <t>Vozík na koše - stávající</t>
    </r>
  </si>
  <si>
    <r>
      <rPr>
        <sz val="9"/>
        <color rgb="FF000080"/>
        <rFont val="Times New Roman"/>
        <family val="1"/>
      </rPr>
      <t>nerez,5x plná police,nosnost police max. 80kg</t>
    </r>
  </si>
  <si>
    <t>Regál pětipolicový - stávající, přesun</t>
  </si>
  <si>
    <t>Příkon:    /230 V</t>
  </si>
  <si>
    <r>
      <rPr>
        <sz val="8"/>
        <color rgb="FF000080"/>
        <rFont val="Times New Roman"/>
        <family val="1"/>
      </rPr>
      <t>Rozměr:  1300x1200 mm</t>
    </r>
  </si>
  <si>
    <r>
      <rPr>
        <sz val="9"/>
        <color rgb="FF000080"/>
        <rFont val="Times New Roman"/>
        <family val="1"/>
      </rPr>
      <t xml:space="preserve">duplexní filtr s objemovým řízením pro možnou nepřetržitou dodávku upravené vody
</t>
    </r>
    <r>
      <rPr>
        <sz val="9"/>
        <color rgb="FF000080"/>
        <rFont val="Times New Roman"/>
        <family val="1"/>
      </rPr>
      <t xml:space="preserve">2x 25 litrů pryskiřiceprůtok 2 m3/hod barva filtru / PE solanky: modrá
</t>
    </r>
    <r>
      <rPr>
        <sz val="9"/>
        <color rgb="FF000080"/>
        <rFont val="Times New Roman"/>
        <family val="1"/>
      </rPr>
      <t>/ bílá,  propojení mezi filtry: plastové potrubí, napojení vody / odpadu: 1“ / 1/2“,  vnější závit provozní tlak vody 0,3 - 0,8 MPa, teplota vody, okolí max. 43 st.C</t>
    </r>
  </si>
  <si>
    <t>Duplexní změovací filtr</t>
  </si>
  <si>
    <r>
      <rPr>
        <sz val="8"/>
        <color rgb="FF000080"/>
        <rFont val="Times New Roman"/>
        <family val="1"/>
      </rPr>
      <t>Rozměr:  1900x1100x450 mm</t>
    </r>
  </si>
  <si>
    <r>
      <rPr>
        <b/>
        <sz val="8"/>
        <rFont val="Times New Roman"/>
        <family val="1"/>
      </rPr>
      <t>Odsavač par-nástěnný,rovný</t>
    </r>
  </si>
  <si>
    <r>
      <rPr>
        <b/>
        <sz val="8"/>
        <rFont val="Times New Roman"/>
        <family val="1"/>
      </rPr>
      <t>Sprcha tlaková s ramínkem</t>
    </r>
  </si>
  <si>
    <r>
      <rPr>
        <sz val="8"/>
        <color rgb="FF000080"/>
        <rFont val="Times New Roman"/>
        <family val="1"/>
      </rPr>
      <t>Rozměr:  1300x700x900 mm</t>
    </r>
  </si>
  <si>
    <r>
      <rPr>
        <sz val="9"/>
        <color rgb="FF000080"/>
        <rFont val="Times New Roman"/>
        <family val="1"/>
      </rPr>
      <t>nerez,zadní lem,plech 1,5mm,nohy dřezu L profil</t>
    </r>
  </si>
  <si>
    <t>Dřez svařovaný dvoudílný  - stávající, přesun</t>
  </si>
  <si>
    <r>
      <rPr>
        <sz val="8"/>
        <color rgb="FF000080"/>
        <rFont val="Times New Roman"/>
        <family val="1"/>
      </rPr>
      <t>Příkon:  17kW/400V</t>
    </r>
  </si>
  <si>
    <r>
      <rPr>
        <sz val="8"/>
        <color rgb="FF000080"/>
        <rFont val="Times New Roman"/>
        <family val="1"/>
      </rPr>
      <t>Hmotnost: 280 kg</t>
    </r>
  </si>
  <si>
    <r>
      <rPr>
        <sz val="8"/>
        <color rgb="FF000080"/>
        <rFont val="Times New Roman"/>
        <family val="1"/>
      </rPr>
      <t>Rozměr:  1380x870(1305)x1787(2205) mm</t>
    </r>
  </si>
  <si>
    <t>Myčka černého nádobí  - stávající, přesun</t>
  </si>
  <si>
    <r>
      <rPr>
        <sz val="8"/>
        <color rgb="FF000080"/>
        <rFont val="Times New Roman"/>
        <family val="1"/>
      </rPr>
      <t>Rozměr:  1550x800x1800 mm</t>
    </r>
  </si>
  <si>
    <r>
      <rPr>
        <sz val="9"/>
        <color rgb="FF000080"/>
        <rFont val="Times New Roman"/>
        <family val="1"/>
      </rPr>
      <t>nerez,4x plná police,nosnost police max. 80kg</t>
    </r>
  </si>
  <si>
    <t>Regál čtyřpolicový - stávající, přesun</t>
  </si>
  <si>
    <r>
      <rPr>
        <sz val="8"/>
        <color rgb="FF000080"/>
        <rFont val="Times New Roman"/>
        <family val="1"/>
      </rPr>
      <t>Rozměr:  1400x600x1800 mm</t>
    </r>
  </si>
  <si>
    <r>
      <t> </t>
    </r>
    <r>
      <rPr>
        <b/>
        <u/>
        <sz val="12"/>
        <color rgb="FF000080"/>
        <rFont val="Times New Roman"/>
        <family val="1"/>
      </rPr>
      <t>013 Mytí nádobí                      </t>
    </r>
  </si>
  <si>
    <r>
      <rPr>
        <sz val="8"/>
        <color rgb="FF000080"/>
        <rFont val="Times New Roman"/>
        <family val="1"/>
      </rPr>
      <t>Rozměr:  730x550x1200 mm</t>
    </r>
  </si>
  <si>
    <r>
      <rPr>
        <sz val="9"/>
        <color rgb="FF000080"/>
        <rFont val="Times New Roman"/>
        <family val="1"/>
      </rPr>
      <t>nerez,1x police,4xGN1/3-150,2x otočné kolečko d=125mm,2x otočné kolečko s brzdou</t>
    </r>
  </si>
  <si>
    <t>Vozík na příbory a plata - stávající, přesun</t>
  </si>
  <si>
    <t>Pokladna - stávající, přesun</t>
  </si>
  <si>
    <r>
      <rPr>
        <sz val="8"/>
        <color rgb="FF000080"/>
        <rFont val="Times New Roman"/>
        <family val="1"/>
      </rPr>
      <t>Rozměr:  1000x310x25 mm</t>
    </r>
  </si>
  <si>
    <r>
      <rPr>
        <sz val="9"/>
        <color rgb="FF000080"/>
        <rFont val="Times New Roman"/>
        <family val="1"/>
      </rPr>
      <t xml:space="preserve">-celonerezové provedení, povrch leštěný
</t>
    </r>
    <r>
      <rPr>
        <sz val="9"/>
        <color rgb="FF000080"/>
        <rFont val="Times New Roman"/>
        <family val="1"/>
      </rPr>
      <t>-trubka d=25mm, š=330mm, včetně konzol</t>
    </r>
  </si>
  <si>
    <t>Dráha pojezdová trubková - stávající, přesun</t>
  </si>
  <si>
    <t>012.43a</t>
  </si>
  <si>
    <r>
      <rPr>
        <sz val="8"/>
        <color rgb="FF000080"/>
        <rFont val="Times New Roman"/>
        <family val="1"/>
      </rPr>
      <t>Rozměr:  1550x700x900 mm</t>
    </r>
  </si>
  <si>
    <t>1x plná police, sokl, provedení levý a pravý</t>
  </si>
  <si>
    <t>Pokladní modul otevřený - stávající, přesun</t>
  </si>
  <si>
    <t>012.41a</t>
  </si>
  <si>
    <t>Rozměr:  1600x700x900 mm</t>
  </si>
  <si>
    <t>Stůl pracovní s dřezem - stávající</t>
  </si>
  <si>
    <r>
      <rPr>
        <sz val="8"/>
        <color rgb="FF000080"/>
        <rFont val="Times New Roman"/>
        <family val="1"/>
      </rPr>
      <t>Příkon:  9,3kW/400V</t>
    </r>
  </si>
  <si>
    <r>
      <rPr>
        <sz val="8"/>
        <color rgb="FF000080"/>
        <rFont val="Times New Roman"/>
        <family val="1"/>
      </rPr>
      <t>Rozměr:  1173x600x947 mm</t>
    </r>
  </si>
  <si>
    <r>
      <rPr>
        <sz val="9"/>
        <color rgb="FF000080"/>
        <rFont val="Times New Roman"/>
        <family val="1"/>
      </rPr>
      <t>2x termos 20l</t>
    </r>
  </si>
  <si>
    <t>Výrobník čaje Bonamat - stávající, přesun</t>
  </si>
  <si>
    <r>
      <rPr>
        <sz val="8"/>
        <color rgb="FF000080"/>
        <rFont val="Times New Roman"/>
        <family val="1"/>
      </rPr>
      <t>Příkon:  0,395 kW/230 V</t>
    </r>
  </si>
  <si>
    <r>
      <rPr>
        <sz val="8"/>
        <color rgb="FF000080"/>
        <rFont val="Times New Roman"/>
        <family val="1"/>
      </rPr>
      <t>Rozměr:  430x630x635 mm</t>
    </r>
  </si>
  <si>
    <t>nerezové provedení, čerpadlový systém víření, samoobslužné dávkování nápoje, samostatné ovládání jednotlivých nádob, kapacita 4x 12 l,pracovní teplota 7-10 °C,</t>
  </si>
  <si>
    <t>Výrobník a výřič chlazených nápojů - stávající, přesun</t>
  </si>
  <si>
    <t>12,38a</t>
  </si>
  <si>
    <r>
      <rPr>
        <sz val="8"/>
        <color rgb="FF000080"/>
        <rFont val="Times New Roman"/>
        <family val="1"/>
      </rPr>
      <t>Rozměr:  2000x700x900 mm</t>
    </r>
  </si>
  <si>
    <r>
      <rPr>
        <sz val="9"/>
        <color rgb="FF000080"/>
        <rFont val="Times New Roman"/>
        <family val="1"/>
      </rPr>
      <t>nerez,zadní lem</t>
    </r>
  </si>
  <si>
    <r>
      <rPr>
        <b/>
        <sz val="8"/>
        <rFont val="Times New Roman"/>
        <family val="1"/>
      </rPr>
      <t>Stůl pracovní jednoduchý - stávající</t>
    </r>
  </si>
  <si>
    <t>Rozměr:  723x670x900 mm</t>
  </si>
  <si>
    <r>
      <rPr>
        <b/>
        <sz val="8"/>
        <rFont val="Times New Roman"/>
        <family val="1"/>
      </rPr>
      <t>Vozík na koše</t>
    </r>
  </si>
  <si>
    <r>
      <rPr>
        <sz val="9"/>
        <color rgb="FF000080"/>
        <rFont val="Times New Roman"/>
        <family val="1"/>
      </rPr>
      <t>Objem: 350 Lt • bílé provedení • prosklené dveře • ventilované chlazení • digitální termostat • automatické odtávání • 4 výškove nastavitelné rošty • možnost přehození otvírání dveří • zabudovaný zámek • snadno vyměnitelné těsnění</t>
    </r>
  </si>
  <si>
    <t>Lednice - prosklené dveře - stávající, přesun</t>
  </si>
  <si>
    <t>provedení nerez, objem 1400 l, chladivo R404a, automatické rozmrazování, 8x rošt GN 2/1, 8 párů zásuvů, pro GN 2/1, provozní teplota -2 až +8 °C , elektronická řídící jednotka, nucená cirkulace vzduchu, hmostnost 250 kg, elektronické řízení vlhkosti, izolace 70 mm, vnitřní osvětlení, max. teplota okolí +43 °C, monobloková chladící jednotka, zámek dveří,</t>
  </si>
  <si>
    <t>Skříň chladící dvoudvéřová COCA COLA - stávající, přesun</t>
  </si>
  <si>
    <r>
      <rPr>
        <sz val="8"/>
        <color rgb="FF000080"/>
        <rFont val="Times New Roman"/>
        <family val="1"/>
      </rPr>
      <t>Rozměr:  1500x700x850 mm</t>
    </r>
  </si>
  <si>
    <r>
      <rPr>
        <sz val="9"/>
        <color rgb="FF000080"/>
        <rFont val="Times New Roman"/>
        <family val="1"/>
      </rPr>
      <t xml:space="preserve">nerez,1x police,1x vana GN4/1,opláštění ze tří stran,křídlové dveře,chladící agregát vpravo,vana slouží k dočasnému skladování předchlazených pokrmů a nápojů,regulace +2°Caž+8°C,okolní teplota
</t>
    </r>
    <r>
      <rPr>
        <sz val="9"/>
        <color rgb="FF000080"/>
        <rFont val="Times New Roman"/>
        <family val="1"/>
      </rPr>
      <t>+ 25°C,pohyblivý přívod s vidlicí</t>
    </r>
  </si>
  <si>
    <t>Stůl s chlazenou vanou skříňový - stávající, přesun</t>
  </si>
  <si>
    <t>Rozměr:  900x600x900 mm</t>
  </si>
  <si>
    <t>nerez,zadní le</t>
  </si>
  <si>
    <t>Stůl pracovní - stávající, přesun</t>
  </si>
  <si>
    <t>12,32b</t>
  </si>
  <si>
    <t>12,32a</t>
  </si>
  <si>
    <r>
      <rPr>
        <sz val="8"/>
        <color rgb="FF000080"/>
        <rFont val="Times New Roman"/>
        <family val="1"/>
      </rPr>
      <t>Rozměr:  600x700x900 mm</t>
    </r>
  </si>
  <si>
    <r>
      <rPr>
        <sz val="9"/>
        <color rgb="FF000080"/>
        <rFont val="Times New Roman"/>
        <family val="1"/>
      </rPr>
      <t>nerez,bez lemu, ůkos desky</t>
    </r>
  </si>
  <si>
    <t xml:space="preserve">Stůl pracovní jednoduchý </t>
  </si>
  <si>
    <r>
      <rPr>
        <sz val="8"/>
        <color rgb="FF000080"/>
        <rFont val="Times New Roman"/>
        <family val="1"/>
      </rPr>
      <t>Rozměr:  1200x700x900 mm</t>
    </r>
  </si>
  <si>
    <t>Stůl pracovní jednoduchý - stávající, přesun</t>
  </si>
  <si>
    <r>
      <rPr>
        <sz val="8"/>
        <color rgb="FF000080"/>
        <rFont val="Times New Roman"/>
        <family val="1"/>
      </rPr>
      <t>Příkon:  0,3kW/230V</t>
    </r>
  </si>
  <si>
    <r>
      <rPr>
        <sz val="8"/>
        <color rgb="FF000080"/>
        <rFont val="Times New Roman"/>
        <family val="1"/>
      </rPr>
      <t>Rozměr:  1210x630x635 mm</t>
    </r>
  </si>
  <si>
    <t>Vitrína chladící - stávající, přesun</t>
  </si>
  <si>
    <r>
      <rPr>
        <sz val="8"/>
        <color rgb="FF000080"/>
        <rFont val="Times New Roman"/>
        <family val="1"/>
      </rPr>
      <t>Rozměr:  800x1600x900 mm</t>
    </r>
  </si>
  <si>
    <r>
      <rPr>
        <sz val="9"/>
        <color rgb="FF000080"/>
        <rFont val="Times New Roman"/>
        <family val="1"/>
      </rPr>
      <t>stůl a 6 židlí</t>
    </r>
  </si>
  <si>
    <t>Stůl jídelní se židlemi - stávající, přesun</t>
  </si>
  <si>
    <r>
      <rPr>
        <sz val="8"/>
        <color rgb="FF000080"/>
        <rFont val="Times New Roman"/>
        <family val="1"/>
      </rPr>
      <t>Rozměr:  1000x40x40 mm</t>
    </r>
  </si>
  <si>
    <r>
      <rPr>
        <sz val="9"/>
        <color rgb="FF000080"/>
        <rFont val="Times New Roman"/>
        <family val="1"/>
      </rPr>
      <t xml:space="preserve">-celonerezové provedení, povrch leštěný
</t>
    </r>
    <r>
      <rPr>
        <sz val="9"/>
        <color rgb="FF000080"/>
        <rFont val="Times New Roman"/>
        <family val="1"/>
      </rPr>
      <t>-trubka d=40mm, včetně kotevních trnů</t>
    </r>
  </si>
  <si>
    <r>
      <rPr>
        <b/>
        <sz val="8"/>
        <rFont val="Times New Roman"/>
        <family val="1"/>
      </rPr>
      <t>Zábradlí trubkové</t>
    </r>
  </si>
  <si>
    <t>*</t>
  </si>
  <si>
    <r>
      <rPr>
        <u/>
        <sz val="12"/>
        <color rgb="FF000080"/>
        <rFont val="Times New Roman"/>
        <family val="1"/>
      </rPr>
      <t> </t>
    </r>
    <r>
      <rPr>
        <b/>
        <u/>
        <sz val="12"/>
        <color rgb="FF000080"/>
        <rFont val="Times New Roman"/>
        <family val="1"/>
      </rPr>
      <t>012 Jídelna                               </t>
    </r>
  </si>
  <si>
    <r>
      <rPr>
        <b/>
        <i/>
        <sz val="10"/>
        <rFont val="Arial"/>
        <family val="2"/>
      </rPr>
      <t xml:space="preserve">Kontaktní osoba
</t>
    </r>
    <r>
      <rPr>
        <sz val="9"/>
        <rFont val="Arial"/>
        <family val="2"/>
      </rPr>
      <t xml:space="preserve">Tel.:
</t>
    </r>
    <r>
      <rPr>
        <sz val="9"/>
        <rFont val="Arial"/>
        <family val="2"/>
      </rPr>
      <t>Fax.:</t>
    </r>
  </si>
  <si>
    <r>
      <rPr>
        <b/>
        <i/>
        <sz val="10"/>
        <rFont val="Arial"/>
        <family val="2"/>
      </rPr>
      <t xml:space="preserve">Objednatel
JIKA-CZ - </t>
    </r>
    <r>
      <rPr>
        <b/>
        <sz val="10"/>
        <rFont val="Arial"/>
        <family val="2"/>
      </rPr>
      <t xml:space="preserve">Menza Albertov
</t>
    </r>
    <r>
      <rPr>
        <sz val="9"/>
        <rFont val="Arial"/>
        <family val="2"/>
      </rPr>
      <t>,</t>
    </r>
  </si>
  <si>
    <t>Náklady celkem s DPH</t>
  </si>
  <si>
    <t>Základ a hodnota DPH %</t>
  </si>
  <si>
    <t>Náklady celkem</t>
  </si>
  <si>
    <t>Kompletační činnost</t>
  </si>
  <si>
    <t>Vedlejší náklady celkem</t>
  </si>
  <si>
    <t>Provozní vlivy 0,00% z pravé strany mezisoučtu 2</t>
  </si>
  <si>
    <t>GZS 0,00% z pravé strany mezisoučtu 2</t>
  </si>
  <si>
    <t>Vedlejší náklady</t>
  </si>
  <si>
    <t>Základní náklady celkem</t>
  </si>
  <si>
    <t>Opravy v záruce 0,00% z mezisoučtu 1</t>
  </si>
  <si>
    <t>Rizika a pojištění 0,00% z mezisoučtu 2</t>
  </si>
  <si>
    <t>Dodav. dokumentace 0,00% z mezisoučtu 2</t>
  </si>
  <si>
    <t>Mezisoučet 2</t>
  </si>
  <si>
    <t>PPV 0,00% z nátěrů a zemních prací</t>
  </si>
  <si>
    <t>Nátěry</t>
  </si>
  <si>
    <t>PPV 6,00% z montáže: materiál + práce</t>
  </si>
  <si>
    <t>Mezisoučet 1</t>
  </si>
  <si>
    <t>Montáž - práce</t>
  </si>
  <si>
    <t>Montáž - materiál</t>
  </si>
  <si>
    <t>Doprava 3,60%, Přesun 1,00%</t>
  </si>
  <si>
    <t>Dodávka</t>
  </si>
  <si>
    <t>Základní náklady</t>
  </si>
  <si>
    <t>Hodnota B</t>
  </si>
  <si>
    <t>Hodnota A</t>
  </si>
  <si>
    <t>Elektromontáže celkem</t>
  </si>
  <si>
    <t>hod</t>
  </si>
  <si>
    <t>Revizni technik</t>
  </si>
  <si>
    <t>DLE CSN 331500</t>
  </si>
  <si>
    <t>PROVEDENI REVIZNICH ZKOUSEK</t>
  </si>
  <si>
    <t>výkopy a zához</t>
  </si>
  <si>
    <t>Zemní práce kompletní</t>
  </si>
  <si>
    <t>Tvarovani mont.dilu</t>
  </si>
  <si>
    <t>podpěra na vodič PVC PV 1.-55</t>
  </si>
  <si>
    <t>Ochranné úhelník s držáky</t>
  </si>
  <si>
    <t>SR03 spoj.kruh.a pask.vod.</t>
  </si>
  <si>
    <t>SZ zkusebni</t>
  </si>
  <si>
    <t>SO okapova</t>
  </si>
  <si>
    <t>SS spojovaci</t>
  </si>
  <si>
    <t>SK krizova</t>
  </si>
  <si>
    <t>SP1 pripojovaci</t>
  </si>
  <si>
    <t>SVORKA HROMOSVODNI,UZEMNOVACI</t>
  </si>
  <si>
    <t>Smršťovací trubička</t>
  </si>
  <si>
    <t>PV21c 100mm,na lepen.krytinu</t>
  </si>
  <si>
    <t>PODPERA VEDENI (CSN 357622)</t>
  </si>
  <si>
    <t xml:space="preserve">Izolované tyče </t>
  </si>
  <si>
    <t>Jímací tyč 2m AlMgSi</t>
  </si>
  <si>
    <t>s betonovou patkou</t>
  </si>
  <si>
    <t>JT 2,0 M16 AlMgSi</t>
  </si>
  <si>
    <t>včetně trojnožky</t>
  </si>
  <si>
    <t>DEHN  JT 4,0m 105400</t>
  </si>
  <si>
    <t>DEHN JT 5,5m 105550</t>
  </si>
  <si>
    <t>JIMACI TYCE</t>
  </si>
  <si>
    <t>116kg/110m</t>
  </si>
  <si>
    <t>FeZn30x4 (1.05 kg/m)</t>
  </si>
  <si>
    <t>50kg/80m</t>
  </si>
  <si>
    <t>FeZn-D10 (0,62kg/m)    pevně</t>
  </si>
  <si>
    <t>32kg/160m</t>
  </si>
  <si>
    <t>AlMgSi-D8 (0,2kg/m)      pevně</t>
  </si>
  <si>
    <t>OCELOVY DRAT POZINKOVANY</t>
  </si>
  <si>
    <t>Elektromontáže</t>
  </si>
  <si>
    <t>Cena celkem</t>
  </si>
  <si>
    <t>Cena</t>
  </si>
  <si>
    <t>Montáž celkem</t>
  </si>
  <si>
    <t>Montáž</t>
  </si>
  <si>
    <t>Materiál celkem</t>
  </si>
  <si>
    <t>Materiál</t>
  </si>
  <si>
    <t>Počet</t>
  </si>
  <si>
    <t>Mj</t>
  </si>
  <si>
    <t>Název</t>
  </si>
  <si>
    <t>2. sazba DPH %</t>
  </si>
  <si>
    <t>1. sazba DPH %
- i pro přirážky rekapitulace</t>
  </si>
  <si>
    <t>0,00</t>
  </si>
  <si>
    <t>Roční nárůst cen 2   %</t>
  </si>
  <si>
    <t>Roční nárůst cen 1   %</t>
  </si>
  <si>
    <t>Kompletační činnost - k2</t>
  </si>
  <si>
    <t>Kompletační činnost - k1</t>
  </si>
  <si>
    <t>0,952842</t>
  </si>
  <si>
    <t>Kompletační činnost - b</t>
  </si>
  <si>
    <t>Kompletační činnost - a</t>
  </si>
  <si>
    <t>Provozní vlivy  %</t>
  </si>
  <si>
    <t>GZS  (3,25 nebo 8,4) %</t>
  </si>
  <si>
    <t>Opravy v záruce  (5 - 7) %</t>
  </si>
  <si>
    <t>Rizika a pojištění  (1 - 1,5) %</t>
  </si>
  <si>
    <t>Dodavat. dokumentace  (1 - 1,5) %</t>
  </si>
  <si>
    <t>PPV zemních prací, nátěrů  (1) %</t>
  </si>
  <si>
    <t>6,00</t>
  </si>
  <si>
    <t>PPV  (1 nebo 6) %</t>
  </si>
  <si>
    <t>1,00</t>
  </si>
  <si>
    <t>Přesun dodávek  (1) %</t>
  </si>
  <si>
    <t>3,60</t>
  </si>
  <si>
    <t>Doprava dodávek  (3,6) %</t>
  </si>
  <si>
    <t>Uvedené ceny jsou v Kč a nezahrnují DPH, pokud to není uvedeno.</t>
  </si>
  <si>
    <t>Poznámka</t>
  </si>
  <si>
    <t>CÚ</t>
  </si>
  <si>
    <t>ZMĚNA 10.2021</t>
  </si>
  <si>
    <t>25.11.2021</t>
  </si>
  <si>
    <t>Datum</t>
  </si>
  <si>
    <t>Kontroloval</t>
  </si>
  <si>
    <t>J.Pištora</t>
  </si>
  <si>
    <t>Vypracoval</t>
  </si>
  <si>
    <t>Smlouva</t>
  </si>
  <si>
    <t>A. č.</t>
  </si>
  <si>
    <t>Z. č.</t>
  </si>
  <si>
    <t>Investor</t>
  </si>
  <si>
    <t xml:space="preserve"> Bleskosvod</t>
  </si>
  <si>
    <t>Projekt</t>
  </si>
  <si>
    <t>PROVIZORNÍ MENZA -UK ALBERTOV</t>
  </si>
  <si>
    <t>Akce</t>
  </si>
  <si>
    <t>Seznam prací a dodávek elektrotechnických zařízení</t>
  </si>
  <si>
    <t>Nadpis rekapitulace</t>
  </si>
  <si>
    <t>Hodnota</t>
  </si>
  <si>
    <t>Dodav. dokumentace 1,50% z mezisoučtu 2</t>
  </si>
  <si>
    <t>pr ce neposti§iteln' v cenˇku</t>
  </si>
  <si>
    <t>Spoluprace s reviz.technikem</t>
  </si>
  <si>
    <t>Zkusebni provoz</t>
  </si>
  <si>
    <t>Připojení technického zařízení</t>
  </si>
  <si>
    <t>HODINOVE ZUCTOVACI SAZBY</t>
  </si>
  <si>
    <t>výstražná folie, zához</t>
  </si>
  <si>
    <t>výkop, pískové lože, trubky PVC,</t>
  </si>
  <si>
    <t>Zemní práce-komplet</t>
  </si>
  <si>
    <t>Zemnící svorky</t>
  </si>
  <si>
    <t>Centrál stop-Total stop</t>
  </si>
  <si>
    <t>Tlačítko pod sklem</t>
  </si>
  <si>
    <t>nástěnná 5 pól IP44</t>
  </si>
  <si>
    <t>Zásuvka 3x400V/32A</t>
  </si>
  <si>
    <t>zásuvka jednoduchá 230V/16A</t>
  </si>
  <si>
    <t>krabic IP20-IP44</t>
  </si>
  <si>
    <t>zásuvky včetně přístojových</t>
  </si>
  <si>
    <t>vypínač 400V/63A IP 54</t>
  </si>
  <si>
    <t>včetně krabice</t>
  </si>
  <si>
    <t>230V/10A řaz1...7 IP20-IP43</t>
  </si>
  <si>
    <t>Vypínače, tlačítka- všebecně</t>
  </si>
  <si>
    <t>+ PŘÍSTROJOVÁ KRABICE</t>
  </si>
  <si>
    <t>OVLADAČE,ZÁSUVKY- KOMPLET</t>
  </si>
  <si>
    <t>Do 120   mm2</t>
  </si>
  <si>
    <t>Do  16   mm2</t>
  </si>
  <si>
    <t>Do   6   mm2</t>
  </si>
  <si>
    <t>Do   2,5 mm2</t>
  </si>
  <si>
    <t>UKONCENI VODICU V ROZVADECICH</t>
  </si>
  <si>
    <t>pro světelné a zásuvkové obvody</t>
  </si>
  <si>
    <t>Rozbočné krabice dle použití</t>
  </si>
  <si>
    <t>bal</t>
  </si>
  <si>
    <t>vedoucí mimo žlabový systém</t>
  </si>
  <si>
    <t>určené pro kabelové vedení</t>
  </si>
  <si>
    <t>Pancéřové trubky, lišty, hadice</t>
  </si>
  <si>
    <t>mimo žlabový systém</t>
  </si>
  <si>
    <t>pro kabelové vedení-vedeno</t>
  </si>
  <si>
    <t>Kabelové příchytka na strop</t>
  </si>
  <si>
    <t>spojovací materiál</t>
  </si>
  <si>
    <t>hmoždinky, závěsy, šrouby,matky</t>
  </si>
  <si>
    <t>Šroubové tyče, natloukací ocelové</t>
  </si>
  <si>
    <t>Parapetní žlab PK140x70</t>
  </si>
  <si>
    <t>DZ60x200</t>
  </si>
  <si>
    <t>DZ60x100</t>
  </si>
  <si>
    <t>PRO KABELY</t>
  </si>
  <si>
    <t>PODPĚR</t>
  </si>
  <si>
    <t>VČETNĚ ZÁVĚSŮ, ŠROUBŮ</t>
  </si>
  <si>
    <t>ŽLABOVÁNÍ</t>
  </si>
  <si>
    <t>délka 1m</t>
  </si>
  <si>
    <t>Topný kabel s termostatem</t>
  </si>
  <si>
    <t>Požární zprávy</t>
  </si>
  <si>
    <t>protokolu-dle požadavku</t>
  </si>
  <si>
    <t>kompletní provedení,včetně</t>
  </si>
  <si>
    <t>Protipožární ucpávky (HILTY)</t>
  </si>
  <si>
    <t>25-Žlutozelený- pevně</t>
  </si>
  <si>
    <t>10- Žlutozelený-pevně</t>
  </si>
  <si>
    <t>6-  Zlutozeleny pevně</t>
  </si>
  <si>
    <t>1-CH-R (BEZHALOGENNÍ)</t>
  </si>
  <si>
    <t>VODIC PRO POSPOJOVANI</t>
  </si>
  <si>
    <t>5x1,5</t>
  </si>
  <si>
    <t>OHNĚODOLNÝ</t>
  </si>
  <si>
    <t>KABELY CXKH-V</t>
  </si>
  <si>
    <t>5x10  mm2       pevně</t>
  </si>
  <si>
    <t>5x6</t>
  </si>
  <si>
    <t>5x 2,5</t>
  </si>
  <si>
    <t>3x2.5 mm2       pevně</t>
  </si>
  <si>
    <t>3x1.5 mm2       pevně</t>
  </si>
  <si>
    <t>5x25</t>
  </si>
  <si>
    <t>5x 35</t>
  </si>
  <si>
    <t>BEZHALOGENNÍ B2ca,S1,d0</t>
  </si>
  <si>
    <t>SILOVÉ KABELY OHEŇ NEŠÍŘÍCÍ</t>
  </si>
  <si>
    <t>kabely ( 1-CXKH-R)</t>
  </si>
  <si>
    <t>CYKY 5x2,5</t>
  </si>
  <si>
    <t>CYKY 3X120+70</t>
  </si>
  <si>
    <t>SILOVÉ KABELY</t>
  </si>
  <si>
    <t>kabely ( CYKY)</t>
  </si>
  <si>
    <t>Čidlo pohybu- na strop</t>
  </si>
  <si>
    <t>Ventilátorové relé SMR-T</t>
  </si>
  <si>
    <t>připojovací krabice nástěnná</t>
  </si>
  <si>
    <t>el.žebřík 230V/1200W</t>
  </si>
  <si>
    <t>230V/1500W</t>
  </si>
  <si>
    <t>230v/2000W</t>
  </si>
  <si>
    <t>230V/1000W</t>
  </si>
  <si>
    <t>vodičem 230V, nosný rámeček</t>
  </si>
  <si>
    <t>Přímotopný konvektor s pilotním</t>
  </si>
  <si>
    <t>čidlem</t>
  </si>
  <si>
    <t>Venkovní svítidla s pohybovým</t>
  </si>
  <si>
    <t>N3-PALAS-LED-1M,ST+COLD</t>
  </si>
  <si>
    <t>N1-PALAS-LED-1-M1,ST+PIKTOGRAM</t>
  </si>
  <si>
    <t>NP2-DIOS-1-S1-ST.1H</t>
  </si>
  <si>
    <t>NP1-DIOS-1-C1-ST,1H</t>
  </si>
  <si>
    <t>2-EUROPA-LED-236</t>
  </si>
  <si>
    <t>1-EUROPA-LED-218</t>
  </si>
  <si>
    <t>Svítidla a světelné zdroje</t>
  </si>
  <si>
    <t>Pojistky PH02/250</t>
  </si>
  <si>
    <t>Kompenzační rozvaděč QM 24/6</t>
  </si>
  <si>
    <t>RE.1</t>
  </si>
  <si>
    <t>HRO.2</t>
  </si>
  <si>
    <t>HRO.1</t>
  </si>
  <si>
    <t>SILNOPROUDÉ ROZVÁDĚČE</t>
  </si>
  <si>
    <t>1,50</t>
  </si>
  <si>
    <t>22.10.2021</t>
  </si>
  <si>
    <t>Provizorní menza- UK Albertov</t>
  </si>
  <si>
    <t>Cena se rozumí vč. montáže</t>
  </si>
  <si>
    <t>CELKEM (bez DPH)</t>
  </si>
  <si>
    <t xml:space="preserve"> - ostatní nespecifikované</t>
  </si>
  <si>
    <t>1kpl</t>
  </si>
  <si>
    <t xml:space="preserve"> - výchozí revize</t>
  </si>
  <si>
    <t xml:space="preserve"> - dokumentace skutečného provedení</t>
  </si>
  <si>
    <t xml:space="preserve"> - dílenská dokumentace dodavatele</t>
  </si>
  <si>
    <t>Naprogramování řídící podstanice ( 42 I/O bodů )</t>
  </si>
  <si>
    <t>Montáže</t>
  </si>
  <si>
    <t>Ostatní drobný elektroinstalační materiál</t>
  </si>
  <si>
    <t>Plastová lišta vkládací 25x22</t>
  </si>
  <si>
    <t>Kabelový žlab 65/50 vč. víka</t>
  </si>
  <si>
    <t>Vodič CYA 6</t>
  </si>
  <si>
    <t>CYKY-J 5x6</t>
  </si>
  <si>
    <t>CYKY-J 4x2,5</t>
  </si>
  <si>
    <t>CYKY-J 3x1,5</t>
  </si>
  <si>
    <t>JYTY-O 7 x 1</t>
  </si>
  <si>
    <t>JYTY-O 4 x 1</t>
  </si>
  <si>
    <t>JYTY-O 2 x 1</t>
  </si>
  <si>
    <t>KABELY A NOSNÁ ČÁST</t>
  </si>
  <si>
    <t>HT200</t>
  </si>
  <si>
    <t>Dotykový ovládací terminál 7“, 800x480, ARM, 256MB RAM, Ethernet</t>
  </si>
  <si>
    <t>markMX</t>
  </si>
  <si>
    <t>DDC regulátor , 16AI, 8AO, 32DI, 32DO, ethernet, RS485</t>
  </si>
  <si>
    <t xml:space="preserve">Řídící systém </t>
  </si>
  <si>
    <t>vč. vnitřního vybavení dle prováděcí dokumentace</t>
  </si>
  <si>
    <t>Příkon: 32kW</t>
  </si>
  <si>
    <t>Rozvaděčová skříň např.Schrack 800x1600x300 mm</t>
  </si>
  <si>
    <t>DT1</t>
  </si>
  <si>
    <t>Rozvaděč MR1</t>
  </si>
  <si>
    <t>Světelná tabule - OTEVŘI OKNO, 230V</t>
  </si>
  <si>
    <t>ST1</t>
  </si>
  <si>
    <t>RCO2</t>
  </si>
  <si>
    <t>Snímač CO2 interiérový, výstup 0-10V</t>
  </si>
  <si>
    <t>CO2.1, 2</t>
  </si>
  <si>
    <t>Samoregulační topný kabel</t>
  </si>
  <si>
    <t>TK</t>
  </si>
  <si>
    <t>Ovladač 0-I se signálkou (LED) 24V</t>
  </si>
  <si>
    <t>SA1</t>
  </si>
  <si>
    <t>ASF122F120</t>
  </si>
  <si>
    <t>Servopohon 18 Nm s pruž. pro zp. chod (90°=90s), 2P, 230V~</t>
  </si>
  <si>
    <t>.KP1, .KO1</t>
  </si>
  <si>
    <t>ASM115SF132</t>
  </si>
  <si>
    <t>Servopohon 10 Nm, (90°=60/120s), 0-10V, 24V~</t>
  </si>
  <si>
    <t>.KR</t>
  </si>
  <si>
    <t>AVM105SF132</t>
  </si>
  <si>
    <t>Pohon ventilu, řízení 0-10V, 24V~</t>
  </si>
  <si>
    <t>.M1</t>
  </si>
  <si>
    <t>dodávka ÚT</t>
  </si>
  <si>
    <t>BUN020F300</t>
  </si>
  <si>
    <t>Ventil trojcestný, PN16, DN20, kvs=</t>
  </si>
  <si>
    <t>KT-5,5kW</t>
  </si>
  <si>
    <t>Revizní vypínač pro motor 5,5kW s pomocným kontaktem</t>
  </si>
  <si>
    <t>.S1, 2</t>
  </si>
  <si>
    <t>FS2-U</t>
  </si>
  <si>
    <t>Protizámrazový termostat -10.. +12°C, 6m, aktivní</t>
  </si>
  <si>
    <t>.E5</t>
  </si>
  <si>
    <t>DS-106A</t>
  </si>
  <si>
    <t>Diferenční manostat nastavitelný 50..500 Pa</t>
  </si>
  <si>
    <t>.E1,2,3,4,7,8</t>
  </si>
  <si>
    <t>DF-1000/+1000U</t>
  </si>
  <si>
    <t>Čidlo diferenčního tlaku -1000…+1000Pa, 0-10V</t>
  </si>
  <si>
    <t>.DP1, 2</t>
  </si>
  <si>
    <t>ALTF2</t>
  </si>
  <si>
    <t>Čidlo teploty příložné Pt1000</t>
  </si>
  <si>
    <t>.T4</t>
  </si>
  <si>
    <t>KTF1 Pt1000, 250mm</t>
  </si>
  <si>
    <t>Kanálové teplotní čidlo Pt1000, 250mm</t>
  </si>
  <si>
    <t>.T1,2,3</t>
  </si>
  <si>
    <t>VZT1</t>
  </si>
  <si>
    <t>PERIFERIE</t>
  </si>
  <si>
    <t>CELKEM</t>
  </si>
  <si>
    <t>Jednotková cena</t>
  </si>
  <si>
    <t>Položka:</t>
  </si>
  <si>
    <t>PROJEKTOVÝ ROZPOČET</t>
  </si>
  <si>
    <t>Roční nárůst cen 0,00%</t>
  </si>
  <si>
    <t>Rozpočtová rezerva</t>
  </si>
  <si>
    <t>Zemní práce - celkem</t>
  </si>
  <si>
    <t xml:space="preserve"> Stavební přípomoce</t>
  </si>
  <si>
    <t>STAVEBNÍ PŘÍPOMOCE</t>
  </si>
  <si>
    <t xml:space="preserve"> Utěsnění  kabel. otvoru proti vlhkosti</t>
  </si>
  <si>
    <t>TĚSNĚNÍ</t>
  </si>
  <si>
    <t xml:space="preserve"> tl. nad 600 mm včetně</t>
  </si>
  <si>
    <t>PRŮRAZ BETONOVOU ZDÍ</t>
  </si>
  <si>
    <t xml:space="preserve"> zatěsnění kabelového průchodu střešní konstrukcí</t>
  </si>
  <si>
    <t xml:space="preserve"> Do 600mm</t>
  </si>
  <si>
    <t>DO PRUMERU 60mm</t>
  </si>
  <si>
    <t>VYBOURANI OTVORU VE STROPU</t>
  </si>
  <si>
    <t xml:space="preserve"> Stena do 150mm</t>
  </si>
  <si>
    <t>CIHELNEM DO PRUMERU 60mm</t>
  </si>
  <si>
    <t>VYBOURANI OTVORU VE ZDIVU</t>
  </si>
  <si>
    <t>Montážní materiál a práce - celkem</t>
  </si>
  <si>
    <t>Podružný materiál</t>
  </si>
  <si>
    <t xml:space="preserve"> Koordinace řemesel</t>
  </si>
  <si>
    <t>KOORDINACE</t>
  </si>
  <si>
    <t>PN 40X15 přístrojová</t>
  </si>
  <si>
    <t>KRABICE PRO LIŠTY</t>
  </si>
  <si>
    <t xml:space="preserve">LHD 40/40 </t>
  </si>
  <si>
    <t xml:space="preserve">LV 40/15 </t>
  </si>
  <si>
    <t>LIŠTA  ELINSTAL.  PVC  VKLÁDACÍ</t>
  </si>
  <si>
    <t xml:space="preserve"> Trubka vrapovaná 40/32 s lankem</t>
  </si>
  <si>
    <t xml:space="preserve"> Trubka ohebná UV stabilní černá LPE-1/2325</t>
  </si>
  <si>
    <t>TRUBKY</t>
  </si>
  <si>
    <t xml:space="preserve"> Kabel  ohebný 2x1,0, LSZH, zatažení</t>
  </si>
  <si>
    <t>KABELY NESTÍNĚNÉ - ZV</t>
  </si>
  <si>
    <t>FI-H08 8x0,5 LSZH, zatažení</t>
  </si>
  <si>
    <t>FI-H06 6x0,5, LSZH, zatažení</t>
  </si>
  <si>
    <t>SUPERBUS AB01 2x2x0,5+2x1 , zatažení</t>
  </si>
  <si>
    <t>KABEL STÍNĚNÉ - PZTS</t>
  </si>
  <si>
    <t xml:space="preserve"> Kabel  UTP  4-pár  kat.  5e, PE venkovní, zatažení</t>
  </si>
  <si>
    <t xml:space="preserve"> Kabel  UTP  4-pár  kat.  5e, LSZH, zatažení</t>
  </si>
  <si>
    <t>KABELY NESTÍNĚNÉ - SK</t>
  </si>
  <si>
    <t>Montážní materiál a práce</t>
  </si>
  <si>
    <t>Dodávky - celkem</t>
  </si>
  <si>
    <t>ZVONEK PRO VOZÍČKÁŘE - celkem</t>
  </si>
  <si>
    <t xml:space="preserve"> Podružný materiál</t>
  </si>
  <si>
    <t xml:space="preserve">oživení, nastavení </t>
  </si>
  <si>
    <t>ZÁVĚR.OŽIVENÍ A FUNKČNÍ ODZK.</t>
  </si>
  <si>
    <t xml:space="preserve"> zdroj 230V/8 DIN</t>
  </si>
  <si>
    <t xml:space="preserve"> Zvonek akustický</t>
  </si>
  <si>
    <t xml:space="preserve"> Tlačítkový panel kompletní s jedním tlačítkem, venkovní prostředí</t>
  </si>
  <si>
    <t>ZVONEK DRÁTOVÝ</t>
  </si>
  <si>
    <t>ZVONEK PRO VOZÍČKÁŘE</t>
  </si>
  <si>
    <t>POPLACHOVÉ ZABEZPEČOVACÍ A TÍSŇOVÉ SYSTÉMY - celkem</t>
  </si>
  <si>
    <t xml:space="preserve"> ZAŘÍZENÍ EZS V ROZSAHU 1 ÚSTŘ.</t>
  </si>
  <si>
    <t>MK5 Rozpojovací krabice k mag. čidlu</t>
  </si>
  <si>
    <t>Svorkovnice</t>
  </si>
  <si>
    <t xml:space="preserve"> Magnetický  kontakt plastový závrtný </t>
  </si>
  <si>
    <t>MAGNETICKÉ KONTAKTY</t>
  </si>
  <si>
    <t xml:space="preserve"> Detektor s dvojitým prvkem</t>
  </si>
  <si>
    <t>DIGITÁLNÍ POHYBOVÉ DETEKTORY</t>
  </si>
  <si>
    <t xml:space="preserve"> Kovový box pro expandery s ochranným kontaktem</t>
  </si>
  <si>
    <t xml:space="preserve"> Kryt ústředny 320 x 395 x 90 mm s instalovaným transformátorem 18/40 VA, ochranný kontakt TAMPER, provedené pospojování, prostor pro 18Ah akumulátor</t>
  </si>
  <si>
    <t>BOXY</t>
  </si>
  <si>
    <t xml:space="preserve"> Napájecí zdroj 13,8 DC, trafo 16-24V stř, 75VA, pro PZ</t>
  </si>
  <si>
    <t>ZDROJ</t>
  </si>
  <si>
    <t xml:space="preserve"> venkovní siréna s majákem, 12V, zálohovaná včetně baterie</t>
  </si>
  <si>
    <t>SIRÉNY</t>
  </si>
  <si>
    <t xml:space="preserve"> Sběrnicový expander 8 zón</t>
  </si>
  <si>
    <t xml:space="preserve"> Sběrnicový expander 4 zón</t>
  </si>
  <si>
    <t xml:space="preserve"> klávesnice LCD se dvěma řádky, česká verze, 1 kláves. zóna,  1PGM na desce</t>
  </si>
  <si>
    <t>PŘÍSLUŠENSTVÍ</t>
  </si>
  <si>
    <t xml:space="preserve"> GSM komunikátor</t>
  </si>
  <si>
    <t>KOMUNIKÁTOR</t>
  </si>
  <si>
    <t xml:space="preserve"> Digiplex EVO 192PCB</t>
  </si>
  <si>
    <t>ŘÍDÍCÍ SBĚRNICOVÉ ÚSTŘEDNY</t>
  </si>
  <si>
    <t>POPLACHOVÉ ZABEZPEČOVACÍ A TÍSŇOVÉ SYSTÉMY</t>
  </si>
  <si>
    <t>STRUKTUROVANA KABELÁŽ - celkem</t>
  </si>
  <si>
    <t xml:space="preserve"> Měření parametrů strukturované kabeláže (1xRJ45), včetně vyhotovení měřících protokolů</t>
  </si>
  <si>
    <t>ZÁVĚR.MĚŘENÍ</t>
  </si>
  <si>
    <t xml:space="preserve"> Zakončení datového kabelu v datovém rozváděči</t>
  </si>
  <si>
    <t>ZAKONČENÍ KABELU UTP</t>
  </si>
  <si>
    <t xml:space="preserve"> Kompletní zásuvka 2xRJ45, Cat.5e</t>
  </si>
  <si>
    <t xml:space="preserve"> Kompletní zásuvka 1xRJ45, Cat.5e</t>
  </si>
  <si>
    <t>PŔÍSTROJE</t>
  </si>
  <si>
    <t xml:space="preserve"> MIKROTIK wAP 60G, 1x Gbit LAN, 802.11ad (60 GHz) - kompletní spoj </t>
  </si>
  <si>
    <t>RÁDIO STŘECHA</t>
  </si>
  <si>
    <t xml:space="preserve"> AP-ANT-48, externí ant pro AP-314</t>
  </si>
  <si>
    <t>EXTERNÍ ANTÉNA</t>
  </si>
  <si>
    <t xml:space="preserve"> HPE Aruba AP-314 Wireless Access Point (JW795A)</t>
  </si>
  <si>
    <t>WIFI INDOOR</t>
  </si>
  <si>
    <t xml:space="preserve"> záložní zdroj ups 650 VA</t>
  </si>
  <si>
    <t>ZÁLOŽNÍ ZDROJ</t>
  </si>
  <si>
    <t xml:space="preserve"> Switch hpe pn J9779A</t>
  </si>
  <si>
    <t>SWITCHE</t>
  </si>
  <si>
    <t xml:space="preserve"> patchpanel 24xRJ45, 5e</t>
  </si>
  <si>
    <t>PATCH PANEL</t>
  </si>
  <si>
    <t xml:space="preserve"> datový rozvaděč nástěnný 19", 12U</t>
  </si>
  <si>
    <t>ROZVADĚČ RACK</t>
  </si>
  <si>
    <t>STRUKTUROVANA KABELÁŽ</t>
  </si>
  <si>
    <t>Dodávky</t>
  </si>
  <si>
    <t xml:space="preserve">6) Všechny jednotlivé položky mají sazbu DPH ve výši 21% !!! </t>
  </si>
  <si>
    <t>5) Označení výrobků konkrétním výrobcem v projektu pro provádění stavby vyjadřuje standard požadované kvality (zák. č. 134/2016 Sb.). Pokud uchazeč nabídne produkt od jiného výrobce je povinen dodržet standard a zároveň, přejímá odpovědnost za správnost náhrady - splnění všech parametrů a koordinaci se všemi navazujícími profesemi, eventuelní nutnost úpravy projektu pro provádění stavby půjde k tíží uchazeče (vybraného dodavatele).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</si>
  <si>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</si>
  <si>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 xml:space="preserve">3) Každá uchazečem vyplněná položka musí obsahovat veškeré technicky a logicky dovoditélné součásti dodávky a montáže (včetně údajů o podmínkách a úhradě licencí potřebných SW). </t>
  </si>
  <si>
    <t>2) Součástí nabídkové ceny musí být veškeré náklady, aby cena byla konečná a zahrnovala celou dodávku a montáž.</t>
  </si>
  <si>
    <t>1) Při zpracování nabídky je nutné využít všech částí (dílů) projektu pro provádění stavby (zák. č. 134/2016 Sb.), tj. technické zprávy, seznamu pozic, všech výkresů, tabulek a specifikací materiálů.</t>
  </si>
  <si>
    <t>Výkaz výměr je zpracován v souladu se zák. č. 134/2016 Sb.</t>
  </si>
  <si>
    <t>Výkaz výměr (též Soupis prací a dodávek včetně nabídkového ocenění):</t>
  </si>
  <si>
    <t>DM</t>
  </si>
  <si>
    <t>Procento PM %</t>
  </si>
  <si>
    <t>Vyšší sazba DPH %</t>
  </si>
  <si>
    <t>Nižší sazba DPH %</t>
  </si>
  <si>
    <t>Uvedené ceny jsou v Kč a nezahrnují daň z přidané hodnoty (21%)</t>
  </si>
  <si>
    <t>2021</t>
  </si>
  <si>
    <t>Ing. Stanislav Marhold - CTI PROJEKT</t>
  </si>
  <si>
    <t>16.9.2021</t>
  </si>
  <si>
    <t>ING. STANISLAV MARHOLD</t>
  </si>
  <si>
    <t>BULENA PETR</t>
  </si>
  <si>
    <t>UNIVERZITA KARLOVA. OVOCNÝ TRH 560/5, 113 36 PRAHA 1</t>
  </si>
  <si>
    <t>D.1.4h ZAŘÍZENÍ SLABOPROUDÝCH ROZVODŮ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</si>
</sst>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0.0%"/>
    <numFmt numFmtId="169" formatCode="#,##0\ &quot;Kč&quot;"/>
    <numFmt numFmtId="170" formatCode="000.00"/>
  </numFmts>
  <fonts count="99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color rgb="FF0070C0"/>
      <name val="Arial CE"/>
      <family val="2"/>
      <charset val="238"/>
    </font>
    <font>
      <i/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sz val="10"/>
      <name val="Symbol"/>
      <family val="1"/>
      <charset val="2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color indexed="9"/>
      <name val="Arial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name val="Times New Roman"/>
      <family val="1"/>
      <charset val="238"/>
    </font>
    <font>
      <sz val="8"/>
      <color rgb="FF000080"/>
      <name val="Times New Roman"/>
      <family val="1"/>
    </font>
    <font>
      <sz val="9"/>
      <name val="Times New Roman"/>
      <family val="1"/>
      <charset val="238"/>
    </font>
    <font>
      <sz val="9"/>
      <color rgb="FF000080"/>
      <name val="Times New Roman"/>
      <family val="1"/>
    </font>
    <font>
      <b/>
      <sz val="8"/>
      <name val="Times New Roman"/>
      <family val="1"/>
      <charset val="238"/>
    </font>
    <font>
      <b/>
      <sz val="8"/>
      <color rgb="FF000000"/>
      <name val="Times New Roman"/>
      <family val="2"/>
    </font>
    <font>
      <b/>
      <sz val="8"/>
      <name val="Times New Roman"/>
      <family val="1"/>
    </font>
    <font>
      <b/>
      <sz val="9"/>
      <color rgb="FF000000"/>
      <name val="Times New Roman"/>
      <family val="2"/>
      <charset val="238"/>
    </font>
    <font>
      <sz val="8"/>
      <color theme="3"/>
      <name val="Times New Roman"/>
      <family val="1"/>
      <charset val="238"/>
    </font>
    <font>
      <u/>
      <sz val="12"/>
      <color rgb="FF000080"/>
      <name val="Times New Roman"/>
      <family val="1"/>
    </font>
    <font>
      <b/>
      <u/>
      <sz val="12"/>
      <color rgb="FF000080"/>
      <name val="Times New Roman"/>
      <family val="1"/>
    </font>
    <font>
      <sz val="9"/>
      <color theme="3"/>
      <name val="Times New Roman"/>
      <family val="1"/>
      <charset val="238"/>
    </font>
    <font>
      <sz val="8"/>
      <name val="Times New Roman"/>
      <family val="1"/>
    </font>
    <font>
      <b/>
      <sz val="9"/>
      <name val="Times New Roman"/>
      <family val="1"/>
    </font>
    <font>
      <sz val="8"/>
      <name val="Calibri"/>
      <family val="2"/>
      <charset val="238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4"/>
      <name val="Times New Roman"/>
      <family val="1"/>
      <charset val="238"/>
    </font>
    <font>
      <sz val="8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b/>
      <sz val="9"/>
      <color rgb="FF000000"/>
      <name val="慔潨慭"/>
      <charset val="238"/>
    </font>
    <font>
      <b/>
      <sz val="8"/>
      <color rgb="FF000000"/>
      <name val="慔潨慭"/>
      <charset val="238"/>
    </font>
    <font>
      <i/>
      <sz val="9"/>
      <color rgb="FF000000"/>
      <name val="慔潨慭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FFFFE0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1">
    <xf numFmtId="0" fontId="0" fillId="0" borderId="0"/>
    <xf numFmtId="0" fontId="40" fillId="0" borderId="0" applyNumberForma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41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1" fillId="0" borderId="0"/>
  </cellStyleXfs>
  <cellXfs count="5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 applyProtection="1">
      <alignment horizontal="left" vertical="center"/>
      <protection locked="0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4" fontId="6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10" fillId="0" borderId="3" xfId="0" applyFont="1" applyBorder="1" applyAlignme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 applyProtection="1">
      <protection locked="0"/>
    </xf>
    <xf numFmtId="4" fontId="8" fillId="0" borderId="0" xfId="0" applyNumberFormat="1" applyFont="1" applyAlignment="1"/>
    <xf numFmtId="0" fontId="10" fillId="0" borderId="14" xfId="0" applyFont="1" applyBorder="1" applyAlignment="1"/>
    <xf numFmtId="0" fontId="10" fillId="0" borderId="0" xfId="0" applyFont="1" applyBorder="1" applyAlignment="1"/>
    <xf numFmtId="166" fontId="10" fillId="0" borderId="0" xfId="0" applyNumberFormat="1" applyFont="1" applyBorder="1" applyAlignment="1"/>
    <xf numFmtId="166" fontId="10" fillId="0" borderId="15" xfId="0" applyNumberFormat="1" applyFont="1" applyBorder="1" applyAlignme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1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167" fontId="14" fillId="0" borderId="0" xfId="0" applyNumberFormat="1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1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41" fillId="0" borderId="0" xfId="2"/>
    <xf numFmtId="0" fontId="41" fillId="0" borderId="0" xfId="2" applyAlignment="1">
      <alignment horizontal="center"/>
    </xf>
    <xf numFmtId="49" fontId="41" fillId="0" borderId="0" xfId="2" applyNumberFormat="1" applyAlignment="1">
      <alignment horizontal="center"/>
    </xf>
    <xf numFmtId="49" fontId="41" fillId="0" borderId="0" xfId="2" applyNumberFormat="1" applyAlignment="1">
      <alignment wrapText="1"/>
    </xf>
    <xf numFmtId="49" fontId="41" fillId="0" borderId="0" xfId="2" applyNumberFormat="1"/>
    <xf numFmtId="49" fontId="42" fillId="0" borderId="0" xfId="3" applyNumberFormat="1" applyAlignment="1">
      <alignment horizontal="center" wrapText="1"/>
    </xf>
    <xf numFmtId="49" fontId="42" fillId="0" borderId="0" xfId="3" applyNumberFormat="1" applyAlignment="1">
      <alignment horizontal="left"/>
    </xf>
    <xf numFmtId="0" fontId="41" fillId="0" borderId="0" xfId="4"/>
    <xf numFmtId="2" fontId="43" fillId="0" borderId="23" xfId="3" applyNumberFormat="1" applyFont="1" applyBorder="1" applyAlignment="1">
      <alignment horizontal="right"/>
    </xf>
    <xf numFmtId="49" fontId="43" fillId="0" borderId="23" xfId="3" applyNumberFormat="1" applyFont="1" applyBorder="1" applyAlignment="1">
      <alignment horizontal="center"/>
    </xf>
    <xf numFmtId="49" fontId="41" fillId="0" borderId="23" xfId="2" applyNumberFormat="1" applyBorder="1" applyAlignment="1">
      <alignment wrapText="1"/>
    </xf>
    <xf numFmtId="0" fontId="42" fillId="0" borderId="23" xfId="3" applyBorder="1" applyAlignment="1">
      <alignment horizontal="center"/>
    </xf>
    <xf numFmtId="49" fontId="42" fillId="0" borderId="23" xfId="3" applyNumberFormat="1" applyBorder="1" applyAlignment="1">
      <alignment horizontal="center" wrapText="1"/>
    </xf>
    <xf numFmtId="2" fontId="44" fillId="0" borderId="23" xfId="3" applyNumberFormat="1" applyFont="1" applyBorder="1" applyAlignment="1">
      <alignment horizontal="right"/>
    </xf>
    <xf numFmtId="49" fontId="44" fillId="0" borderId="23" xfId="3" applyNumberFormat="1" applyFont="1" applyBorder="1" applyAlignment="1">
      <alignment horizontal="center"/>
    </xf>
    <xf numFmtId="49" fontId="45" fillId="0" borderId="23" xfId="2" applyNumberFormat="1" applyFont="1" applyBorder="1" applyAlignment="1">
      <alignment wrapText="1"/>
    </xf>
    <xf numFmtId="49" fontId="46" fillId="0" borderId="23" xfId="2" applyNumberFormat="1" applyFont="1" applyBorder="1" applyAlignment="1">
      <alignment wrapText="1"/>
    </xf>
    <xf numFmtId="0" fontId="43" fillId="6" borderId="24" xfId="3" applyFont="1" applyFill="1" applyBorder="1" applyAlignment="1">
      <alignment horizontal="center"/>
    </xf>
    <xf numFmtId="0" fontId="43" fillId="6" borderId="25" xfId="3" applyFont="1" applyFill="1" applyBorder="1" applyAlignment="1">
      <alignment horizontal="center"/>
    </xf>
    <xf numFmtId="0" fontId="43" fillId="6" borderId="26" xfId="3" applyFont="1" applyFill="1" applyBorder="1" applyAlignment="1">
      <alignment horizontal="center"/>
    </xf>
    <xf numFmtId="0" fontId="43" fillId="6" borderId="27" xfId="3" applyFont="1" applyFill="1" applyBorder="1" applyAlignment="1">
      <alignment horizontal="center"/>
    </xf>
    <xf numFmtId="0" fontId="42" fillId="6" borderId="24" xfId="3" applyFill="1" applyBorder="1" applyAlignment="1">
      <alignment horizontal="center"/>
    </xf>
    <xf numFmtId="49" fontId="42" fillId="6" borderId="26" xfId="3" applyNumberFormat="1" applyFill="1" applyBorder="1" applyAlignment="1">
      <alignment horizontal="center"/>
    </xf>
    <xf numFmtId="49" fontId="42" fillId="6" borderId="28" xfId="3" applyNumberFormat="1" applyFill="1" applyBorder="1" applyAlignment="1">
      <alignment wrapText="1"/>
    </xf>
    <xf numFmtId="0" fontId="42" fillId="0" borderId="26" xfId="3" applyBorder="1" applyAlignment="1">
      <alignment horizontal="center"/>
    </xf>
    <xf numFmtId="49" fontId="42" fillId="0" borderId="25" xfId="3" applyNumberFormat="1" applyBorder="1" applyAlignment="1">
      <alignment horizontal="center"/>
    </xf>
    <xf numFmtId="0" fontId="43" fillId="6" borderId="29" xfId="3" applyFont="1" applyFill="1" applyBorder="1" applyAlignment="1">
      <alignment horizontal="center"/>
    </xf>
    <xf numFmtId="0" fontId="42" fillId="6" borderId="30" xfId="3" applyFill="1" applyBorder="1" applyAlignment="1">
      <alignment horizontal="center"/>
    </xf>
    <xf numFmtId="0" fontId="43" fillId="6" borderId="31" xfId="3" applyFont="1" applyFill="1" applyBorder="1" applyAlignment="1">
      <alignment horizontal="center"/>
    </xf>
    <xf numFmtId="0" fontId="42" fillId="6" borderId="32" xfId="3" applyFill="1" applyBorder="1" applyAlignment="1">
      <alignment horizontal="center"/>
    </xf>
    <xf numFmtId="0" fontId="48" fillId="6" borderId="33" xfId="3" applyFont="1" applyFill="1" applyBorder="1" applyAlignment="1">
      <alignment horizontal="center"/>
    </xf>
    <xf numFmtId="49" fontId="42" fillId="6" borderId="34" xfId="3" applyNumberFormat="1" applyFill="1" applyBorder="1" applyAlignment="1">
      <alignment horizontal="center"/>
    </xf>
    <xf numFmtId="49" fontId="42" fillId="6" borderId="0" xfId="3" applyNumberFormat="1" applyFill="1" applyAlignment="1">
      <alignment horizontal="center" wrapText="1"/>
    </xf>
    <xf numFmtId="0" fontId="42" fillId="0" borderId="34" xfId="3" applyBorder="1" applyAlignment="1">
      <alignment horizontal="center"/>
    </xf>
    <xf numFmtId="49" fontId="42" fillId="0" borderId="30" xfId="3" applyNumberFormat="1" applyBorder="1" applyAlignment="1">
      <alignment horizontal="center"/>
    </xf>
    <xf numFmtId="0" fontId="42" fillId="6" borderId="38" xfId="3" applyFill="1" applyBorder="1" applyAlignment="1">
      <alignment horizontal="center"/>
    </xf>
    <xf numFmtId="49" fontId="42" fillId="6" borderId="39" xfId="3" applyNumberFormat="1" applyFill="1" applyBorder="1" applyAlignment="1">
      <alignment horizontal="center"/>
    </xf>
    <xf numFmtId="49" fontId="42" fillId="6" borderId="40" xfId="3" applyNumberFormat="1" applyFill="1" applyBorder="1" applyAlignment="1">
      <alignment wrapText="1"/>
    </xf>
    <xf numFmtId="0" fontId="42" fillId="0" borderId="39" xfId="3" applyBorder="1" applyAlignment="1">
      <alignment horizontal="center"/>
    </xf>
    <xf numFmtId="49" fontId="42" fillId="0" borderId="41" xfId="3" applyNumberFormat="1" applyBorder="1" applyAlignment="1">
      <alignment horizontal="center"/>
    </xf>
    <xf numFmtId="0" fontId="42" fillId="0" borderId="0" xfId="3"/>
    <xf numFmtId="0" fontId="42" fillId="0" borderId="0" xfId="3" applyAlignment="1">
      <alignment horizontal="center"/>
    </xf>
    <xf numFmtId="49" fontId="42" fillId="0" borderId="0" xfId="3" applyNumberFormat="1" applyAlignment="1">
      <alignment horizontal="center"/>
    </xf>
    <xf numFmtId="49" fontId="42" fillId="0" borderId="0" xfId="3" applyNumberFormat="1" applyAlignment="1">
      <alignment wrapText="1"/>
    </xf>
    <xf numFmtId="0" fontId="49" fillId="0" borderId="0" xfId="3" applyFont="1" applyAlignment="1">
      <alignment horizontal="right"/>
    </xf>
    <xf numFmtId="49" fontId="49" fillId="0" borderId="0" xfId="3" applyNumberFormat="1" applyFont="1" applyAlignment="1">
      <alignment horizontal="right"/>
    </xf>
    <xf numFmtId="49" fontId="42" fillId="0" borderId="0" xfId="3" applyNumberFormat="1" applyAlignment="1">
      <alignment vertical="top" wrapText="1"/>
    </xf>
    <xf numFmtId="3" fontId="50" fillId="0" borderId="42" xfId="3" applyNumberFormat="1" applyFont="1" applyBorder="1"/>
    <xf numFmtId="2" fontId="42" fillId="0" borderId="43" xfId="3" applyNumberFormat="1" applyBorder="1"/>
    <xf numFmtId="0" fontId="41" fillId="0" borderId="44" xfId="2" applyBorder="1"/>
    <xf numFmtId="0" fontId="51" fillId="0" borderId="25" xfId="3" applyFont="1" applyBorder="1"/>
    <xf numFmtId="3" fontId="49" fillId="0" borderId="45" xfId="3" applyNumberFormat="1" applyFont="1" applyBorder="1"/>
    <xf numFmtId="0" fontId="52" fillId="0" borderId="46" xfId="2" applyFont="1" applyBorder="1"/>
    <xf numFmtId="0" fontId="41" fillId="0" borderId="47" xfId="2" applyBorder="1"/>
    <xf numFmtId="0" fontId="41" fillId="0" borderId="48" xfId="2" applyBorder="1"/>
    <xf numFmtId="3" fontId="49" fillId="0" borderId="49" xfId="3" applyNumberFormat="1" applyFont="1" applyBorder="1"/>
    <xf numFmtId="0" fontId="42" fillId="0" borderId="50" xfId="3" applyBorder="1"/>
    <xf numFmtId="168" fontId="41" fillId="0" borderId="51" xfId="2" applyNumberFormat="1" applyBorder="1"/>
    <xf numFmtId="0" fontId="42" fillId="0" borderId="52" xfId="3" applyBorder="1"/>
    <xf numFmtId="0" fontId="41" fillId="0" borderId="51" xfId="2" applyBorder="1"/>
    <xf numFmtId="3" fontId="49" fillId="0" borderId="35" xfId="3" applyNumberFormat="1" applyFont="1" applyBorder="1"/>
    <xf numFmtId="0" fontId="42" fillId="0" borderId="53" xfId="3" applyBorder="1"/>
    <xf numFmtId="0" fontId="41" fillId="0" borderId="54" xfId="2" applyBorder="1"/>
    <xf numFmtId="0" fontId="42" fillId="0" borderId="36" xfId="3" applyBorder="1"/>
    <xf numFmtId="49" fontId="0" fillId="0" borderId="0" xfId="3" applyNumberFormat="1" applyFont="1" applyAlignment="1">
      <alignment vertical="top" wrapText="1"/>
    </xf>
    <xf numFmtId="49" fontId="49" fillId="0" borderId="0" xfId="3" applyNumberFormat="1" applyFont="1" applyAlignment="1">
      <alignment vertical="top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4" fillId="0" borderId="0" xfId="0" applyFont="1"/>
    <xf numFmtId="169" fontId="50" fillId="7" borderId="42" xfId="0" applyNumberFormat="1" applyFont="1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169" fontId="0" fillId="7" borderId="28" xfId="0" applyNumberFormat="1" applyFill="1" applyBorder="1" applyAlignment="1">
      <alignment horizontal="center"/>
    </xf>
    <xf numFmtId="0" fontId="50" fillId="7" borderId="28" xfId="0" applyFont="1" applyFill="1" applyBorder="1"/>
    <xf numFmtId="0" fontId="54" fillId="7" borderId="25" xfId="0" applyFont="1" applyFill="1" applyBorder="1"/>
    <xf numFmtId="169" fontId="0" fillId="0" borderId="55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50" fillId="0" borderId="0" xfId="0" applyFont="1"/>
    <xf numFmtId="0" fontId="54" fillId="0" borderId="30" xfId="0" applyFont="1" applyBorder="1"/>
    <xf numFmtId="169" fontId="50" fillId="0" borderId="56" xfId="0" applyNumberFormat="1" applyFont="1" applyBorder="1" applyAlignment="1">
      <alignment horizontal="center"/>
    </xf>
    <xf numFmtId="0" fontId="50" fillId="0" borderId="40" xfId="0" applyFont="1" applyBorder="1" applyAlignment="1">
      <alignment horizontal="center"/>
    </xf>
    <xf numFmtId="169" fontId="50" fillId="0" borderId="40" xfId="0" applyNumberFormat="1" applyFont="1" applyBorder="1" applyAlignment="1">
      <alignment horizontal="center"/>
    </xf>
    <xf numFmtId="0" fontId="50" fillId="0" borderId="40" xfId="0" applyFont="1" applyBorder="1"/>
    <xf numFmtId="0" fontId="54" fillId="0" borderId="41" xfId="0" applyFont="1" applyBorder="1"/>
    <xf numFmtId="169" fontId="0" fillId="0" borderId="42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9" fontId="0" fillId="0" borderId="28" xfId="0" applyNumberFormat="1" applyBorder="1" applyAlignment="1">
      <alignment horizontal="center" vertical="center" wrapText="1"/>
    </xf>
    <xf numFmtId="0" fontId="55" fillId="0" borderId="28" xfId="0" applyFont="1" applyBorder="1" applyAlignment="1">
      <alignment horizontal="left" vertical="top" wrapText="1" indent="1"/>
    </xf>
    <xf numFmtId="0" fontId="54" fillId="0" borderId="25" xfId="0" applyFont="1" applyBorder="1" applyAlignment="1">
      <alignment horizontal="left" vertical="center" wrapText="1"/>
    </xf>
    <xf numFmtId="169" fontId="0" fillId="0" borderId="55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9" fontId="0" fillId="0" borderId="0" xfId="0" applyNumberFormat="1" applyAlignment="1">
      <alignment horizontal="center" wrapText="1"/>
    </xf>
    <xf numFmtId="0" fontId="57" fillId="0" borderId="0" xfId="0" applyFont="1" applyAlignment="1">
      <alignment horizontal="left" vertical="top" wrapText="1" indent="1"/>
    </xf>
    <xf numFmtId="0" fontId="54" fillId="0" borderId="30" xfId="0" applyFont="1" applyBorder="1" applyAlignment="1">
      <alignment horizontal="left" wrapText="1"/>
    </xf>
    <xf numFmtId="169" fontId="59" fillId="0" borderId="55" xfId="0" applyNumberFormat="1" applyFont="1" applyBorder="1" applyAlignment="1">
      <alignment horizontal="center" vertical="top" wrapText="1"/>
    </xf>
    <xf numFmtId="1" fontId="60" fillId="0" borderId="0" xfId="0" applyNumberFormat="1" applyFont="1" applyAlignment="1">
      <alignment horizontal="center" vertical="top" shrinkToFit="1"/>
    </xf>
    <xf numFmtId="169" fontId="59" fillId="0" borderId="0" xfId="0" applyNumberFormat="1" applyFont="1" applyAlignment="1">
      <alignment horizontal="center" vertical="top" wrapText="1"/>
    </xf>
    <xf numFmtId="0" fontId="61" fillId="8" borderId="0" xfId="0" applyFont="1" applyFill="1" applyAlignment="1">
      <alignment horizontal="left" vertical="top" wrapText="1" indent="1"/>
    </xf>
    <xf numFmtId="170" fontId="62" fillId="0" borderId="30" xfId="0" applyNumberFormat="1" applyFont="1" applyBorder="1" applyAlignment="1">
      <alignment horizontal="left" vertical="top" shrinkToFit="1"/>
    </xf>
    <xf numFmtId="0" fontId="59" fillId="0" borderId="0" xfId="0" applyFont="1" applyAlignment="1">
      <alignment horizontal="center" vertical="top" wrapText="1"/>
    </xf>
    <xf numFmtId="0" fontId="61" fillId="0" borderId="0" xfId="0" applyFont="1" applyAlignment="1">
      <alignment horizontal="left" vertical="top" wrapText="1" indent="1"/>
    </xf>
    <xf numFmtId="0" fontId="55" fillId="0" borderId="0" xfId="0" applyFont="1" applyAlignment="1">
      <alignment horizontal="left" vertical="top" wrapText="1" indent="1"/>
    </xf>
    <xf numFmtId="0" fontId="0" fillId="0" borderId="0" xfId="0" applyAlignment="1">
      <alignment horizontal="center" vertical="top" wrapText="1"/>
    </xf>
    <xf numFmtId="169" fontId="0" fillId="0" borderId="0" xfId="0" applyNumberFormat="1" applyAlignment="1">
      <alignment horizontal="center" vertical="top" wrapText="1"/>
    </xf>
    <xf numFmtId="0" fontId="54" fillId="0" borderId="30" xfId="0" applyFont="1" applyBorder="1" applyAlignment="1">
      <alignment horizontal="left" vertical="top" wrapText="1"/>
    </xf>
    <xf numFmtId="0" fontId="63" fillId="0" borderId="0" xfId="0" applyFont="1" applyAlignment="1">
      <alignment horizontal="left" vertical="top" wrapText="1" indent="1"/>
    </xf>
    <xf numFmtId="0" fontId="59" fillId="0" borderId="0" xfId="0" applyFont="1" applyAlignment="1">
      <alignment horizontal="left" vertical="top" wrapText="1" indent="1"/>
    </xf>
    <xf numFmtId="169" fontId="59" fillId="9" borderId="56" xfId="0" applyNumberFormat="1" applyFont="1" applyFill="1" applyBorder="1" applyAlignment="1">
      <alignment horizontal="center" vertical="top" wrapText="1"/>
    </xf>
    <xf numFmtId="0" fontId="0" fillId="9" borderId="40" xfId="0" applyFill="1" applyBorder="1" applyAlignment="1">
      <alignment horizontal="center" vertical="center" wrapText="1"/>
    </xf>
    <xf numFmtId="169" fontId="0" fillId="9" borderId="40" xfId="0" applyNumberFormat="1" applyFill="1" applyBorder="1" applyAlignment="1">
      <alignment horizontal="center" vertical="center" wrapText="1"/>
    </xf>
    <xf numFmtId="0" fontId="64" fillId="9" borderId="40" xfId="0" applyFont="1" applyFill="1" applyBorder="1" applyAlignment="1">
      <alignment horizontal="left" vertical="top" wrapText="1" indent="1"/>
    </xf>
    <xf numFmtId="0" fontId="54" fillId="9" borderId="41" xfId="0" applyFont="1" applyFill="1" applyBorder="1" applyAlignment="1">
      <alignment horizontal="left" vertical="center" wrapText="1"/>
    </xf>
    <xf numFmtId="169" fontId="59" fillId="0" borderId="42" xfId="0" applyNumberFormat="1" applyFont="1" applyBorder="1" applyAlignment="1">
      <alignment horizontal="center" vertical="top" wrapText="1"/>
    </xf>
    <xf numFmtId="0" fontId="0" fillId="0" borderId="28" xfId="0" applyBorder="1" applyAlignment="1">
      <alignment horizontal="center" wrapText="1"/>
    </xf>
    <xf numFmtId="169" fontId="0" fillId="0" borderId="28" xfId="0" applyNumberFormat="1" applyBorder="1" applyAlignment="1">
      <alignment horizontal="center" wrapText="1"/>
    </xf>
    <xf numFmtId="0" fontId="54" fillId="0" borderId="25" xfId="0" applyFont="1" applyBorder="1" applyAlignment="1">
      <alignment horizontal="left" wrapText="1"/>
    </xf>
    <xf numFmtId="169" fontId="59" fillId="9" borderId="57" xfId="0" applyNumberFormat="1" applyFont="1" applyFill="1" applyBorder="1" applyAlignment="1">
      <alignment horizontal="center" vertical="top" wrapText="1"/>
    </xf>
    <xf numFmtId="0" fontId="0" fillId="9" borderId="58" xfId="0" applyFill="1" applyBorder="1" applyAlignment="1">
      <alignment horizontal="center" vertical="center" wrapText="1"/>
    </xf>
    <xf numFmtId="169" fontId="0" fillId="9" borderId="58" xfId="0" applyNumberFormat="1" applyFill="1" applyBorder="1" applyAlignment="1">
      <alignment horizontal="center" vertical="center" wrapText="1"/>
    </xf>
    <xf numFmtId="0" fontId="64" fillId="9" borderId="58" xfId="0" applyFont="1" applyFill="1" applyBorder="1" applyAlignment="1">
      <alignment horizontal="left" vertical="top" wrapText="1" indent="1"/>
    </xf>
    <xf numFmtId="0" fontId="54" fillId="9" borderId="59" xfId="0" applyFont="1" applyFill="1" applyBorder="1" applyAlignment="1">
      <alignment horizontal="left" vertical="center" wrapText="1"/>
    </xf>
    <xf numFmtId="169" fontId="0" fillId="0" borderId="0" xfId="0" applyNumberFormat="1" applyAlignment="1">
      <alignment horizontal="center" vertical="center" wrapText="1"/>
    </xf>
    <xf numFmtId="0" fontId="66" fillId="0" borderId="0" xfId="0" applyFont="1" applyAlignment="1">
      <alignment horizontal="left" vertical="top" wrapText="1" indent="1"/>
    </xf>
    <xf numFmtId="0" fontId="54" fillId="0" borderId="30" xfId="0" applyFont="1" applyBorder="1" applyAlignment="1">
      <alignment horizontal="left" vertical="center" wrapText="1"/>
    </xf>
    <xf numFmtId="0" fontId="0" fillId="9" borderId="58" xfId="0" applyFill="1" applyBorder="1" applyAlignment="1">
      <alignment horizontal="center" vertical="top" wrapText="1"/>
    </xf>
    <xf numFmtId="169" fontId="0" fillId="9" borderId="58" xfId="0" applyNumberFormat="1" applyFill="1" applyBorder="1" applyAlignment="1">
      <alignment horizontal="center" vertical="top" wrapText="1"/>
    </xf>
    <xf numFmtId="0" fontId="54" fillId="9" borderId="59" xfId="0" applyFont="1" applyFill="1" applyBorder="1" applyAlignment="1">
      <alignment vertical="top" wrapText="1"/>
    </xf>
    <xf numFmtId="0" fontId="0" fillId="0" borderId="28" xfId="0" applyBorder="1" applyAlignment="1">
      <alignment horizontal="center" vertical="top" wrapText="1"/>
    </xf>
    <xf numFmtId="169" fontId="0" fillId="0" borderId="28" xfId="0" applyNumberFormat="1" applyBorder="1" applyAlignment="1">
      <alignment horizontal="center" vertical="top" wrapText="1"/>
    </xf>
    <xf numFmtId="0" fontId="54" fillId="0" borderId="25" xfId="0" applyFont="1" applyBorder="1" applyAlignment="1">
      <alignment vertical="top" wrapText="1"/>
    </xf>
    <xf numFmtId="0" fontId="54" fillId="0" borderId="30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169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54" fillId="0" borderId="30" xfId="0" applyFont="1" applyBorder="1" applyAlignment="1">
      <alignment horizontal="left" vertical="top"/>
    </xf>
    <xf numFmtId="0" fontId="61" fillId="0" borderId="0" xfId="0" applyFont="1" applyAlignment="1">
      <alignment horizontal="left" vertical="top" wrapText="1"/>
    </xf>
    <xf numFmtId="0" fontId="55" fillId="0" borderId="0" xfId="0" applyFont="1" applyAlignment="1">
      <alignment horizontal="left" vertical="top" wrapText="1" indent="6"/>
    </xf>
    <xf numFmtId="0" fontId="58" fillId="0" borderId="0" xfId="0" applyFont="1" applyAlignment="1">
      <alignment horizontal="left" vertical="top" wrapText="1" indent="6"/>
    </xf>
    <xf numFmtId="0" fontId="57" fillId="0" borderId="0" xfId="0" applyFont="1" applyAlignment="1">
      <alignment horizontal="left" vertical="top" wrapText="1" indent="6"/>
    </xf>
    <xf numFmtId="0" fontId="64" fillId="9" borderId="58" xfId="0" applyFont="1" applyFill="1" applyBorder="1" applyAlignment="1">
      <alignment horizontal="right" vertical="top" wrapText="1" indent="2"/>
    </xf>
    <xf numFmtId="0" fontId="54" fillId="9" borderId="59" xfId="0" applyFont="1" applyFill="1" applyBorder="1" applyAlignment="1">
      <alignment horizontal="left" vertical="top"/>
    </xf>
    <xf numFmtId="0" fontId="57" fillId="0" borderId="28" xfId="0" applyFont="1" applyBorder="1" applyAlignment="1">
      <alignment horizontal="left" vertical="top" wrapText="1" indent="6"/>
    </xf>
    <xf numFmtId="0" fontId="54" fillId="0" borderId="25" xfId="0" applyFont="1" applyBorder="1" applyAlignment="1">
      <alignment horizontal="left" vertical="top"/>
    </xf>
    <xf numFmtId="0" fontId="0" fillId="0" borderId="0" xfId="0" applyAlignment="1">
      <alignment horizontal="left" vertical="top" wrapText="1" indent="1"/>
    </xf>
    <xf numFmtId="0" fontId="56" fillId="0" borderId="0" xfId="0" applyFont="1" applyAlignment="1">
      <alignment horizontal="left" vertical="top" wrapText="1" indent="1"/>
    </xf>
    <xf numFmtId="0" fontId="61" fillId="8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 indent="6"/>
    </xf>
    <xf numFmtId="0" fontId="56" fillId="0" borderId="0" xfId="0" applyFont="1" applyAlignment="1">
      <alignment horizontal="left" vertical="top" wrapText="1" indent="6"/>
    </xf>
    <xf numFmtId="0" fontId="66" fillId="0" borderId="0" xfId="0" applyFont="1" applyAlignment="1">
      <alignment horizontal="left" vertical="top" wrapText="1" indent="6"/>
    </xf>
    <xf numFmtId="0" fontId="63" fillId="0" borderId="0" xfId="0" applyFont="1" applyAlignment="1">
      <alignment horizontal="left" vertical="top" wrapText="1" indent="6"/>
    </xf>
    <xf numFmtId="0" fontId="59" fillId="0" borderId="0" xfId="0" applyFont="1" applyAlignment="1">
      <alignment horizontal="center" vertical="center" wrapText="1"/>
    </xf>
    <xf numFmtId="169" fontId="59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horizontal="left" vertical="top" wrapText="1" indent="1"/>
    </xf>
    <xf numFmtId="170" fontId="62" fillId="0" borderId="30" xfId="0" applyNumberFormat="1" applyFont="1" applyBorder="1" applyAlignment="1">
      <alignment horizontal="left" vertical="center" shrinkToFit="1"/>
    </xf>
    <xf numFmtId="0" fontId="58" fillId="0" borderId="0" xfId="0" applyFont="1" applyAlignment="1">
      <alignment horizontal="left" vertical="top" wrapText="1" indent="1"/>
    </xf>
    <xf numFmtId="0" fontId="68" fillId="0" borderId="30" xfId="0" applyFont="1" applyBorder="1" applyAlignment="1">
      <alignment horizontal="left" vertical="top" wrapText="1"/>
    </xf>
    <xf numFmtId="0" fontId="59" fillId="8" borderId="0" xfId="0" applyFont="1" applyFill="1" applyAlignment="1">
      <alignment horizontal="left" vertical="top" wrapText="1" indent="1"/>
    </xf>
    <xf numFmtId="0" fontId="0" fillId="8" borderId="0" xfId="0" applyFill="1" applyAlignment="1">
      <alignment horizontal="left" vertical="top" wrapText="1" indent="1"/>
    </xf>
    <xf numFmtId="0" fontId="64" fillId="0" borderId="0" xfId="0" applyFont="1" applyAlignment="1">
      <alignment horizontal="left" vertical="top" wrapText="1" indent="1"/>
    </xf>
    <xf numFmtId="0" fontId="55" fillId="0" borderId="0" xfId="0" applyFont="1" applyAlignment="1">
      <alignment horizontal="left" vertical="center" wrapText="1" indent="1"/>
    </xf>
    <xf numFmtId="0" fontId="69" fillId="0" borderId="0" xfId="0" applyFont="1"/>
    <xf numFmtId="169" fontId="0" fillId="9" borderId="57" xfId="0" applyNumberForma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74" fillId="0" borderId="0" xfId="0" applyFont="1" applyAlignment="1">
      <alignment vertical="top" wrapText="1"/>
    </xf>
    <xf numFmtId="0" fontId="41" fillId="0" borderId="0" xfId="5"/>
    <xf numFmtId="4" fontId="41" fillId="0" borderId="0" xfId="5" applyNumberFormat="1"/>
    <xf numFmtId="49" fontId="41" fillId="0" borderId="0" xfId="5" applyNumberFormat="1"/>
    <xf numFmtId="4" fontId="75" fillId="10" borderId="60" xfId="5" applyNumberFormat="1" applyFont="1" applyFill="1" applyBorder="1" applyAlignment="1">
      <alignment horizontal="right"/>
    </xf>
    <xf numFmtId="49" fontId="75" fillId="10" borderId="60" xfId="5" applyNumberFormat="1" applyFont="1" applyFill="1" applyBorder="1" applyAlignment="1">
      <alignment horizontal="center"/>
    </xf>
    <xf numFmtId="49" fontId="75" fillId="10" borderId="60" xfId="5" applyNumberFormat="1" applyFont="1" applyFill="1" applyBorder="1" applyAlignment="1">
      <alignment horizontal="left"/>
    </xf>
    <xf numFmtId="4" fontId="76" fillId="11" borderId="60" xfId="5" applyNumberFormat="1" applyFont="1" applyFill="1" applyBorder="1" applyAlignment="1">
      <alignment horizontal="center"/>
    </xf>
    <xf numFmtId="49" fontId="76" fillId="11" borderId="60" xfId="5" applyNumberFormat="1" applyFont="1" applyFill="1" applyBorder="1" applyAlignment="1">
      <alignment horizontal="center" wrapText="1"/>
    </xf>
    <xf numFmtId="49" fontId="76" fillId="11" borderId="60" xfId="5" applyNumberFormat="1" applyFont="1" applyFill="1" applyBorder="1" applyAlignment="1">
      <alignment horizontal="left"/>
    </xf>
    <xf numFmtId="49" fontId="76" fillId="11" borderId="60" xfId="5" applyNumberFormat="1" applyFont="1" applyFill="1" applyBorder="1" applyAlignment="1">
      <alignment horizontal="center"/>
    </xf>
    <xf numFmtId="4" fontId="77" fillId="12" borderId="60" xfId="5" applyNumberFormat="1" applyFont="1" applyFill="1" applyBorder="1" applyAlignment="1">
      <alignment horizontal="right"/>
    </xf>
    <xf numFmtId="49" fontId="77" fillId="12" borderId="60" xfId="5" applyNumberFormat="1" applyFont="1" applyFill="1" applyBorder="1" applyAlignment="1">
      <alignment horizontal="left"/>
    </xf>
    <xf numFmtId="4" fontId="76" fillId="11" borderId="60" xfId="5" applyNumberFormat="1" applyFont="1" applyFill="1" applyBorder="1" applyAlignment="1">
      <alignment horizontal="right"/>
    </xf>
    <xf numFmtId="4" fontId="78" fillId="10" borderId="60" xfId="5" applyNumberFormat="1" applyFont="1" applyFill="1" applyBorder="1" applyAlignment="1">
      <alignment horizontal="right"/>
    </xf>
    <xf numFmtId="49" fontId="78" fillId="10" borderId="60" xfId="5" applyNumberFormat="1" applyFont="1" applyFill="1" applyBorder="1" applyAlignment="1">
      <alignment horizontal="left"/>
    </xf>
    <xf numFmtId="4" fontId="75" fillId="6" borderId="60" xfId="5" applyNumberFormat="1" applyFont="1" applyFill="1" applyBorder="1" applyAlignment="1">
      <alignment horizontal="left"/>
    </xf>
    <xf numFmtId="49" fontId="75" fillId="6" borderId="60" xfId="5" applyNumberFormat="1" applyFont="1" applyFill="1" applyBorder="1" applyAlignment="1">
      <alignment horizontal="left"/>
    </xf>
    <xf numFmtId="4" fontId="79" fillId="13" borderId="60" xfId="5" applyNumberFormat="1" applyFont="1" applyFill="1" applyBorder="1" applyAlignment="1">
      <alignment horizontal="right"/>
    </xf>
    <xf numFmtId="49" fontId="79" fillId="13" borderId="60" xfId="5" applyNumberFormat="1" applyFont="1" applyFill="1" applyBorder="1" applyAlignment="1">
      <alignment horizontal="left"/>
    </xf>
    <xf numFmtId="4" fontId="75" fillId="10" borderId="60" xfId="5" applyNumberFormat="1" applyFont="1" applyFill="1" applyBorder="1" applyAlignment="1">
      <alignment horizontal="left"/>
    </xf>
    <xf numFmtId="49" fontId="75" fillId="6" borderId="60" xfId="5" applyNumberFormat="1" applyFont="1" applyFill="1" applyBorder="1" applyAlignment="1">
      <alignment horizontal="left" wrapText="1"/>
    </xf>
    <xf numFmtId="0" fontId="2" fillId="0" borderId="0" xfId="6"/>
    <xf numFmtId="0" fontId="2" fillId="0" borderId="0" xfId="6" applyAlignment="1">
      <alignment horizontal="center"/>
    </xf>
    <xf numFmtId="0" fontId="80" fillId="0" borderId="0" xfId="6" applyFont="1"/>
    <xf numFmtId="0" fontId="81" fillId="0" borderId="0" xfId="6" applyFont="1"/>
    <xf numFmtId="0" fontId="82" fillId="0" borderId="0" xfId="6" applyFont="1"/>
    <xf numFmtId="0" fontId="83" fillId="0" borderId="0" xfId="6" applyFont="1" applyAlignment="1">
      <alignment horizontal="left"/>
    </xf>
    <xf numFmtId="0" fontId="84" fillId="0" borderId="0" xfId="6" applyFont="1"/>
    <xf numFmtId="0" fontId="84" fillId="0" borderId="0" xfId="6" applyFont="1" applyAlignment="1">
      <alignment horizontal="center"/>
    </xf>
    <xf numFmtId="44" fontId="85" fillId="0" borderId="0" xfId="6" applyNumberFormat="1" applyFont="1"/>
    <xf numFmtId="0" fontId="85" fillId="0" borderId="0" xfId="6" applyFont="1"/>
    <xf numFmtId="44" fontId="2" fillId="0" borderId="61" xfId="6" applyNumberFormat="1" applyBorder="1"/>
    <xf numFmtId="0" fontId="2" fillId="0" borderId="61" xfId="6" applyBorder="1"/>
    <xf numFmtId="0" fontId="86" fillId="0" borderId="61" xfId="6" applyFont="1" applyBorder="1" applyAlignment="1">
      <alignment horizontal="left"/>
    </xf>
    <xf numFmtId="0" fontId="2" fillId="0" borderId="61" xfId="6" applyBorder="1" applyAlignment="1">
      <alignment horizontal="center"/>
    </xf>
    <xf numFmtId="44" fontId="2" fillId="0" borderId="62" xfId="6" applyNumberFormat="1" applyBorder="1"/>
    <xf numFmtId="0" fontId="2" fillId="0" borderId="62" xfId="6" applyBorder="1"/>
    <xf numFmtId="0" fontId="86" fillId="0" borderId="62" xfId="6" applyFont="1" applyBorder="1" applyAlignment="1">
      <alignment horizontal="left"/>
    </xf>
    <xf numFmtId="0" fontId="2" fillId="0" borderId="62" xfId="6" applyBorder="1" applyAlignment="1">
      <alignment horizontal="center"/>
    </xf>
    <xf numFmtId="0" fontId="86" fillId="0" borderId="62" xfId="6" applyFont="1" applyBorder="1"/>
    <xf numFmtId="44" fontId="2" fillId="14" borderId="62" xfId="6" applyNumberFormat="1" applyFill="1" applyBorder="1"/>
    <xf numFmtId="0" fontId="2" fillId="14" borderId="62" xfId="6" applyFill="1" applyBorder="1"/>
    <xf numFmtId="0" fontId="86" fillId="14" borderId="62" xfId="6" applyFont="1" applyFill="1" applyBorder="1"/>
    <xf numFmtId="0" fontId="2" fillId="14" borderId="62" xfId="6" applyFill="1" applyBorder="1" applyAlignment="1">
      <alignment horizontal="center"/>
    </xf>
    <xf numFmtId="0" fontId="87" fillId="0" borderId="62" xfId="6" applyFont="1" applyBorder="1"/>
    <xf numFmtId="49" fontId="88" fillId="0" borderId="62" xfId="6" applyNumberFormat="1" applyFont="1" applyBorder="1" applyAlignment="1">
      <alignment horizontal="left"/>
    </xf>
    <xf numFmtId="0" fontId="41" fillId="0" borderId="62" xfId="6" applyFont="1" applyBorder="1" applyAlignment="1">
      <alignment vertical="center"/>
    </xf>
    <xf numFmtId="49" fontId="86" fillId="0" borderId="62" xfId="6" applyNumberFormat="1" applyFont="1" applyBorder="1" applyAlignment="1">
      <alignment horizontal="left"/>
    </xf>
    <xf numFmtId="49" fontId="89" fillId="0" borderId="62" xfId="7" applyNumberFormat="1" applyFont="1" applyBorder="1" applyAlignment="1">
      <alignment vertical="center"/>
    </xf>
    <xf numFmtId="49" fontId="90" fillId="0" borderId="62" xfId="7" applyNumberFormat="1" applyFont="1" applyBorder="1" applyAlignment="1">
      <alignment vertical="center"/>
    </xf>
    <xf numFmtId="0" fontId="91" fillId="0" borderId="62" xfId="6" applyFont="1" applyBorder="1" applyAlignment="1">
      <alignment horizontal="center"/>
    </xf>
    <xf numFmtId="0" fontId="91" fillId="0" borderId="62" xfId="6" applyFont="1" applyBorder="1"/>
    <xf numFmtId="0" fontId="2" fillId="0" borderId="62" xfId="6" applyBorder="1" applyAlignment="1">
      <alignment horizontal="left"/>
    </xf>
    <xf numFmtId="0" fontId="90" fillId="0" borderId="62" xfId="8" applyFont="1" applyBorder="1" applyAlignment="1">
      <alignment vertical="center"/>
    </xf>
    <xf numFmtId="49" fontId="89" fillId="0" borderId="62" xfId="8" applyNumberFormat="1" applyFont="1" applyBorder="1" applyAlignment="1">
      <alignment horizontal="left"/>
    </xf>
    <xf numFmtId="0" fontId="89" fillId="0" borderId="62" xfId="8" applyFont="1" applyBorder="1" applyAlignment="1">
      <alignment vertical="center"/>
    </xf>
    <xf numFmtId="49" fontId="89" fillId="14" borderId="62" xfId="8" applyNumberFormat="1" applyFont="1" applyFill="1" applyBorder="1" applyAlignment="1">
      <alignment horizontal="left"/>
    </xf>
    <xf numFmtId="0" fontId="89" fillId="14" borderId="62" xfId="8" applyFont="1" applyFill="1" applyBorder="1" applyAlignment="1">
      <alignment vertical="center"/>
    </xf>
    <xf numFmtId="0" fontId="86" fillId="14" borderId="62" xfId="6" applyFont="1" applyFill="1" applyBorder="1" applyAlignment="1">
      <alignment horizontal="center"/>
    </xf>
    <xf numFmtId="0" fontId="86" fillId="0" borderId="62" xfId="6" applyFont="1" applyBorder="1" applyAlignment="1">
      <alignment horizontal="center"/>
    </xf>
    <xf numFmtId="49" fontId="86" fillId="0" borderId="62" xfId="9" applyNumberFormat="1" applyFont="1" applyBorder="1" applyAlignment="1">
      <alignment horizontal="left"/>
    </xf>
    <xf numFmtId="49" fontId="86" fillId="0" borderId="62" xfId="7" applyNumberFormat="1" applyFont="1" applyBorder="1" applyAlignment="1">
      <alignment vertical="center"/>
    </xf>
    <xf numFmtId="0" fontId="2" fillId="0" borderId="63" xfId="6" applyBorder="1"/>
    <xf numFmtId="0" fontId="92" fillId="0" borderId="63" xfId="6" applyFont="1" applyBorder="1"/>
    <xf numFmtId="0" fontId="2" fillId="0" borderId="63" xfId="6" applyBorder="1" applyAlignment="1">
      <alignment horizontal="center"/>
    </xf>
    <xf numFmtId="0" fontId="2" fillId="0" borderId="64" xfId="6" applyBorder="1"/>
    <xf numFmtId="0" fontId="92" fillId="0" borderId="64" xfId="6" applyFont="1" applyBorder="1"/>
    <xf numFmtId="0" fontId="2" fillId="0" borderId="64" xfId="6" applyBorder="1" applyAlignment="1">
      <alignment horizontal="center"/>
    </xf>
    <xf numFmtId="0" fontId="2" fillId="0" borderId="0" xfId="6" applyProtection="1">
      <protection locked="0"/>
    </xf>
    <xf numFmtId="0" fontId="2" fillId="0" borderId="65" xfId="6" applyBorder="1" applyAlignment="1" applyProtection="1">
      <alignment horizontal="center"/>
      <protection locked="0"/>
    </xf>
    <xf numFmtId="0" fontId="2" fillId="0" borderId="57" xfId="6" applyBorder="1"/>
    <xf numFmtId="0" fontId="2" fillId="0" borderId="58" xfId="6" applyBorder="1"/>
    <xf numFmtId="0" fontId="93" fillId="0" borderId="58" xfId="6" applyFont="1" applyBorder="1"/>
    <xf numFmtId="0" fontId="2" fillId="0" borderId="58" xfId="6" applyBorder="1" applyAlignment="1">
      <alignment horizontal="center"/>
    </xf>
    <xf numFmtId="0" fontId="2" fillId="0" borderId="59" xfId="6" applyBorder="1"/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0" fillId="0" borderId="0" xfId="0"/>
    <xf numFmtId="0" fontId="25" fillId="5" borderId="7" xfId="0" applyFont="1" applyFill="1" applyBorder="1" applyAlignment="1">
      <alignment horizontal="right" vertical="center"/>
    </xf>
    <xf numFmtId="0" fontId="25" fillId="5" borderId="7" xfId="0" applyFont="1" applyFill="1" applyBorder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4" fontId="6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" fontId="2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49" fillId="0" borderId="0" xfId="3" applyFont="1" applyAlignment="1">
      <alignment horizontal="right" vertical="top"/>
    </xf>
    <xf numFmtId="0" fontId="42" fillId="6" borderId="36" xfId="3" applyFill="1" applyBorder="1" applyAlignment="1">
      <alignment horizontal="center"/>
    </xf>
    <xf numFmtId="0" fontId="42" fillId="6" borderId="35" xfId="3" applyFill="1" applyBorder="1" applyAlignment="1">
      <alignment horizontal="center"/>
    </xf>
    <xf numFmtId="0" fontId="53" fillId="0" borderId="0" xfId="3" applyFont="1" applyAlignment="1">
      <alignment horizontal="right" vertical="top"/>
    </xf>
    <xf numFmtId="0" fontId="49" fillId="0" borderId="0" xfId="3" applyFont="1" applyAlignment="1">
      <alignment horizontal="right"/>
    </xf>
    <xf numFmtId="0" fontId="42" fillId="6" borderId="37" xfId="3" applyFill="1" applyBorder="1" applyAlignment="1">
      <alignment horizontal="center"/>
    </xf>
    <xf numFmtId="0" fontId="0" fillId="0" borderId="59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54" fillId="0" borderId="30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0" fontId="72" fillId="0" borderId="59" xfId="0" applyFont="1" applyBorder="1" applyAlignment="1">
      <alignment horizontal="left" vertical="top" wrapText="1"/>
    </xf>
    <xf numFmtId="0" fontId="1" fillId="0" borderId="0" xfId="10"/>
    <xf numFmtId="4" fontId="1" fillId="0" borderId="0" xfId="10" applyNumberFormat="1"/>
    <xf numFmtId="49" fontId="1" fillId="0" borderId="0" xfId="10" applyNumberFormat="1"/>
    <xf numFmtId="0" fontId="1" fillId="0" borderId="66" xfId="10" applyBorder="1"/>
    <xf numFmtId="4" fontId="94" fillId="15" borderId="66" xfId="10" applyNumberFormat="1" applyFont="1" applyFill="1" applyBorder="1" applyAlignment="1">
      <alignment horizontal="right"/>
    </xf>
    <xf numFmtId="49" fontId="94" fillId="15" borderId="66" xfId="10" applyNumberFormat="1" applyFont="1" applyFill="1" applyBorder="1" applyAlignment="1">
      <alignment horizontal="left"/>
    </xf>
    <xf numFmtId="4" fontId="95" fillId="16" borderId="66" xfId="10" applyNumberFormat="1" applyFont="1" applyFill="1" applyBorder="1" applyAlignment="1">
      <alignment horizontal="right"/>
    </xf>
    <xf numFmtId="49" fontId="95" fillId="16" borderId="66" xfId="10" applyNumberFormat="1" applyFont="1" applyFill="1" applyBorder="1" applyAlignment="1">
      <alignment horizontal="left"/>
    </xf>
    <xf numFmtId="4" fontId="96" fillId="17" borderId="66" xfId="10" applyNumberFormat="1" applyFont="1" applyFill="1" applyBorder="1" applyAlignment="1">
      <alignment horizontal="right"/>
    </xf>
    <xf numFmtId="49" fontId="96" fillId="17" borderId="66" xfId="10" applyNumberFormat="1" applyFont="1" applyFill="1" applyBorder="1" applyAlignment="1">
      <alignment horizontal="left"/>
    </xf>
    <xf numFmtId="4" fontId="97" fillId="18" borderId="66" xfId="10" applyNumberFormat="1" applyFont="1" applyFill="1" applyBorder="1" applyAlignment="1">
      <alignment horizontal="right"/>
    </xf>
    <xf numFmtId="49" fontId="97" fillId="18" borderId="66" xfId="10" applyNumberFormat="1" applyFont="1" applyFill="1" applyBorder="1" applyAlignment="1">
      <alignment horizontal="left"/>
    </xf>
    <xf numFmtId="4" fontId="94" fillId="19" borderId="66" xfId="10" applyNumberFormat="1" applyFont="1" applyFill="1" applyBorder="1" applyAlignment="1">
      <alignment horizontal="left"/>
    </xf>
    <xf numFmtId="49" fontId="94" fillId="19" borderId="66" xfId="10" applyNumberFormat="1" applyFont="1" applyFill="1" applyBorder="1" applyAlignment="1">
      <alignment horizontal="left"/>
    </xf>
    <xf numFmtId="0" fontId="1" fillId="0" borderId="0" xfId="10" applyAlignment="1">
      <alignment wrapText="1"/>
    </xf>
    <xf numFmtId="4" fontId="1" fillId="0" borderId="0" xfId="10" applyNumberFormat="1" applyAlignment="1">
      <alignment wrapText="1"/>
    </xf>
    <xf numFmtId="49" fontId="1" fillId="0" borderId="0" xfId="10" applyNumberFormat="1" applyAlignment="1">
      <alignment wrapText="1"/>
    </xf>
    <xf numFmtId="0" fontId="1" fillId="0" borderId="66" xfId="10" applyBorder="1" applyAlignment="1">
      <alignment wrapText="1"/>
    </xf>
    <xf numFmtId="4" fontId="94" fillId="15" borderId="66" xfId="10" applyNumberFormat="1" applyFont="1" applyFill="1" applyBorder="1" applyAlignment="1">
      <alignment horizontal="right" wrapText="1"/>
    </xf>
    <xf numFmtId="49" fontId="94" fillId="15" borderId="66" xfId="10" applyNumberFormat="1" applyFont="1" applyFill="1" applyBorder="1" applyAlignment="1">
      <alignment horizontal="left" wrapText="1"/>
    </xf>
    <xf numFmtId="4" fontId="95" fillId="16" borderId="66" xfId="10" applyNumberFormat="1" applyFont="1" applyFill="1" applyBorder="1" applyAlignment="1">
      <alignment horizontal="right" wrapText="1"/>
    </xf>
    <xf numFmtId="49" fontId="95" fillId="16" borderId="66" xfId="10" applyNumberFormat="1" applyFont="1" applyFill="1" applyBorder="1" applyAlignment="1">
      <alignment horizontal="left" wrapText="1"/>
    </xf>
    <xf numFmtId="4" fontId="98" fillId="20" borderId="66" xfId="10" applyNumberFormat="1" applyFont="1" applyFill="1" applyBorder="1" applyAlignment="1">
      <alignment horizontal="right" wrapText="1"/>
    </xf>
    <xf numFmtId="49" fontId="98" fillId="20" borderId="66" xfId="10" applyNumberFormat="1" applyFont="1" applyFill="1" applyBorder="1" applyAlignment="1">
      <alignment horizontal="left" wrapText="1"/>
    </xf>
    <xf numFmtId="4" fontId="96" fillId="17" borderId="66" xfId="10" applyNumberFormat="1" applyFont="1" applyFill="1" applyBorder="1" applyAlignment="1">
      <alignment horizontal="right" wrapText="1"/>
    </xf>
    <xf numFmtId="49" fontId="96" fillId="17" borderId="66" xfId="10" applyNumberFormat="1" applyFont="1" applyFill="1" applyBorder="1" applyAlignment="1">
      <alignment horizontal="left" wrapText="1"/>
    </xf>
    <xf numFmtId="4" fontId="94" fillId="19" borderId="66" xfId="10" applyNumberFormat="1" applyFont="1" applyFill="1" applyBorder="1" applyAlignment="1">
      <alignment horizontal="left" wrapText="1"/>
    </xf>
    <xf numFmtId="49" fontId="94" fillId="19" borderId="66" xfId="10" applyNumberFormat="1" applyFont="1" applyFill="1" applyBorder="1" applyAlignment="1">
      <alignment horizontal="left" wrapText="1"/>
    </xf>
  </cellXfs>
  <cellStyles count="11">
    <cellStyle name="Hypertextový odkaz" xfId="1" builtinId="8"/>
    <cellStyle name="Normální" xfId="0" builtinId="0" customBuiltin="1"/>
    <cellStyle name="normální 10" xfId="9" xr:uid="{DBE871B8-05FE-4490-B5C6-A1E2E24C6880}"/>
    <cellStyle name="Normální 2" xfId="2" xr:uid="{E32D5706-4A05-4094-9876-D409B5642ECC}"/>
    <cellStyle name="normální 2 2" xfId="8" xr:uid="{C7DD360C-F6F8-42DA-A159-6C7172F46646}"/>
    <cellStyle name="Normální 3" xfId="5" xr:uid="{35188381-857C-4DCC-B4B3-A15B3BB89C35}"/>
    <cellStyle name="Normální 4" xfId="4" xr:uid="{6F2C4FD0-D115-4226-B9FE-3109E99BA598}"/>
    <cellStyle name="Normální 5" xfId="6" xr:uid="{4664A23C-4B46-42D6-8ADF-3ADA7CE9B5BE}"/>
    <cellStyle name="Normální 5 2" xfId="10" xr:uid="{2B889330-5E1B-4BC4-AA2D-17F5B64ACCA0}"/>
    <cellStyle name="normální 9" xfId="7" xr:uid="{4B51320C-4C7A-4216-88BA-EEFCF3D3A385}"/>
    <cellStyle name="normální_Vzor" xfId="3" xr:uid="{D9F1857C-D1AC-4D99-8861-69A071961B1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9525" cy="952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204311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145</xdr:row>
          <xdr:rowOff>0</xdr:rowOff>
        </xdr:from>
        <xdr:to>
          <xdr:col>3</xdr:col>
          <xdr:colOff>457200</xdr:colOff>
          <xdr:row>163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5334</xdr:rowOff>
    </xdr:from>
    <xdr:ext cx="6463665" cy="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0" y="576834"/>
          <a:ext cx="6463665" cy="0"/>
        </a:xfrm>
        <a:custGeom>
          <a:avLst/>
          <a:gdLst/>
          <a:ahLst/>
          <a:cxnLst/>
          <a:rect l="0" t="0" r="0" b="0"/>
          <a:pathLst>
            <a:path w="6463665">
              <a:moveTo>
                <a:pt x="0" y="0"/>
              </a:moveTo>
              <a:lnTo>
                <a:pt x="6463284" y="0"/>
              </a:lnTo>
            </a:path>
          </a:pathLst>
        </a:custGeom>
        <a:ln w="10668">
          <a:solidFill>
            <a:srgbClr val="000000"/>
          </a:solidFill>
        </a:ln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458" t="s">
        <v>5</v>
      </c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475" t="s">
        <v>14</v>
      </c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R5" s="21"/>
      <c r="BE5" s="472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476" t="s">
        <v>17</v>
      </c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9"/>
      <c r="AG6" s="459"/>
      <c r="AH6" s="459"/>
      <c r="AI6" s="459"/>
      <c r="AJ6" s="459"/>
      <c r="AK6" s="459"/>
      <c r="AL6" s="459"/>
      <c r="AM6" s="459"/>
      <c r="AN6" s="459"/>
      <c r="AO6" s="459"/>
      <c r="AR6" s="21"/>
      <c r="BE6" s="473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473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473"/>
      <c r="BS8" s="18" t="s">
        <v>6</v>
      </c>
    </row>
    <row r="9" spans="1:74" s="1" customFormat="1" ht="14.45" customHeight="1">
      <c r="B9" s="21"/>
      <c r="AR9" s="21"/>
      <c r="BE9" s="473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473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473"/>
      <c r="BS11" s="18" t="s">
        <v>6</v>
      </c>
    </row>
    <row r="12" spans="1:74" s="1" customFormat="1" ht="6.95" customHeight="1">
      <c r="B12" s="21"/>
      <c r="AR12" s="21"/>
      <c r="BE12" s="473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473"/>
      <c r="BS13" s="18" t="s">
        <v>6</v>
      </c>
    </row>
    <row r="14" spans="1:74" ht="12.75">
      <c r="B14" s="21"/>
      <c r="E14" s="477" t="s">
        <v>29</v>
      </c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28" t="s">
        <v>27</v>
      </c>
      <c r="AN14" s="30" t="s">
        <v>29</v>
      </c>
      <c r="AR14" s="21"/>
      <c r="BE14" s="473"/>
      <c r="BS14" s="18" t="s">
        <v>6</v>
      </c>
    </row>
    <row r="15" spans="1:74" s="1" customFormat="1" ht="6.95" customHeight="1">
      <c r="B15" s="21"/>
      <c r="AR15" s="21"/>
      <c r="BE15" s="473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473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27</v>
      </c>
      <c r="AN17" s="26" t="s">
        <v>1</v>
      </c>
      <c r="AR17" s="21"/>
      <c r="BE17" s="473"/>
      <c r="BS17" s="18" t="s">
        <v>32</v>
      </c>
    </row>
    <row r="18" spans="1:71" s="1" customFormat="1" ht="6.95" customHeight="1">
      <c r="B18" s="21"/>
      <c r="AR18" s="21"/>
      <c r="BE18" s="473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473"/>
      <c r="BS19" s="18" t="s">
        <v>6</v>
      </c>
    </row>
    <row r="20" spans="1:71" s="1" customFormat="1" ht="18.399999999999999" customHeight="1">
      <c r="B20" s="21"/>
      <c r="E20" s="26" t="s">
        <v>34</v>
      </c>
      <c r="AK20" s="28" t="s">
        <v>27</v>
      </c>
      <c r="AN20" s="26" t="s">
        <v>1</v>
      </c>
      <c r="AR20" s="21"/>
      <c r="BE20" s="473"/>
      <c r="BS20" s="18" t="s">
        <v>32</v>
      </c>
    </row>
    <row r="21" spans="1:71" s="1" customFormat="1" ht="6.95" customHeight="1">
      <c r="B21" s="21"/>
      <c r="AR21" s="21"/>
      <c r="BE21" s="473"/>
    </row>
    <row r="22" spans="1:71" s="1" customFormat="1" ht="12" customHeight="1">
      <c r="B22" s="21"/>
      <c r="D22" s="28" t="s">
        <v>35</v>
      </c>
      <c r="AR22" s="21"/>
      <c r="BE22" s="473"/>
    </row>
    <row r="23" spans="1:71" s="1" customFormat="1" ht="16.5" customHeight="1">
      <c r="B23" s="21"/>
      <c r="E23" s="479" t="s">
        <v>1</v>
      </c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R23" s="21"/>
      <c r="BE23" s="473"/>
    </row>
    <row r="24" spans="1:71" s="1" customFormat="1" ht="6.95" customHeight="1">
      <c r="B24" s="21"/>
      <c r="AR24" s="21"/>
      <c r="BE24" s="473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473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480">
        <f>ROUND(AG94,2)</f>
        <v>0</v>
      </c>
      <c r="AL26" s="481"/>
      <c r="AM26" s="481"/>
      <c r="AN26" s="481"/>
      <c r="AO26" s="481"/>
      <c r="AP26" s="33"/>
      <c r="AQ26" s="33"/>
      <c r="AR26" s="34"/>
      <c r="BE26" s="473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473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82" t="s">
        <v>37</v>
      </c>
      <c r="M28" s="482"/>
      <c r="N28" s="482"/>
      <c r="O28" s="482"/>
      <c r="P28" s="482"/>
      <c r="Q28" s="33"/>
      <c r="R28" s="33"/>
      <c r="S28" s="33"/>
      <c r="T28" s="33"/>
      <c r="U28" s="33"/>
      <c r="V28" s="33"/>
      <c r="W28" s="482" t="s">
        <v>38</v>
      </c>
      <c r="X28" s="482"/>
      <c r="Y28" s="482"/>
      <c r="Z28" s="482"/>
      <c r="AA28" s="482"/>
      <c r="AB28" s="482"/>
      <c r="AC28" s="482"/>
      <c r="AD28" s="482"/>
      <c r="AE28" s="482"/>
      <c r="AF28" s="33"/>
      <c r="AG28" s="33"/>
      <c r="AH28" s="33"/>
      <c r="AI28" s="33"/>
      <c r="AJ28" s="33"/>
      <c r="AK28" s="482" t="s">
        <v>39</v>
      </c>
      <c r="AL28" s="482"/>
      <c r="AM28" s="482"/>
      <c r="AN28" s="482"/>
      <c r="AO28" s="482"/>
      <c r="AP28" s="33"/>
      <c r="AQ28" s="33"/>
      <c r="AR28" s="34"/>
      <c r="BE28" s="473"/>
    </row>
    <row r="29" spans="1:71" s="3" customFormat="1" ht="14.45" customHeight="1">
      <c r="B29" s="38"/>
      <c r="D29" s="28" t="s">
        <v>40</v>
      </c>
      <c r="F29" s="28" t="s">
        <v>41</v>
      </c>
      <c r="L29" s="467">
        <v>0.21</v>
      </c>
      <c r="M29" s="466"/>
      <c r="N29" s="466"/>
      <c r="O29" s="466"/>
      <c r="P29" s="466"/>
      <c r="W29" s="465">
        <f>ROUND(AZ94, 2)</f>
        <v>0</v>
      </c>
      <c r="X29" s="466"/>
      <c r="Y29" s="466"/>
      <c r="Z29" s="466"/>
      <c r="AA29" s="466"/>
      <c r="AB29" s="466"/>
      <c r="AC29" s="466"/>
      <c r="AD29" s="466"/>
      <c r="AE29" s="466"/>
      <c r="AK29" s="465">
        <f>ROUND(AV94, 2)</f>
        <v>0</v>
      </c>
      <c r="AL29" s="466"/>
      <c r="AM29" s="466"/>
      <c r="AN29" s="466"/>
      <c r="AO29" s="466"/>
      <c r="AR29" s="38"/>
      <c r="BE29" s="474"/>
    </row>
    <row r="30" spans="1:71" s="3" customFormat="1" ht="14.45" customHeight="1">
      <c r="B30" s="38"/>
      <c r="F30" s="28" t="s">
        <v>42</v>
      </c>
      <c r="L30" s="467">
        <v>0.15</v>
      </c>
      <c r="M30" s="466"/>
      <c r="N30" s="466"/>
      <c r="O30" s="466"/>
      <c r="P30" s="466"/>
      <c r="W30" s="465">
        <f>ROUND(BA94, 2)</f>
        <v>0</v>
      </c>
      <c r="X30" s="466"/>
      <c r="Y30" s="466"/>
      <c r="Z30" s="466"/>
      <c r="AA30" s="466"/>
      <c r="AB30" s="466"/>
      <c r="AC30" s="466"/>
      <c r="AD30" s="466"/>
      <c r="AE30" s="466"/>
      <c r="AK30" s="465">
        <f>ROUND(AW94, 2)</f>
        <v>0</v>
      </c>
      <c r="AL30" s="466"/>
      <c r="AM30" s="466"/>
      <c r="AN30" s="466"/>
      <c r="AO30" s="466"/>
      <c r="AR30" s="38"/>
      <c r="BE30" s="474"/>
    </row>
    <row r="31" spans="1:71" s="3" customFormat="1" ht="14.45" hidden="1" customHeight="1">
      <c r="B31" s="38"/>
      <c r="F31" s="28" t="s">
        <v>43</v>
      </c>
      <c r="L31" s="467">
        <v>0.21</v>
      </c>
      <c r="M31" s="466"/>
      <c r="N31" s="466"/>
      <c r="O31" s="466"/>
      <c r="P31" s="466"/>
      <c r="W31" s="465">
        <f>ROUND(BB94, 2)</f>
        <v>0</v>
      </c>
      <c r="X31" s="466"/>
      <c r="Y31" s="466"/>
      <c r="Z31" s="466"/>
      <c r="AA31" s="466"/>
      <c r="AB31" s="466"/>
      <c r="AC31" s="466"/>
      <c r="AD31" s="466"/>
      <c r="AE31" s="466"/>
      <c r="AK31" s="465">
        <v>0</v>
      </c>
      <c r="AL31" s="466"/>
      <c r="AM31" s="466"/>
      <c r="AN31" s="466"/>
      <c r="AO31" s="466"/>
      <c r="AR31" s="38"/>
      <c r="BE31" s="474"/>
    </row>
    <row r="32" spans="1:71" s="3" customFormat="1" ht="14.45" hidden="1" customHeight="1">
      <c r="B32" s="38"/>
      <c r="F32" s="28" t="s">
        <v>44</v>
      </c>
      <c r="L32" s="467">
        <v>0.15</v>
      </c>
      <c r="M32" s="466"/>
      <c r="N32" s="466"/>
      <c r="O32" s="466"/>
      <c r="P32" s="466"/>
      <c r="W32" s="465">
        <f>ROUND(BC94, 2)</f>
        <v>0</v>
      </c>
      <c r="X32" s="466"/>
      <c r="Y32" s="466"/>
      <c r="Z32" s="466"/>
      <c r="AA32" s="466"/>
      <c r="AB32" s="466"/>
      <c r="AC32" s="466"/>
      <c r="AD32" s="466"/>
      <c r="AE32" s="466"/>
      <c r="AK32" s="465">
        <v>0</v>
      </c>
      <c r="AL32" s="466"/>
      <c r="AM32" s="466"/>
      <c r="AN32" s="466"/>
      <c r="AO32" s="466"/>
      <c r="AR32" s="38"/>
      <c r="BE32" s="474"/>
    </row>
    <row r="33" spans="1:57" s="3" customFormat="1" ht="14.45" hidden="1" customHeight="1">
      <c r="B33" s="38"/>
      <c r="F33" s="28" t="s">
        <v>45</v>
      </c>
      <c r="L33" s="467">
        <v>0</v>
      </c>
      <c r="M33" s="466"/>
      <c r="N33" s="466"/>
      <c r="O33" s="466"/>
      <c r="P33" s="466"/>
      <c r="W33" s="465">
        <f>ROUND(BD94, 2)</f>
        <v>0</v>
      </c>
      <c r="X33" s="466"/>
      <c r="Y33" s="466"/>
      <c r="Z33" s="466"/>
      <c r="AA33" s="466"/>
      <c r="AB33" s="466"/>
      <c r="AC33" s="466"/>
      <c r="AD33" s="466"/>
      <c r="AE33" s="466"/>
      <c r="AK33" s="465">
        <v>0</v>
      </c>
      <c r="AL33" s="466"/>
      <c r="AM33" s="466"/>
      <c r="AN33" s="466"/>
      <c r="AO33" s="466"/>
      <c r="AR33" s="38"/>
      <c r="BE33" s="474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473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471" t="s">
        <v>48</v>
      </c>
      <c r="Y35" s="469"/>
      <c r="Z35" s="469"/>
      <c r="AA35" s="469"/>
      <c r="AB35" s="469"/>
      <c r="AC35" s="41"/>
      <c r="AD35" s="41"/>
      <c r="AE35" s="41"/>
      <c r="AF35" s="41"/>
      <c r="AG35" s="41"/>
      <c r="AH35" s="41"/>
      <c r="AI35" s="41"/>
      <c r="AJ35" s="41"/>
      <c r="AK35" s="468">
        <f>SUM(AK26:AK33)</f>
        <v>0</v>
      </c>
      <c r="AL35" s="469"/>
      <c r="AM35" s="469"/>
      <c r="AN35" s="469"/>
      <c r="AO35" s="470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UK-ALBERTOV-MENZA</v>
      </c>
      <c r="AR84" s="52"/>
    </row>
    <row r="85" spans="1:91" s="5" customFormat="1" ht="36.950000000000003" customHeight="1">
      <c r="B85" s="53"/>
      <c r="C85" s="54" t="s">
        <v>16</v>
      </c>
      <c r="L85" s="483" t="str">
        <f>K6</f>
        <v>00 - Provizorní menza_RS- UK Albertov</v>
      </c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  <c r="AA85" s="484"/>
      <c r="AB85" s="484"/>
      <c r="AC85" s="484"/>
      <c r="AD85" s="484"/>
      <c r="AE85" s="484"/>
      <c r="AF85" s="484"/>
      <c r="AG85" s="484"/>
      <c r="AH85" s="484"/>
      <c r="AI85" s="484"/>
      <c r="AJ85" s="484"/>
      <c r="AK85" s="484"/>
      <c r="AL85" s="484"/>
      <c r="AM85" s="484"/>
      <c r="AN85" s="484"/>
      <c r="AO85" s="484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Albertov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462" t="str">
        <f>IF(AN8= "","",AN8)</f>
        <v>20. 12. 2021</v>
      </c>
      <c r="AN87" s="462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463" t="str">
        <f>IF(E17="","",E17)</f>
        <v>JIKA CZ s.r.o.</v>
      </c>
      <c r="AN89" s="464"/>
      <c r="AO89" s="464"/>
      <c r="AP89" s="464"/>
      <c r="AQ89" s="33"/>
      <c r="AR89" s="34"/>
      <c r="AS89" s="451" t="s">
        <v>56</v>
      </c>
      <c r="AT89" s="452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463" t="str">
        <f>IF(E20="","",E20)</f>
        <v xml:space="preserve">    </v>
      </c>
      <c r="AN90" s="464"/>
      <c r="AO90" s="464"/>
      <c r="AP90" s="464"/>
      <c r="AQ90" s="33"/>
      <c r="AR90" s="34"/>
      <c r="AS90" s="453"/>
      <c r="AT90" s="454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453"/>
      <c r="AT91" s="454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489" t="s">
        <v>57</v>
      </c>
      <c r="D92" s="461"/>
      <c r="E92" s="461"/>
      <c r="F92" s="461"/>
      <c r="G92" s="461"/>
      <c r="H92" s="61"/>
      <c r="I92" s="487" t="s">
        <v>58</v>
      </c>
      <c r="J92" s="461"/>
      <c r="K92" s="461"/>
      <c r="L92" s="461"/>
      <c r="M92" s="461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0" t="s">
        <v>59</v>
      </c>
      <c r="AH92" s="461"/>
      <c r="AI92" s="461"/>
      <c r="AJ92" s="461"/>
      <c r="AK92" s="461"/>
      <c r="AL92" s="461"/>
      <c r="AM92" s="461"/>
      <c r="AN92" s="487" t="s">
        <v>60</v>
      </c>
      <c r="AO92" s="461"/>
      <c r="AP92" s="488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486">
        <f>ROUND(SUM(AG95:AG106),2)</f>
        <v>0</v>
      </c>
      <c r="AH94" s="486"/>
      <c r="AI94" s="486"/>
      <c r="AJ94" s="486"/>
      <c r="AK94" s="486"/>
      <c r="AL94" s="486"/>
      <c r="AM94" s="486"/>
      <c r="AN94" s="457">
        <f t="shared" ref="AN94:AN106" si="0">SUM(AG94,AT94)</f>
        <v>0</v>
      </c>
      <c r="AO94" s="457"/>
      <c r="AP94" s="457"/>
      <c r="AQ94" s="73" t="s">
        <v>1</v>
      </c>
      <c r="AR94" s="69"/>
      <c r="AS94" s="74">
        <f>ROUND(SUM(AS95:AS106),2)</f>
        <v>0</v>
      </c>
      <c r="AT94" s="75">
        <f t="shared" ref="AT94:AT106" si="1">ROUND(SUM(AV94:AW94),2)</f>
        <v>0</v>
      </c>
      <c r="AU94" s="76">
        <f>ROUND(SUM(AU95:AU106),5)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ROUND(SUM(AZ95:AZ106),2)</f>
        <v>0</v>
      </c>
      <c r="BA94" s="75">
        <f>ROUND(SUM(BA95:BA106),2)</f>
        <v>0</v>
      </c>
      <c r="BB94" s="75">
        <f>ROUND(SUM(BB95:BB106),2)</f>
        <v>0</v>
      </c>
      <c r="BC94" s="75">
        <f>ROUND(SUM(BC95:BC106),2)</f>
        <v>0</v>
      </c>
      <c r="BD94" s="77">
        <f>ROUND(SUM(BD95:BD106),2)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16.5" customHeight="1">
      <c r="A95" s="80" t="s">
        <v>80</v>
      </c>
      <c r="B95" s="81"/>
      <c r="C95" s="82"/>
      <c r="D95" s="485" t="s">
        <v>81</v>
      </c>
      <c r="E95" s="485"/>
      <c r="F95" s="485"/>
      <c r="G95" s="485"/>
      <c r="H95" s="485"/>
      <c r="I95" s="83"/>
      <c r="J95" s="485" t="s">
        <v>82</v>
      </c>
      <c r="K95" s="485"/>
      <c r="L95" s="485"/>
      <c r="M95" s="485"/>
      <c r="N95" s="485"/>
      <c r="O95" s="485"/>
      <c r="P95" s="485"/>
      <c r="Q95" s="485"/>
      <c r="R95" s="485"/>
      <c r="S95" s="485"/>
      <c r="T95" s="485"/>
      <c r="U95" s="485"/>
      <c r="V95" s="485"/>
      <c r="W95" s="485"/>
      <c r="X95" s="485"/>
      <c r="Y95" s="485"/>
      <c r="Z95" s="485"/>
      <c r="AA95" s="485"/>
      <c r="AB95" s="485"/>
      <c r="AC95" s="485"/>
      <c r="AD95" s="485"/>
      <c r="AE95" s="485"/>
      <c r="AF95" s="485"/>
      <c r="AG95" s="455">
        <f>'01 - ASŘ'!J30</f>
        <v>0</v>
      </c>
      <c r="AH95" s="456"/>
      <c r="AI95" s="456"/>
      <c r="AJ95" s="456"/>
      <c r="AK95" s="456"/>
      <c r="AL95" s="456"/>
      <c r="AM95" s="456"/>
      <c r="AN95" s="455">
        <f t="shared" si="0"/>
        <v>0</v>
      </c>
      <c r="AO95" s="456"/>
      <c r="AP95" s="456"/>
      <c r="AQ95" s="84" t="s">
        <v>83</v>
      </c>
      <c r="AR95" s="81"/>
      <c r="AS95" s="85">
        <v>0</v>
      </c>
      <c r="AT95" s="86">
        <f t="shared" si="1"/>
        <v>0</v>
      </c>
      <c r="AU95" s="87">
        <f>'01 - ASŘ'!P127</f>
        <v>0</v>
      </c>
      <c r="AV95" s="86">
        <f>'01 - ASŘ'!J33</f>
        <v>0</v>
      </c>
      <c r="AW95" s="86">
        <f>'01 - ASŘ'!J34</f>
        <v>0</v>
      </c>
      <c r="AX95" s="86">
        <f>'01 - ASŘ'!J35</f>
        <v>0</v>
      </c>
      <c r="AY95" s="86">
        <f>'01 - ASŘ'!J36</f>
        <v>0</v>
      </c>
      <c r="AZ95" s="86">
        <f>'01 - ASŘ'!F33</f>
        <v>0</v>
      </c>
      <c r="BA95" s="86">
        <f>'01 - ASŘ'!F34</f>
        <v>0</v>
      </c>
      <c r="BB95" s="86">
        <f>'01 - ASŘ'!F35</f>
        <v>0</v>
      </c>
      <c r="BC95" s="86">
        <f>'01 - ASŘ'!F36</f>
        <v>0</v>
      </c>
      <c r="BD95" s="88">
        <f>'01 - ASŘ'!F37</f>
        <v>0</v>
      </c>
      <c r="BT95" s="89" t="s">
        <v>84</v>
      </c>
      <c r="BV95" s="89" t="s">
        <v>78</v>
      </c>
      <c r="BW95" s="89" t="s">
        <v>85</v>
      </c>
      <c r="BX95" s="89" t="s">
        <v>4</v>
      </c>
      <c r="CL95" s="89" t="s">
        <v>1</v>
      </c>
      <c r="CM95" s="89" t="s">
        <v>86</v>
      </c>
    </row>
    <row r="96" spans="1:91" s="7" customFormat="1" ht="16.5" customHeight="1">
      <c r="A96" s="80" t="s">
        <v>80</v>
      </c>
      <c r="B96" s="81"/>
      <c r="C96" s="82"/>
      <c r="D96" s="485" t="s">
        <v>87</v>
      </c>
      <c r="E96" s="485"/>
      <c r="F96" s="485"/>
      <c r="G96" s="485"/>
      <c r="H96" s="485"/>
      <c r="I96" s="83"/>
      <c r="J96" s="485" t="s">
        <v>88</v>
      </c>
      <c r="K96" s="485"/>
      <c r="L96" s="485"/>
      <c r="M96" s="485"/>
      <c r="N96" s="485"/>
      <c r="O96" s="485"/>
      <c r="P96" s="485"/>
      <c r="Q96" s="485"/>
      <c r="R96" s="485"/>
      <c r="S96" s="485"/>
      <c r="T96" s="485"/>
      <c r="U96" s="485"/>
      <c r="V96" s="485"/>
      <c r="W96" s="485"/>
      <c r="X96" s="485"/>
      <c r="Y96" s="485"/>
      <c r="Z96" s="485"/>
      <c r="AA96" s="485"/>
      <c r="AB96" s="485"/>
      <c r="AC96" s="485"/>
      <c r="AD96" s="485"/>
      <c r="AE96" s="485"/>
      <c r="AF96" s="485"/>
      <c r="AG96" s="455">
        <f>'02 - ZPEVNĚNÉ PLOCHY'!J30</f>
        <v>0</v>
      </c>
      <c r="AH96" s="456"/>
      <c r="AI96" s="456"/>
      <c r="AJ96" s="456"/>
      <c r="AK96" s="456"/>
      <c r="AL96" s="456"/>
      <c r="AM96" s="456"/>
      <c r="AN96" s="455">
        <f t="shared" si="0"/>
        <v>0</v>
      </c>
      <c r="AO96" s="456"/>
      <c r="AP96" s="456"/>
      <c r="AQ96" s="84" t="s">
        <v>83</v>
      </c>
      <c r="AR96" s="81"/>
      <c r="AS96" s="85">
        <v>0</v>
      </c>
      <c r="AT96" s="86">
        <f t="shared" si="1"/>
        <v>0</v>
      </c>
      <c r="AU96" s="87">
        <f>'02 - ZPEVNĚNÉ PLOCHY'!P124</f>
        <v>0</v>
      </c>
      <c r="AV96" s="86">
        <f>'02 - ZPEVNĚNÉ PLOCHY'!J33</f>
        <v>0</v>
      </c>
      <c r="AW96" s="86">
        <f>'02 - ZPEVNĚNÉ PLOCHY'!J34</f>
        <v>0</v>
      </c>
      <c r="AX96" s="86">
        <f>'02 - ZPEVNĚNÉ PLOCHY'!J35</f>
        <v>0</v>
      </c>
      <c r="AY96" s="86">
        <f>'02 - ZPEVNĚNÉ PLOCHY'!J36</f>
        <v>0</v>
      </c>
      <c r="AZ96" s="86">
        <f>'02 - ZPEVNĚNÉ PLOCHY'!F33</f>
        <v>0</v>
      </c>
      <c r="BA96" s="86">
        <f>'02 - ZPEVNĚNÉ PLOCHY'!F34</f>
        <v>0</v>
      </c>
      <c r="BB96" s="86">
        <f>'02 - ZPEVNĚNÉ PLOCHY'!F35</f>
        <v>0</v>
      </c>
      <c r="BC96" s="86">
        <f>'02 - ZPEVNĚNÉ PLOCHY'!F36</f>
        <v>0</v>
      </c>
      <c r="BD96" s="88">
        <f>'02 - ZPEVNĚNÉ PLOCHY'!F37</f>
        <v>0</v>
      </c>
      <c r="BT96" s="89" t="s">
        <v>84</v>
      </c>
      <c r="BV96" s="89" t="s">
        <v>78</v>
      </c>
      <c r="BW96" s="89" t="s">
        <v>89</v>
      </c>
      <c r="BX96" s="89" t="s">
        <v>4</v>
      </c>
      <c r="CL96" s="89" t="s">
        <v>1</v>
      </c>
      <c r="CM96" s="89" t="s">
        <v>86</v>
      </c>
    </row>
    <row r="97" spans="1:91" s="7" customFormat="1" ht="16.5" customHeight="1">
      <c r="A97" s="80" t="s">
        <v>80</v>
      </c>
      <c r="B97" s="81"/>
      <c r="C97" s="82"/>
      <c r="D97" s="485" t="s">
        <v>90</v>
      </c>
      <c r="E97" s="485"/>
      <c r="F97" s="485"/>
      <c r="G97" s="485"/>
      <c r="H97" s="485"/>
      <c r="I97" s="83"/>
      <c r="J97" s="485" t="s">
        <v>91</v>
      </c>
      <c r="K97" s="485"/>
      <c r="L97" s="485"/>
      <c r="M97" s="485"/>
      <c r="N97" s="485"/>
      <c r="O97" s="485"/>
      <c r="P97" s="485"/>
      <c r="Q97" s="485"/>
      <c r="R97" s="485"/>
      <c r="S97" s="485"/>
      <c r="T97" s="485"/>
      <c r="U97" s="485"/>
      <c r="V97" s="485"/>
      <c r="W97" s="485"/>
      <c r="X97" s="485"/>
      <c r="Y97" s="485"/>
      <c r="Z97" s="485"/>
      <c r="AA97" s="485"/>
      <c r="AB97" s="485"/>
      <c r="AC97" s="485"/>
      <c r="AD97" s="485"/>
      <c r="AE97" s="485"/>
      <c r="AF97" s="485"/>
      <c r="AG97" s="455">
        <f>'03 - PŘÍPOJKY A VENKOVNÍ ...'!J30</f>
        <v>0</v>
      </c>
      <c r="AH97" s="456"/>
      <c r="AI97" s="456"/>
      <c r="AJ97" s="456"/>
      <c r="AK97" s="456"/>
      <c r="AL97" s="456"/>
      <c r="AM97" s="456"/>
      <c r="AN97" s="455">
        <f t="shared" si="0"/>
        <v>0</v>
      </c>
      <c r="AO97" s="456"/>
      <c r="AP97" s="456"/>
      <c r="AQ97" s="84" t="s">
        <v>83</v>
      </c>
      <c r="AR97" s="81"/>
      <c r="AS97" s="85">
        <v>0</v>
      </c>
      <c r="AT97" s="86">
        <f t="shared" si="1"/>
        <v>0</v>
      </c>
      <c r="AU97" s="87">
        <f>'03 - PŘÍPOJKY A VENKOVNÍ ...'!P125</f>
        <v>0</v>
      </c>
      <c r="AV97" s="86">
        <f>'03 - PŘÍPOJKY A VENKOVNÍ ...'!J33</f>
        <v>0</v>
      </c>
      <c r="AW97" s="86">
        <f>'03 - PŘÍPOJKY A VENKOVNÍ ...'!J34</f>
        <v>0</v>
      </c>
      <c r="AX97" s="86">
        <f>'03 - PŘÍPOJKY A VENKOVNÍ ...'!J35</f>
        <v>0</v>
      </c>
      <c r="AY97" s="86">
        <f>'03 - PŘÍPOJKY A VENKOVNÍ ...'!J36</f>
        <v>0</v>
      </c>
      <c r="AZ97" s="86">
        <f>'03 - PŘÍPOJKY A VENKOVNÍ ...'!F33</f>
        <v>0</v>
      </c>
      <c r="BA97" s="86">
        <f>'03 - PŘÍPOJKY A VENKOVNÍ ...'!F34</f>
        <v>0</v>
      </c>
      <c r="BB97" s="86">
        <f>'03 - PŘÍPOJKY A VENKOVNÍ ...'!F35</f>
        <v>0</v>
      </c>
      <c r="BC97" s="86">
        <f>'03 - PŘÍPOJKY A VENKOVNÍ ...'!F36</f>
        <v>0</v>
      </c>
      <c r="BD97" s="88">
        <f>'03 - PŘÍPOJKY A VENKOVNÍ ...'!F37</f>
        <v>0</v>
      </c>
      <c r="BT97" s="89" t="s">
        <v>84</v>
      </c>
      <c r="BV97" s="89" t="s">
        <v>78</v>
      </c>
      <c r="BW97" s="89" t="s">
        <v>92</v>
      </c>
      <c r="BX97" s="89" t="s">
        <v>4</v>
      </c>
      <c r="CL97" s="89" t="s">
        <v>1</v>
      </c>
      <c r="CM97" s="89" t="s">
        <v>86</v>
      </c>
    </row>
    <row r="98" spans="1:91" s="7" customFormat="1" ht="16.5" customHeight="1">
      <c r="A98" s="80" t="s">
        <v>80</v>
      </c>
      <c r="B98" s="81"/>
      <c r="C98" s="82"/>
      <c r="D98" s="485" t="s">
        <v>93</v>
      </c>
      <c r="E98" s="485"/>
      <c r="F98" s="485"/>
      <c r="G98" s="485"/>
      <c r="H98" s="485"/>
      <c r="I98" s="83"/>
      <c r="J98" s="485" t="s">
        <v>94</v>
      </c>
      <c r="K98" s="485"/>
      <c r="L98" s="485"/>
      <c r="M98" s="485"/>
      <c r="N98" s="485"/>
      <c r="O98" s="485"/>
      <c r="P98" s="485"/>
      <c r="Q98" s="485"/>
      <c r="R98" s="485"/>
      <c r="S98" s="485"/>
      <c r="T98" s="485"/>
      <c r="U98" s="485"/>
      <c r="V98" s="485"/>
      <c r="W98" s="485"/>
      <c r="X98" s="485"/>
      <c r="Y98" s="485"/>
      <c r="Z98" s="485"/>
      <c r="AA98" s="485"/>
      <c r="AB98" s="485"/>
      <c r="AC98" s="485"/>
      <c r="AD98" s="485"/>
      <c r="AE98" s="485"/>
      <c r="AF98" s="485"/>
      <c r="AG98" s="455">
        <f>'05 - ZDRAVOTNĚ TECHNICKÉ ...'!J30</f>
        <v>0</v>
      </c>
      <c r="AH98" s="456"/>
      <c r="AI98" s="456"/>
      <c r="AJ98" s="456"/>
      <c r="AK98" s="456"/>
      <c r="AL98" s="456"/>
      <c r="AM98" s="456"/>
      <c r="AN98" s="455">
        <f t="shared" si="0"/>
        <v>0</v>
      </c>
      <c r="AO98" s="456"/>
      <c r="AP98" s="456"/>
      <c r="AQ98" s="84" t="s">
        <v>83</v>
      </c>
      <c r="AR98" s="81"/>
      <c r="AS98" s="85">
        <v>0</v>
      </c>
      <c r="AT98" s="86">
        <f t="shared" si="1"/>
        <v>0</v>
      </c>
      <c r="AU98" s="87">
        <f>'05 - ZDRAVOTNĚ TECHNICKÉ ...'!P126</f>
        <v>0</v>
      </c>
      <c r="AV98" s="86">
        <f>'05 - ZDRAVOTNĚ TECHNICKÉ ...'!J33</f>
        <v>0</v>
      </c>
      <c r="AW98" s="86">
        <f>'05 - ZDRAVOTNĚ TECHNICKÉ ...'!J34</f>
        <v>0</v>
      </c>
      <c r="AX98" s="86">
        <f>'05 - ZDRAVOTNĚ TECHNICKÉ ...'!J35</f>
        <v>0</v>
      </c>
      <c r="AY98" s="86">
        <f>'05 - ZDRAVOTNĚ TECHNICKÉ ...'!J36</f>
        <v>0</v>
      </c>
      <c r="AZ98" s="86">
        <f>'05 - ZDRAVOTNĚ TECHNICKÉ ...'!F33</f>
        <v>0</v>
      </c>
      <c r="BA98" s="86">
        <f>'05 - ZDRAVOTNĚ TECHNICKÉ ...'!F34</f>
        <v>0</v>
      </c>
      <c r="BB98" s="86">
        <f>'05 - ZDRAVOTNĚ TECHNICKÉ ...'!F35</f>
        <v>0</v>
      </c>
      <c r="BC98" s="86">
        <f>'05 - ZDRAVOTNĚ TECHNICKÉ ...'!F36</f>
        <v>0</v>
      </c>
      <c r="BD98" s="88">
        <f>'05 - ZDRAVOTNĚ TECHNICKÉ ...'!F37</f>
        <v>0</v>
      </c>
      <c r="BT98" s="89" t="s">
        <v>84</v>
      </c>
      <c r="BV98" s="89" t="s">
        <v>78</v>
      </c>
      <c r="BW98" s="89" t="s">
        <v>95</v>
      </c>
      <c r="BX98" s="89" t="s">
        <v>4</v>
      </c>
      <c r="CL98" s="89" t="s">
        <v>1</v>
      </c>
      <c r="CM98" s="89" t="s">
        <v>86</v>
      </c>
    </row>
    <row r="99" spans="1:91" s="7" customFormat="1" ht="16.5" customHeight="1">
      <c r="A99" s="80" t="s">
        <v>80</v>
      </c>
      <c r="B99" s="81"/>
      <c r="C99" s="82"/>
      <c r="D99" s="485" t="s">
        <v>96</v>
      </c>
      <c r="E99" s="485"/>
      <c r="F99" s="485"/>
      <c r="G99" s="485"/>
      <c r="H99" s="485"/>
      <c r="I99" s="83"/>
      <c r="J99" s="485" t="s">
        <v>97</v>
      </c>
      <c r="K99" s="485"/>
      <c r="L99" s="485"/>
      <c r="M99" s="485"/>
      <c r="N99" s="485"/>
      <c r="O99" s="485"/>
      <c r="P99" s="485"/>
      <c r="Q99" s="485"/>
      <c r="R99" s="485"/>
      <c r="S99" s="485"/>
      <c r="T99" s="485"/>
      <c r="U99" s="485"/>
      <c r="V99" s="485"/>
      <c r="W99" s="485"/>
      <c r="X99" s="485"/>
      <c r="Y99" s="485"/>
      <c r="Z99" s="485"/>
      <c r="AA99" s="485"/>
      <c r="AB99" s="485"/>
      <c r="AC99" s="485"/>
      <c r="AD99" s="485"/>
      <c r="AE99" s="485"/>
      <c r="AF99" s="485"/>
      <c r="AG99" s="455">
        <f>'06 - VZDUCHOTECHNIKA'!J30</f>
        <v>0</v>
      </c>
      <c r="AH99" s="456"/>
      <c r="AI99" s="456"/>
      <c r="AJ99" s="456"/>
      <c r="AK99" s="456"/>
      <c r="AL99" s="456"/>
      <c r="AM99" s="456"/>
      <c r="AN99" s="455">
        <f t="shared" si="0"/>
        <v>0</v>
      </c>
      <c r="AO99" s="456"/>
      <c r="AP99" s="456"/>
      <c r="AQ99" s="84" t="s">
        <v>83</v>
      </c>
      <c r="AR99" s="81"/>
      <c r="AS99" s="85">
        <v>0</v>
      </c>
      <c r="AT99" s="86">
        <f t="shared" si="1"/>
        <v>0</v>
      </c>
      <c r="AU99" s="87">
        <f>'06 - VZDUCHOTECHNIKA'!P116</f>
        <v>0</v>
      </c>
      <c r="AV99" s="86">
        <f>'06 - VZDUCHOTECHNIKA'!J33</f>
        <v>0</v>
      </c>
      <c r="AW99" s="86">
        <f>'06 - VZDUCHOTECHNIKA'!J34</f>
        <v>0</v>
      </c>
      <c r="AX99" s="86">
        <f>'06 - VZDUCHOTECHNIKA'!J35</f>
        <v>0</v>
      </c>
      <c r="AY99" s="86">
        <f>'06 - VZDUCHOTECHNIKA'!J36</f>
        <v>0</v>
      </c>
      <c r="AZ99" s="86">
        <f>'06 - VZDUCHOTECHNIKA'!F33</f>
        <v>0</v>
      </c>
      <c r="BA99" s="86">
        <f>'06 - VZDUCHOTECHNIKA'!F34</f>
        <v>0</v>
      </c>
      <c r="BB99" s="86">
        <f>'06 - VZDUCHOTECHNIKA'!F35</f>
        <v>0</v>
      </c>
      <c r="BC99" s="86">
        <f>'06 - VZDUCHOTECHNIKA'!F36</f>
        <v>0</v>
      </c>
      <c r="BD99" s="88">
        <f>'06 - VZDUCHOTECHNIKA'!F37</f>
        <v>0</v>
      </c>
      <c r="BT99" s="89" t="s">
        <v>84</v>
      </c>
      <c r="BV99" s="89" t="s">
        <v>78</v>
      </c>
      <c r="BW99" s="89" t="s">
        <v>98</v>
      </c>
      <c r="BX99" s="89" t="s">
        <v>4</v>
      </c>
      <c r="CL99" s="89" t="s">
        <v>1</v>
      </c>
      <c r="CM99" s="89" t="s">
        <v>86</v>
      </c>
    </row>
    <row r="100" spans="1:91" s="7" customFormat="1" ht="16.5" customHeight="1">
      <c r="A100" s="80" t="s">
        <v>80</v>
      </c>
      <c r="B100" s="81"/>
      <c r="C100" s="82"/>
      <c r="D100" s="485" t="s">
        <v>99</v>
      </c>
      <c r="E100" s="485"/>
      <c r="F100" s="485"/>
      <c r="G100" s="485"/>
      <c r="H100" s="485"/>
      <c r="I100" s="83"/>
      <c r="J100" s="485" t="s">
        <v>100</v>
      </c>
      <c r="K100" s="485"/>
      <c r="L100" s="485"/>
      <c r="M100" s="485"/>
      <c r="N100" s="485"/>
      <c r="O100" s="485"/>
      <c r="P100" s="485"/>
      <c r="Q100" s="485"/>
      <c r="R100" s="485"/>
      <c r="S100" s="485"/>
      <c r="T100" s="485"/>
      <c r="U100" s="485"/>
      <c r="V100" s="485"/>
      <c r="W100" s="485"/>
      <c r="X100" s="485"/>
      <c r="Y100" s="485"/>
      <c r="Z100" s="485"/>
      <c r="AA100" s="485"/>
      <c r="AB100" s="485"/>
      <c r="AC100" s="485"/>
      <c r="AD100" s="485"/>
      <c r="AE100" s="485"/>
      <c r="AF100" s="485"/>
      <c r="AG100" s="455">
        <f>'07 - GASTRO'!J30</f>
        <v>0</v>
      </c>
      <c r="AH100" s="456"/>
      <c r="AI100" s="456"/>
      <c r="AJ100" s="456"/>
      <c r="AK100" s="456"/>
      <c r="AL100" s="456"/>
      <c r="AM100" s="456"/>
      <c r="AN100" s="455">
        <f t="shared" si="0"/>
        <v>0</v>
      </c>
      <c r="AO100" s="456"/>
      <c r="AP100" s="456"/>
      <c r="AQ100" s="84" t="s">
        <v>83</v>
      </c>
      <c r="AR100" s="81"/>
      <c r="AS100" s="85">
        <v>0</v>
      </c>
      <c r="AT100" s="86">
        <f t="shared" si="1"/>
        <v>0</v>
      </c>
      <c r="AU100" s="87">
        <f>'07 - GASTRO'!P118</f>
        <v>0</v>
      </c>
      <c r="AV100" s="86">
        <f>'07 - GASTRO'!J33</f>
        <v>0</v>
      </c>
      <c r="AW100" s="86">
        <f>'07 - GASTRO'!J34</f>
        <v>0</v>
      </c>
      <c r="AX100" s="86">
        <f>'07 - GASTRO'!J35</f>
        <v>0</v>
      </c>
      <c r="AY100" s="86">
        <f>'07 - GASTRO'!J36</f>
        <v>0</v>
      </c>
      <c r="AZ100" s="86">
        <f>'07 - GASTRO'!F33</f>
        <v>0</v>
      </c>
      <c r="BA100" s="86">
        <f>'07 - GASTRO'!F34</f>
        <v>0</v>
      </c>
      <c r="BB100" s="86">
        <f>'07 - GASTRO'!F35</f>
        <v>0</v>
      </c>
      <c r="BC100" s="86">
        <f>'07 - GASTRO'!F36</f>
        <v>0</v>
      </c>
      <c r="BD100" s="88">
        <f>'07 - GASTRO'!F37</f>
        <v>0</v>
      </c>
      <c r="BT100" s="89" t="s">
        <v>84</v>
      </c>
      <c r="BV100" s="89" t="s">
        <v>78</v>
      </c>
      <c r="BW100" s="89" t="s">
        <v>101</v>
      </c>
      <c r="BX100" s="89" t="s">
        <v>4</v>
      </c>
      <c r="CL100" s="89" t="s">
        <v>1</v>
      </c>
      <c r="CM100" s="89" t="s">
        <v>86</v>
      </c>
    </row>
    <row r="101" spans="1:91" s="7" customFormat="1" ht="16.5" customHeight="1">
      <c r="A101" s="80" t="s">
        <v>80</v>
      </c>
      <c r="B101" s="81"/>
      <c r="C101" s="82"/>
      <c r="D101" s="485" t="s">
        <v>102</v>
      </c>
      <c r="E101" s="485"/>
      <c r="F101" s="485"/>
      <c r="G101" s="485"/>
      <c r="H101" s="485"/>
      <c r="I101" s="83"/>
      <c r="J101" s="485" t="s">
        <v>103</v>
      </c>
      <c r="K101" s="485"/>
      <c r="L101" s="485"/>
      <c r="M101" s="485"/>
      <c r="N101" s="485"/>
      <c r="O101" s="485"/>
      <c r="P101" s="485"/>
      <c r="Q101" s="485"/>
      <c r="R101" s="485"/>
      <c r="S101" s="485"/>
      <c r="T101" s="485"/>
      <c r="U101" s="485"/>
      <c r="V101" s="485"/>
      <c r="W101" s="485"/>
      <c r="X101" s="485"/>
      <c r="Y101" s="485"/>
      <c r="Z101" s="485"/>
      <c r="AA101" s="485"/>
      <c r="AB101" s="485"/>
      <c r="AC101" s="485"/>
      <c r="AD101" s="485"/>
      <c r="AE101" s="485"/>
      <c r="AF101" s="485"/>
      <c r="AG101" s="455">
        <f>'08 - BLESKOSVOD'!J30</f>
        <v>0</v>
      </c>
      <c r="AH101" s="456"/>
      <c r="AI101" s="456"/>
      <c r="AJ101" s="456"/>
      <c r="AK101" s="456"/>
      <c r="AL101" s="456"/>
      <c r="AM101" s="456"/>
      <c r="AN101" s="455">
        <f t="shared" si="0"/>
        <v>0</v>
      </c>
      <c r="AO101" s="456"/>
      <c r="AP101" s="456"/>
      <c r="AQ101" s="84" t="s">
        <v>83</v>
      </c>
      <c r="AR101" s="81"/>
      <c r="AS101" s="85">
        <v>0</v>
      </c>
      <c r="AT101" s="86">
        <f t="shared" si="1"/>
        <v>0</v>
      </c>
      <c r="AU101" s="87">
        <f>'08 - BLESKOSVOD'!P118</f>
        <v>0</v>
      </c>
      <c r="AV101" s="86">
        <f>'08 - BLESKOSVOD'!J33</f>
        <v>0</v>
      </c>
      <c r="AW101" s="86">
        <f>'08 - BLESKOSVOD'!J34</f>
        <v>0</v>
      </c>
      <c r="AX101" s="86">
        <f>'08 - BLESKOSVOD'!J35</f>
        <v>0</v>
      </c>
      <c r="AY101" s="86">
        <f>'08 - BLESKOSVOD'!J36</f>
        <v>0</v>
      </c>
      <c r="AZ101" s="86">
        <f>'08 - BLESKOSVOD'!F33</f>
        <v>0</v>
      </c>
      <c r="BA101" s="86">
        <f>'08 - BLESKOSVOD'!F34</f>
        <v>0</v>
      </c>
      <c r="BB101" s="86">
        <f>'08 - BLESKOSVOD'!F35</f>
        <v>0</v>
      </c>
      <c r="BC101" s="86">
        <f>'08 - BLESKOSVOD'!F36</f>
        <v>0</v>
      </c>
      <c r="BD101" s="88">
        <f>'08 - BLESKOSVOD'!F37</f>
        <v>0</v>
      </c>
      <c r="BT101" s="89" t="s">
        <v>84</v>
      </c>
      <c r="BV101" s="89" t="s">
        <v>78</v>
      </c>
      <c r="BW101" s="89" t="s">
        <v>104</v>
      </c>
      <c r="BX101" s="89" t="s">
        <v>4</v>
      </c>
      <c r="CL101" s="89" t="s">
        <v>1</v>
      </c>
      <c r="CM101" s="89" t="s">
        <v>86</v>
      </c>
    </row>
    <row r="102" spans="1:91" s="7" customFormat="1" ht="16.5" customHeight="1">
      <c r="A102" s="80" t="s">
        <v>80</v>
      </c>
      <c r="B102" s="81"/>
      <c r="C102" s="82"/>
      <c r="D102" s="485" t="s">
        <v>105</v>
      </c>
      <c r="E102" s="485"/>
      <c r="F102" s="485"/>
      <c r="G102" s="485"/>
      <c r="H102" s="485"/>
      <c r="I102" s="83"/>
      <c r="J102" s="485" t="s">
        <v>106</v>
      </c>
      <c r="K102" s="485"/>
      <c r="L102" s="485"/>
      <c r="M102" s="485"/>
      <c r="N102" s="485"/>
      <c r="O102" s="485"/>
      <c r="P102" s="485"/>
      <c r="Q102" s="485"/>
      <c r="R102" s="485"/>
      <c r="S102" s="485"/>
      <c r="T102" s="485"/>
      <c r="U102" s="485"/>
      <c r="V102" s="485"/>
      <c r="W102" s="485"/>
      <c r="X102" s="485"/>
      <c r="Y102" s="485"/>
      <c r="Z102" s="485"/>
      <c r="AA102" s="485"/>
      <c r="AB102" s="485"/>
      <c r="AC102" s="485"/>
      <c r="AD102" s="485"/>
      <c r="AE102" s="485"/>
      <c r="AF102" s="485"/>
      <c r="AG102" s="455">
        <f>'09 - ZAŘÍZENÍ PRO VYTÁPĚN...'!J30</f>
        <v>0</v>
      </c>
      <c r="AH102" s="456"/>
      <c r="AI102" s="456"/>
      <c r="AJ102" s="456"/>
      <c r="AK102" s="456"/>
      <c r="AL102" s="456"/>
      <c r="AM102" s="456"/>
      <c r="AN102" s="455">
        <f t="shared" si="0"/>
        <v>0</v>
      </c>
      <c r="AO102" s="456"/>
      <c r="AP102" s="456"/>
      <c r="AQ102" s="84" t="s">
        <v>83</v>
      </c>
      <c r="AR102" s="81"/>
      <c r="AS102" s="85">
        <v>0</v>
      </c>
      <c r="AT102" s="86">
        <f t="shared" si="1"/>
        <v>0</v>
      </c>
      <c r="AU102" s="87">
        <f>'09 - ZAŘÍZENÍ PRO VYTÁPĚN...'!P123</f>
        <v>0</v>
      </c>
      <c r="AV102" s="86">
        <f>'09 - ZAŘÍZENÍ PRO VYTÁPĚN...'!J33</f>
        <v>0</v>
      </c>
      <c r="AW102" s="86">
        <f>'09 - ZAŘÍZENÍ PRO VYTÁPĚN...'!J34</f>
        <v>0</v>
      </c>
      <c r="AX102" s="86">
        <f>'09 - ZAŘÍZENÍ PRO VYTÁPĚN...'!J35</f>
        <v>0</v>
      </c>
      <c r="AY102" s="86">
        <f>'09 - ZAŘÍZENÍ PRO VYTÁPĚN...'!J36</f>
        <v>0</v>
      </c>
      <c r="AZ102" s="86">
        <f>'09 - ZAŘÍZENÍ PRO VYTÁPĚN...'!F33</f>
        <v>0</v>
      </c>
      <c r="BA102" s="86">
        <f>'09 - ZAŘÍZENÍ PRO VYTÁPĚN...'!F34</f>
        <v>0</v>
      </c>
      <c r="BB102" s="86">
        <f>'09 - ZAŘÍZENÍ PRO VYTÁPĚN...'!F35</f>
        <v>0</v>
      </c>
      <c r="BC102" s="86">
        <f>'09 - ZAŘÍZENÍ PRO VYTÁPĚN...'!F36</f>
        <v>0</v>
      </c>
      <c r="BD102" s="88">
        <f>'09 - ZAŘÍZENÍ PRO VYTÁPĚN...'!F37</f>
        <v>0</v>
      </c>
      <c r="BT102" s="89" t="s">
        <v>84</v>
      </c>
      <c r="BV102" s="89" t="s">
        <v>78</v>
      </c>
      <c r="BW102" s="89" t="s">
        <v>107</v>
      </c>
      <c r="BX102" s="89" t="s">
        <v>4</v>
      </c>
      <c r="CL102" s="89" t="s">
        <v>1</v>
      </c>
      <c r="CM102" s="89" t="s">
        <v>86</v>
      </c>
    </row>
    <row r="103" spans="1:91" s="7" customFormat="1" ht="16.5" customHeight="1">
      <c r="A103" s="80" t="s">
        <v>80</v>
      </c>
      <c r="B103" s="81"/>
      <c r="C103" s="82"/>
      <c r="D103" s="485" t="s">
        <v>108</v>
      </c>
      <c r="E103" s="485"/>
      <c r="F103" s="485"/>
      <c r="G103" s="485"/>
      <c r="H103" s="485"/>
      <c r="I103" s="83"/>
      <c r="J103" s="485" t="s">
        <v>109</v>
      </c>
      <c r="K103" s="485"/>
      <c r="L103" s="485"/>
      <c r="M103" s="485"/>
      <c r="N103" s="485"/>
      <c r="O103" s="485"/>
      <c r="P103" s="485"/>
      <c r="Q103" s="485"/>
      <c r="R103" s="485"/>
      <c r="S103" s="485"/>
      <c r="T103" s="485"/>
      <c r="U103" s="485"/>
      <c r="V103" s="485"/>
      <c r="W103" s="485"/>
      <c r="X103" s="485"/>
      <c r="Y103" s="485"/>
      <c r="Z103" s="485"/>
      <c r="AA103" s="485"/>
      <c r="AB103" s="485"/>
      <c r="AC103" s="485"/>
      <c r="AD103" s="485"/>
      <c r="AE103" s="485"/>
      <c r="AF103" s="485"/>
      <c r="AG103" s="455">
        <f>'10 - ELEKTROINSTALACE'!J30</f>
        <v>0</v>
      </c>
      <c r="AH103" s="456"/>
      <c r="AI103" s="456"/>
      <c r="AJ103" s="456"/>
      <c r="AK103" s="456"/>
      <c r="AL103" s="456"/>
      <c r="AM103" s="456"/>
      <c r="AN103" s="455">
        <f t="shared" si="0"/>
        <v>0</v>
      </c>
      <c r="AO103" s="456"/>
      <c r="AP103" s="456"/>
      <c r="AQ103" s="84" t="s">
        <v>83</v>
      </c>
      <c r="AR103" s="81"/>
      <c r="AS103" s="85">
        <v>0</v>
      </c>
      <c r="AT103" s="86">
        <f t="shared" si="1"/>
        <v>0</v>
      </c>
      <c r="AU103" s="87">
        <f>'10 - ELEKTROINSTALACE'!P118</f>
        <v>0</v>
      </c>
      <c r="AV103" s="86">
        <f>'10 - ELEKTROINSTALACE'!J33</f>
        <v>0</v>
      </c>
      <c r="AW103" s="86">
        <f>'10 - ELEKTROINSTALACE'!J34</f>
        <v>0</v>
      </c>
      <c r="AX103" s="86">
        <f>'10 - ELEKTROINSTALACE'!J35</f>
        <v>0</v>
      </c>
      <c r="AY103" s="86">
        <f>'10 - ELEKTROINSTALACE'!J36</f>
        <v>0</v>
      </c>
      <c r="AZ103" s="86">
        <f>'10 - ELEKTROINSTALACE'!F33</f>
        <v>0</v>
      </c>
      <c r="BA103" s="86">
        <f>'10 - ELEKTROINSTALACE'!F34</f>
        <v>0</v>
      </c>
      <c r="BB103" s="86">
        <f>'10 - ELEKTROINSTALACE'!F35</f>
        <v>0</v>
      </c>
      <c r="BC103" s="86">
        <f>'10 - ELEKTROINSTALACE'!F36</f>
        <v>0</v>
      </c>
      <c r="BD103" s="88">
        <f>'10 - ELEKTROINSTALACE'!F37</f>
        <v>0</v>
      </c>
      <c r="BT103" s="89" t="s">
        <v>84</v>
      </c>
      <c r="BV103" s="89" t="s">
        <v>78</v>
      </c>
      <c r="BW103" s="89" t="s">
        <v>110</v>
      </c>
      <c r="BX103" s="89" t="s">
        <v>4</v>
      </c>
      <c r="CL103" s="89" t="s">
        <v>1</v>
      </c>
      <c r="CM103" s="89" t="s">
        <v>86</v>
      </c>
    </row>
    <row r="104" spans="1:91" s="7" customFormat="1" ht="16.5" customHeight="1">
      <c r="A104" s="80" t="s">
        <v>80</v>
      </c>
      <c r="B104" s="81"/>
      <c r="C104" s="82"/>
      <c r="D104" s="485" t="s">
        <v>111</v>
      </c>
      <c r="E104" s="485"/>
      <c r="F104" s="485"/>
      <c r="G104" s="485"/>
      <c r="H104" s="485"/>
      <c r="I104" s="83"/>
      <c r="J104" s="485" t="s">
        <v>112</v>
      </c>
      <c r="K104" s="485"/>
      <c r="L104" s="485"/>
      <c r="M104" s="485"/>
      <c r="N104" s="485"/>
      <c r="O104" s="485"/>
      <c r="P104" s="485"/>
      <c r="Q104" s="485"/>
      <c r="R104" s="485"/>
      <c r="S104" s="485"/>
      <c r="T104" s="485"/>
      <c r="U104" s="485"/>
      <c r="V104" s="485"/>
      <c r="W104" s="485"/>
      <c r="X104" s="485"/>
      <c r="Y104" s="485"/>
      <c r="Z104" s="485"/>
      <c r="AA104" s="485"/>
      <c r="AB104" s="485"/>
      <c r="AC104" s="485"/>
      <c r="AD104" s="485"/>
      <c r="AE104" s="485"/>
      <c r="AF104" s="485"/>
      <c r="AG104" s="455">
        <f>'11 - MĚŘENÍ A REGULACE'!J30</f>
        <v>0</v>
      </c>
      <c r="AH104" s="456"/>
      <c r="AI104" s="456"/>
      <c r="AJ104" s="456"/>
      <c r="AK104" s="456"/>
      <c r="AL104" s="456"/>
      <c r="AM104" s="456"/>
      <c r="AN104" s="455">
        <f t="shared" si="0"/>
        <v>0</v>
      </c>
      <c r="AO104" s="456"/>
      <c r="AP104" s="456"/>
      <c r="AQ104" s="84" t="s">
        <v>83</v>
      </c>
      <c r="AR104" s="81"/>
      <c r="AS104" s="85">
        <v>0</v>
      </c>
      <c r="AT104" s="86">
        <f t="shared" si="1"/>
        <v>0</v>
      </c>
      <c r="AU104" s="87">
        <f>'11 - MĚŘENÍ A REGULACE'!P118</f>
        <v>0</v>
      </c>
      <c r="AV104" s="86">
        <f>'11 - MĚŘENÍ A REGULACE'!J33</f>
        <v>0</v>
      </c>
      <c r="AW104" s="86">
        <f>'11 - MĚŘENÍ A REGULACE'!J34</f>
        <v>0</v>
      </c>
      <c r="AX104" s="86">
        <f>'11 - MĚŘENÍ A REGULACE'!J35</f>
        <v>0</v>
      </c>
      <c r="AY104" s="86">
        <f>'11 - MĚŘENÍ A REGULACE'!J36</f>
        <v>0</v>
      </c>
      <c r="AZ104" s="86">
        <f>'11 - MĚŘENÍ A REGULACE'!F33</f>
        <v>0</v>
      </c>
      <c r="BA104" s="86">
        <f>'11 - MĚŘENÍ A REGULACE'!F34</f>
        <v>0</v>
      </c>
      <c r="BB104" s="86">
        <f>'11 - MĚŘENÍ A REGULACE'!F35</f>
        <v>0</v>
      </c>
      <c r="BC104" s="86">
        <f>'11 - MĚŘENÍ A REGULACE'!F36</f>
        <v>0</v>
      </c>
      <c r="BD104" s="88">
        <f>'11 - MĚŘENÍ A REGULACE'!F37</f>
        <v>0</v>
      </c>
      <c r="BT104" s="89" t="s">
        <v>84</v>
      </c>
      <c r="BV104" s="89" t="s">
        <v>78</v>
      </c>
      <c r="BW104" s="89" t="s">
        <v>113</v>
      </c>
      <c r="BX104" s="89" t="s">
        <v>4</v>
      </c>
      <c r="CL104" s="89" t="s">
        <v>1</v>
      </c>
      <c r="CM104" s="89" t="s">
        <v>86</v>
      </c>
    </row>
    <row r="105" spans="1:91" s="7" customFormat="1" ht="16.5" customHeight="1">
      <c r="A105" s="80" t="s">
        <v>80</v>
      </c>
      <c r="B105" s="81"/>
      <c r="C105" s="82"/>
      <c r="D105" s="485" t="s">
        <v>114</v>
      </c>
      <c r="E105" s="485"/>
      <c r="F105" s="485"/>
      <c r="G105" s="485"/>
      <c r="H105" s="485"/>
      <c r="I105" s="83"/>
      <c r="J105" s="485" t="s">
        <v>115</v>
      </c>
      <c r="K105" s="485"/>
      <c r="L105" s="485"/>
      <c r="M105" s="485"/>
      <c r="N105" s="485"/>
      <c r="O105" s="485"/>
      <c r="P105" s="485"/>
      <c r="Q105" s="485"/>
      <c r="R105" s="485"/>
      <c r="S105" s="485"/>
      <c r="T105" s="485"/>
      <c r="U105" s="485"/>
      <c r="V105" s="485"/>
      <c r="W105" s="485"/>
      <c r="X105" s="485"/>
      <c r="Y105" s="485"/>
      <c r="Z105" s="485"/>
      <c r="AA105" s="485"/>
      <c r="AB105" s="485"/>
      <c r="AC105" s="485"/>
      <c r="AD105" s="485"/>
      <c r="AE105" s="485"/>
      <c r="AF105" s="485"/>
      <c r="AG105" s="455">
        <f>'12 - SLABOPROUD'!J30</f>
        <v>0</v>
      </c>
      <c r="AH105" s="456"/>
      <c r="AI105" s="456"/>
      <c r="AJ105" s="456"/>
      <c r="AK105" s="456"/>
      <c r="AL105" s="456"/>
      <c r="AM105" s="456"/>
      <c r="AN105" s="455">
        <f t="shared" si="0"/>
        <v>0</v>
      </c>
      <c r="AO105" s="456"/>
      <c r="AP105" s="456"/>
      <c r="AQ105" s="84" t="s">
        <v>83</v>
      </c>
      <c r="AR105" s="81"/>
      <c r="AS105" s="85">
        <v>0</v>
      </c>
      <c r="AT105" s="86">
        <f t="shared" si="1"/>
        <v>0</v>
      </c>
      <c r="AU105" s="87">
        <f>'12 - SLABOPROUD'!P118</f>
        <v>0</v>
      </c>
      <c r="AV105" s="86">
        <f>'12 - SLABOPROUD'!J33</f>
        <v>0</v>
      </c>
      <c r="AW105" s="86">
        <f>'12 - SLABOPROUD'!J34</f>
        <v>0</v>
      </c>
      <c r="AX105" s="86">
        <f>'12 - SLABOPROUD'!J35</f>
        <v>0</v>
      </c>
      <c r="AY105" s="86">
        <f>'12 - SLABOPROUD'!J36</f>
        <v>0</v>
      </c>
      <c r="AZ105" s="86">
        <f>'12 - SLABOPROUD'!F33</f>
        <v>0</v>
      </c>
      <c r="BA105" s="86">
        <f>'12 - SLABOPROUD'!F34</f>
        <v>0</v>
      </c>
      <c r="BB105" s="86">
        <f>'12 - SLABOPROUD'!F35</f>
        <v>0</v>
      </c>
      <c r="BC105" s="86">
        <f>'12 - SLABOPROUD'!F36</f>
        <v>0</v>
      </c>
      <c r="BD105" s="88">
        <f>'12 - SLABOPROUD'!F37</f>
        <v>0</v>
      </c>
      <c r="BT105" s="89" t="s">
        <v>84</v>
      </c>
      <c r="BV105" s="89" t="s">
        <v>78</v>
      </c>
      <c r="BW105" s="89" t="s">
        <v>116</v>
      </c>
      <c r="BX105" s="89" t="s">
        <v>4</v>
      </c>
      <c r="CL105" s="89" t="s">
        <v>1</v>
      </c>
      <c r="CM105" s="89" t="s">
        <v>86</v>
      </c>
    </row>
    <row r="106" spans="1:91" s="7" customFormat="1" ht="16.5" customHeight="1">
      <c r="A106" s="80" t="s">
        <v>80</v>
      </c>
      <c r="B106" s="81"/>
      <c r="C106" s="82"/>
      <c r="D106" s="485" t="s">
        <v>117</v>
      </c>
      <c r="E106" s="485"/>
      <c r="F106" s="485"/>
      <c r="G106" s="485"/>
      <c r="H106" s="485"/>
      <c r="I106" s="83"/>
      <c r="J106" s="485" t="s">
        <v>118</v>
      </c>
      <c r="K106" s="485"/>
      <c r="L106" s="485"/>
      <c r="M106" s="485"/>
      <c r="N106" s="485"/>
      <c r="O106" s="485"/>
      <c r="P106" s="485"/>
      <c r="Q106" s="485"/>
      <c r="R106" s="485"/>
      <c r="S106" s="485"/>
      <c r="T106" s="485"/>
      <c r="U106" s="485"/>
      <c r="V106" s="485"/>
      <c r="W106" s="485"/>
      <c r="X106" s="485"/>
      <c r="Y106" s="485"/>
      <c r="Z106" s="485"/>
      <c r="AA106" s="485"/>
      <c r="AB106" s="485"/>
      <c r="AC106" s="485"/>
      <c r="AD106" s="485"/>
      <c r="AE106" s="485"/>
      <c r="AF106" s="485"/>
      <c r="AG106" s="455">
        <f>'VORN - Vedlejší a os - VO...'!J30</f>
        <v>0</v>
      </c>
      <c r="AH106" s="456"/>
      <c r="AI106" s="456"/>
      <c r="AJ106" s="456"/>
      <c r="AK106" s="456"/>
      <c r="AL106" s="456"/>
      <c r="AM106" s="456"/>
      <c r="AN106" s="455">
        <f t="shared" si="0"/>
        <v>0</v>
      </c>
      <c r="AO106" s="456"/>
      <c r="AP106" s="456"/>
      <c r="AQ106" s="84" t="s">
        <v>83</v>
      </c>
      <c r="AR106" s="81"/>
      <c r="AS106" s="90">
        <v>0</v>
      </c>
      <c r="AT106" s="91">
        <f t="shared" si="1"/>
        <v>0</v>
      </c>
      <c r="AU106" s="92">
        <f>'VORN - Vedlejší a os - VO...'!P122</f>
        <v>0</v>
      </c>
      <c r="AV106" s="91">
        <f>'VORN - Vedlejší a os - VO...'!J33</f>
        <v>0</v>
      </c>
      <c r="AW106" s="91">
        <f>'VORN - Vedlejší a os - VO...'!J34</f>
        <v>0</v>
      </c>
      <c r="AX106" s="91">
        <f>'VORN - Vedlejší a os - VO...'!J35</f>
        <v>0</v>
      </c>
      <c r="AY106" s="91">
        <f>'VORN - Vedlejší a os - VO...'!J36</f>
        <v>0</v>
      </c>
      <c r="AZ106" s="91">
        <f>'VORN - Vedlejší a os - VO...'!F33</f>
        <v>0</v>
      </c>
      <c r="BA106" s="91">
        <f>'VORN - Vedlejší a os - VO...'!F34</f>
        <v>0</v>
      </c>
      <c r="BB106" s="91">
        <f>'VORN - Vedlejší a os - VO...'!F35</f>
        <v>0</v>
      </c>
      <c r="BC106" s="91">
        <f>'VORN - Vedlejší a os - VO...'!F36</f>
        <v>0</v>
      </c>
      <c r="BD106" s="93">
        <f>'VORN - Vedlejší a os - VO...'!F37</f>
        <v>0</v>
      </c>
      <c r="BT106" s="89" t="s">
        <v>84</v>
      </c>
      <c r="BV106" s="89" t="s">
        <v>78</v>
      </c>
      <c r="BW106" s="89" t="s">
        <v>119</v>
      </c>
      <c r="BX106" s="89" t="s">
        <v>4</v>
      </c>
      <c r="CL106" s="89" t="s">
        <v>1</v>
      </c>
      <c r="CM106" s="89" t="s">
        <v>86</v>
      </c>
    </row>
    <row r="107" spans="1:91" s="2" customFormat="1" ht="30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4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  <row r="108" spans="1:91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34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</sheetData>
  <mergeCells count="86"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L85:AO85"/>
    <mergeCell ref="D105:H105"/>
    <mergeCell ref="J105:AF105"/>
    <mergeCell ref="D106:H106"/>
    <mergeCell ref="J106:AF106"/>
    <mergeCell ref="AG94:AM94"/>
    <mergeCell ref="AG104:AM104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S89:AT91"/>
    <mergeCell ref="AN105:AP105"/>
    <mergeCell ref="AG105:AM105"/>
    <mergeCell ref="AN106:AP106"/>
    <mergeCell ref="AG106:AM106"/>
    <mergeCell ref="AN94:AP94"/>
  </mergeCells>
  <hyperlinks>
    <hyperlink ref="A95" location="'01 - ASŘ'!C2" display="/" xr:uid="{00000000-0004-0000-0000-000000000000}"/>
    <hyperlink ref="A96" location="'02 - ZPEVNĚNÉ PLOCHY'!C2" display="/" xr:uid="{00000000-0004-0000-0000-000001000000}"/>
    <hyperlink ref="A97" location="'03 - PŘÍPOJKY A VENKOVNÍ ...'!C2" display="/" xr:uid="{00000000-0004-0000-0000-000002000000}"/>
    <hyperlink ref="A98" location="'05 - ZDRAVOTNĚ TECHNICKÉ ...'!C2" display="/" xr:uid="{00000000-0004-0000-0000-000003000000}"/>
    <hyperlink ref="A99" location="'06 - VZDUCHOTECHNIKA'!C2" display="/" xr:uid="{00000000-0004-0000-0000-000004000000}"/>
    <hyperlink ref="A100" location="'07 - GASTRO'!C2" display="/" xr:uid="{00000000-0004-0000-0000-000005000000}"/>
    <hyperlink ref="A101" location="'08 - BLESKOSVOD'!C2" display="/" xr:uid="{00000000-0004-0000-0000-000006000000}"/>
    <hyperlink ref="A102" location="'09 - ZAŘÍZENÍ PRO VYTÁPĚN...'!C2" display="/" xr:uid="{00000000-0004-0000-0000-000007000000}"/>
    <hyperlink ref="A103" location="'10 - ELEKTROINSTALACE'!C2" display="/" xr:uid="{00000000-0004-0000-0000-000008000000}"/>
    <hyperlink ref="A104" location="'11 - MĚŘENÍ A REGULACE'!C2" display="/" xr:uid="{00000000-0004-0000-0000-000009000000}"/>
    <hyperlink ref="A105" location="'12 - SLABOPROUD'!C2" display="/" xr:uid="{00000000-0004-0000-0000-00000A000000}"/>
    <hyperlink ref="A106" location="'VORN - Vedlejší a os - VO...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0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58" t="s">
        <v>5</v>
      </c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491" t="str">
        <f>'Rekapitulace stavby'!K6</f>
        <v>00 - Provizorní menza_RS- UK Albertov</v>
      </c>
      <c r="F7" s="492"/>
      <c r="G7" s="492"/>
      <c r="H7" s="492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483" t="s">
        <v>122</v>
      </c>
      <c r="F9" s="490"/>
      <c r="G9" s="490"/>
      <c r="H9" s="49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26</v>
      </c>
      <c r="G12" s="33"/>
      <c r="H12" s="33"/>
      <c r="I12" s="28" t="s">
        <v>22</v>
      </c>
      <c r="J12" s="56" t="str">
        <f>'Rekapitulace stavby'!AN8</f>
        <v>20. 12. 2021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493" t="str">
        <f>'Rekapitulace stavby'!E14</f>
        <v>Vyplň údaj</v>
      </c>
      <c r="F18" s="475"/>
      <c r="G18" s="475"/>
      <c r="H18" s="475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JIKA CZ s.r.o.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123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479" t="s">
        <v>1</v>
      </c>
      <c r="F27" s="479"/>
      <c r="G27" s="479"/>
      <c r="H27" s="4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40</v>
      </c>
      <c r="E33" s="28" t="s">
        <v>41</v>
      </c>
      <c r="F33" s="100">
        <f>ROUND((SUM(BE127:BE299)),  2)</f>
        <v>0</v>
      </c>
      <c r="G33" s="33"/>
      <c r="H33" s="33"/>
      <c r="I33" s="101">
        <v>0.21</v>
      </c>
      <c r="J33" s="100">
        <f>ROUND(((SUM(BE127:BE299))*I33),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0">
        <f>ROUND((SUM(BF127:BF299)),  2)</f>
        <v>0</v>
      </c>
      <c r="G34" s="33"/>
      <c r="H34" s="33"/>
      <c r="I34" s="101">
        <v>0.15</v>
      </c>
      <c r="J34" s="100">
        <f>ROUND(((SUM(BF127:BF299))*I34),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0">
        <f>ROUND((SUM(BG127:BG299)),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0">
        <f>ROUND((SUM(BH127:BH299)),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0">
        <f>ROUND((SUM(BI127:BI299)),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491" t="str">
        <f>E7</f>
        <v>00 - Provizorní menza_RS- UK Albertov</v>
      </c>
      <c r="F85" s="492"/>
      <c r="G85" s="492"/>
      <c r="H85" s="49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483" t="str">
        <f>E9</f>
        <v>01 - ASŘ</v>
      </c>
      <c r="F87" s="490"/>
      <c r="G87" s="490"/>
      <c r="H87" s="49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20. 12. 2021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28" t="s">
        <v>30</v>
      </c>
      <c r="J91" s="31" t="str">
        <f>E21</f>
        <v>JIKA CZ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Ing. Pavel Michálek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125</v>
      </c>
      <c r="D94" s="102"/>
      <c r="E94" s="102"/>
      <c r="F94" s="102"/>
      <c r="G94" s="102"/>
      <c r="H94" s="102"/>
      <c r="I94" s="102"/>
      <c r="J94" s="111" t="s">
        <v>126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127</v>
      </c>
      <c r="D96" s="33"/>
      <c r="E96" s="33"/>
      <c r="F96" s="33"/>
      <c r="G96" s="33"/>
      <c r="H96" s="33"/>
      <c r="I96" s="3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5" customHeight="1">
      <c r="B97" s="113"/>
      <c r="D97" s="114" t="s">
        <v>129</v>
      </c>
      <c r="E97" s="115"/>
      <c r="F97" s="115"/>
      <c r="G97" s="115"/>
      <c r="H97" s="115"/>
      <c r="I97" s="115"/>
      <c r="J97" s="116">
        <f>J128</f>
        <v>0</v>
      </c>
      <c r="L97" s="113"/>
    </row>
    <row r="98" spans="1:31" s="10" customFormat="1" ht="19.899999999999999" customHeight="1">
      <c r="B98" s="117"/>
      <c r="D98" s="118" t="s">
        <v>130</v>
      </c>
      <c r="E98" s="119"/>
      <c r="F98" s="119"/>
      <c r="G98" s="119"/>
      <c r="H98" s="119"/>
      <c r="I98" s="119"/>
      <c r="J98" s="120">
        <f>J129</f>
        <v>0</v>
      </c>
      <c r="L98" s="117"/>
    </row>
    <row r="99" spans="1:31" s="10" customFormat="1" ht="19.899999999999999" customHeight="1">
      <c r="B99" s="117"/>
      <c r="D99" s="118" t="s">
        <v>131</v>
      </c>
      <c r="E99" s="119"/>
      <c r="F99" s="119"/>
      <c r="G99" s="119"/>
      <c r="H99" s="119"/>
      <c r="I99" s="119"/>
      <c r="J99" s="120">
        <f>J155</f>
        <v>0</v>
      </c>
      <c r="L99" s="117"/>
    </row>
    <row r="100" spans="1:31" s="10" customFormat="1" ht="19.899999999999999" customHeight="1">
      <c r="B100" s="117"/>
      <c r="D100" s="118" t="s">
        <v>132</v>
      </c>
      <c r="E100" s="119"/>
      <c r="F100" s="119"/>
      <c r="G100" s="119"/>
      <c r="H100" s="119"/>
      <c r="I100" s="119"/>
      <c r="J100" s="120">
        <f>J201</f>
        <v>0</v>
      </c>
      <c r="L100" s="117"/>
    </row>
    <row r="101" spans="1:31" s="10" customFormat="1" ht="19.899999999999999" customHeight="1">
      <c r="B101" s="117"/>
      <c r="D101" s="118" t="s">
        <v>133</v>
      </c>
      <c r="E101" s="119"/>
      <c r="F101" s="119"/>
      <c r="G101" s="119"/>
      <c r="H101" s="119"/>
      <c r="I101" s="119"/>
      <c r="J101" s="120">
        <f>J222</f>
        <v>0</v>
      </c>
      <c r="L101" s="117"/>
    </row>
    <row r="102" spans="1:31" s="10" customFormat="1" ht="19.899999999999999" customHeight="1">
      <c r="B102" s="117"/>
      <c r="D102" s="118" t="s">
        <v>134</v>
      </c>
      <c r="E102" s="119"/>
      <c r="F102" s="119"/>
      <c r="G102" s="119"/>
      <c r="H102" s="119"/>
      <c r="I102" s="119"/>
      <c r="J102" s="120">
        <f>J241</f>
        <v>0</v>
      </c>
      <c r="L102" s="117"/>
    </row>
    <row r="103" spans="1:31" s="10" customFormat="1" ht="19.899999999999999" customHeight="1">
      <c r="B103" s="117"/>
      <c r="D103" s="118" t="s">
        <v>135</v>
      </c>
      <c r="E103" s="119"/>
      <c r="F103" s="119"/>
      <c r="G103" s="119"/>
      <c r="H103" s="119"/>
      <c r="I103" s="119"/>
      <c r="J103" s="120">
        <f>J268</f>
        <v>0</v>
      </c>
      <c r="L103" s="117"/>
    </row>
    <row r="104" spans="1:31" s="9" customFormat="1" ht="24.95" customHeight="1">
      <c r="B104" s="113"/>
      <c r="D104" s="114" t="s">
        <v>136</v>
      </c>
      <c r="E104" s="115"/>
      <c r="F104" s="115"/>
      <c r="G104" s="115"/>
      <c r="H104" s="115"/>
      <c r="I104" s="115"/>
      <c r="J104" s="116">
        <f>J270</f>
        <v>0</v>
      </c>
      <c r="L104" s="113"/>
    </row>
    <row r="105" spans="1:31" s="10" customFormat="1" ht="19.899999999999999" customHeight="1">
      <c r="B105" s="117"/>
      <c r="D105" s="118" t="s">
        <v>137</v>
      </c>
      <c r="E105" s="119"/>
      <c r="F105" s="119"/>
      <c r="G105" s="119"/>
      <c r="H105" s="119"/>
      <c r="I105" s="119"/>
      <c r="J105" s="120">
        <f>J271</f>
        <v>0</v>
      </c>
      <c r="L105" s="117"/>
    </row>
    <row r="106" spans="1:31" s="10" customFormat="1" ht="19.899999999999999" customHeight="1">
      <c r="B106" s="117"/>
      <c r="D106" s="118" t="s">
        <v>138</v>
      </c>
      <c r="E106" s="119"/>
      <c r="F106" s="119"/>
      <c r="G106" s="119"/>
      <c r="H106" s="119"/>
      <c r="I106" s="119"/>
      <c r="J106" s="120">
        <f>J273</f>
        <v>0</v>
      </c>
      <c r="L106" s="117"/>
    </row>
    <row r="107" spans="1:31" s="10" customFormat="1" ht="19.899999999999999" customHeight="1">
      <c r="B107" s="117"/>
      <c r="D107" s="118" t="s">
        <v>139</v>
      </c>
      <c r="E107" s="119"/>
      <c r="F107" s="119"/>
      <c r="G107" s="119"/>
      <c r="H107" s="119"/>
      <c r="I107" s="119"/>
      <c r="J107" s="120">
        <f>J281</f>
        <v>0</v>
      </c>
      <c r="L107" s="117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140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491" t="str">
        <f>E7</f>
        <v>00 - Provizorní menza_RS- UK Albertov</v>
      </c>
      <c r="F117" s="492"/>
      <c r="G117" s="492"/>
      <c r="H117" s="49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121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483" t="str">
        <f>E9</f>
        <v>01 - ASŘ</v>
      </c>
      <c r="F119" s="490"/>
      <c r="G119" s="490"/>
      <c r="H119" s="490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F12</f>
        <v xml:space="preserve"> </v>
      </c>
      <c r="G121" s="33"/>
      <c r="H121" s="33"/>
      <c r="I121" s="28" t="s">
        <v>22</v>
      </c>
      <c r="J121" s="56" t="str">
        <f>IF(J12="","",J12)</f>
        <v>20. 12. 2021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24</v>
      </c>
      <c r="D123" s="33"/>
      <c r="E123" s="33"/>
      <c r="F123" s="26" t="str">
        <f>E15</f>
        <v xml:space="preserve"> </v>
      </c>
      <c r="G123" s="33"/>
      <c r="H123" s="33"/>
      <c r="I123" s="28" t="s">
        <v>30</v>
      </c>
      <c r="J123" s="31" t="str">
        <f>E21</f>
        <v>JIKA CZ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28</v>
      </c>
      <c r="D124" s="33"/>
      <c r="E124" s="33"/>
      <c r="F124" s="26" t="str">
        <f>IF(E18="","",E18)</f>
        <v>Vyplň údaj</v>
      </c>
      <c r="G124" s="33"/>
      <c r="H124" s="33"/>
      <c r="I124" s="28" t="s">
        <v>33</v>
      </c>
      <c r="J124" s="31" t="str">
        <f>E24</f>
        <v>Ing. Pavel Michálek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1"/>
      <c r="B126" s="122"/>
      <c r="C126" s="123" t="s">
        <v>141</v>
      </c>
      <c r="D126" s="124" t="s">
        <v>61</v>
      </c>
      <c r="E126" s="124" t="s">
        <v>57</v>
      </c>
      <c r="F126" s="124" t="s">
        <v>58</v>
      </c>
      <c r="G126" s="124" t="s">
        <v>142</v>
      </c>
      <c r="H126" s="124" t="s">
        <v>143</v>
      </c>
      <c r="I126" s="124" t="s">
        <v>144</v>
      </c>
      <c r="J126" s="125" t="s">
        <v>126</v>
      </c>
      <c r="K126" s="126" t="s">
        <v>145</v>
      </c>
      <c r="L126" s="127"/>
      <c r="M126" s="63" t="s">
        <v>1</v>
      </c>
      <c r="N126" s="64" t="s">
        <v>40</v>
      </c>
      <c r="O126" s="64" t="s">
        <v>146</v>
      </c>
      <c r="P126" s="64" t="s">
        <v>147</v>
      </c>
      <c r="Q126" s="64" t="s">
        <v>148</v>
      </c>
      <c r="R126" s="64" t="s">
        <v>149</v>
      </c>
      <c r="S126" s="64" t="s">
        <v>150</v>
      </c>
      <c r="T126" s="65" t="s">
        <v>151</v>
      </c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</row>
    <row r="127" spans="1:63" s="2" customFormat="1" ht="22.9" customHeight="1">
      <c r="A127" s="33"/>
      <c r="B127" s="34"/>
      <c r="C127" s="70" t="s">
        <v>152</v>
      </c>
      <c r="D127" s="33"/>
      <c r="E127" s="33"/>
      <c r="F127" s="33"/>
      <c r="G127" s="33"/>
      <c r="H127" s="33"/>
      <c r="I127" s="33"/>
      <c r="J127" s="128">
        <f>BK127</f>
        <v>0</v>
      </c>
      <c r="K127" s="33"/>
      <c r="L127" s="34"/>
      <c r="M127" s="66"/>
      <c r="N127" s="57"/>
      <c r="O127" s="67"/>
      <c r="P127" s="129">
        <f>P128+P270</f>
        <v>0</v>
      </c>
      <c r="Q127" s="67"/>
      <c r="R127" s="129">
        <f>R128+R270</f>
        <v>5.1021145399999996</v>
      </c>
      <c r="S127" s="67"/>
      <c r="T127" s="130">
        <f>T128+T270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75</v>
      </c>
      <c r="AU127" s="18" t="s">
        <v>128</v>
      </c>
      <c r="BK127" s="131">
        <f>BK128+BK270</f>
        <v>0</v>
      </c>
    </row>
    <row r="128" spans="1:63" s="12" customFormat="1" ht="25.9" customHeight="1">
      <c r="B128" s="132"/>
      <c r="D128" s="133" t="s">
        <v>75</v>
      </c>
      <c r="E128" s="134" t="s">
        <v>153</v>
      </c>
      <c r="F128" s="134" t="s">
        <v>154</v>
      </c>
      <c r="I128" s="135"/>
      <c r="J128" s="136">
        <f>BK128</f>
        <v>0</v>
      </c>
      <c r="L128" s="132"/>
      <c r="M128" s="137"/>
      <c r="N128" s="138"/>
      <c r="O128" s="138"/>
      <c r="P128" s="139">
        <f>P129+P155+P201+P222+P241+P268</f>
        <v>0</v>
      </c>
      <c r="Q128" s="138"/>
      <c r="R128" s="139">
        <f>R129+R155+R201+R222+R241+R268</f>
        <v>4.3599895399999999</v>
      </c>
      <c r="S128" s="138"/>
      <c r="T128" s="140">
        <f>T129+T155+T201+T222+T241+T268</f>
        <v>0</v>
      </c>
      <c r="AR128" s="133" t="s">
        <v>84</v>
      </c>
      <c r="AT128" s="141" t="s">
        <v>75</v>
      </c>
      <c r="AU128" s="141" t="s">
        <v>76</v>
      </c>
      <c r="AY128" s="133" t="s">
        <v>155</v>
      </c>
      <c r="BK128" s="142">
        <f>BK129+BK155+BK201+BK222+BK241+BK268</f>
        <v>0</v>
      </c>
    </row>
    <row r="129" spans="1:65" s="12" customFormat="1" ht="22.9" customHeight="1">
      <c r="B129" s="132"/>
      <c r="D129" s="133" t="s">
        <v>75</v>
      </c>
      <c r="E129" s="143" t="s">
        <v>84</v>
      </c>
      <c r="F129" s="143" t="s">
        <v>156</v>
      </c>
      <c r="I129" s="135"/>
      <c r="J129" s="144">
        <f>BK129</f>
        <v>0</v>
      </c>
      <c r="L129" s="132"/>
      <c r="M129" s="137"/>
      <c r="N129" s="138"/>
      <c r="O129" s="138"/>
      <c r="P129" s="139">
        <f>SUM(P130:P154)</f>
        <v>0</v>
      </c>
      <c r="Q129" s="138"/>
      <c r="R129" s="139">
        <f>SUM(R130:R154)</f>
        <v>0</v>
      </c>
      <c r="S129" s="138"/>
      <c r="T129" s="140">
        <f>SUM(T130:T154)</f>
        <v>0</v>
      </c>
      <c r="AR129" s="133" t="s">
        <v>84</v>
      </c>
      <c r="AT129" s="141" t="s">
        <v>75</v>
      </c>
      <c r="AU129" s="141" t="s">
        <v>84</v>
      </c>
      <c r="AY129" s="133" t="s">
        <v>155</v>
      </c>
      <c r="BK129" s="142">
        <f>SUM(BK130:BK154)</f>
        <v>0</v>
      </c>
    </row>
    <row r="130" spans="1:65" s="2" customFormat="1" ht="16.5" customHeight="1">
      <c r="A130" s="33"/>
      <c r="B130" s="145"/>
      <c r="C130" s="146" t="s">
        <v>84</v>
      </c>
      <c r="D130" s="146" t="s">
        <v>157</v>
      </c>
      <c r="E130" s="147" t="s">
        <v>158</v>
      </c>
      <c r="F130" s="148" t="s">
        <v>159</v>
      </c>
      <c r="G130" s="149" t="s">
        <v>160</v>
      </c>
      <c r="H130" s="150">
        <v>1</v>
      </c>
      <c r="I130" s="151"/>
      <c r="J130" s="152">
        <f>ROUND(I130*H130,2)</f>
        <v>0</v>
      </c>
      <c r="K130" s="153"/>
      <c r="L130" s="34"/>
      <c r="M130" s="154" t="s">
        <v>1</v>
      </c>
      <c r="N130" s="155" t="s">
        <v>41</v>
      </c>
      <c r="O130" s="59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8" t="s">
        <v>161</v>
      </c>
      <c r="AT130" s="158" t="s">
        <v>157</v>
      </c>
      <c r="AU130" s="158" t="s">
        <v>86</v>
      </c>
      <c r="AY130" s="18" t="s">
        <v>155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8" t="s">
        <v>84</v>
      </c>
      <c r="BK130" s="159">
        <f>ROUND(I130*H130,2)</f>
        <v>0</v>
      </c>
      <c r="BL130" s="18" t="s">
        <v>161</v>
      </c>
      <c r="BM130" s="158" t="s">
        <v>86</v>
      </c>
    </row>
    <row r="131" spans="1:65" s="2" customFormat="1" ht="24.2" customHeight="1">
      <c r="A131" s="33"/>
      <c r="B131" s="145"/>
      <c r="C131" s="146" t="s">
        <v>162</v>
      </c>
      <c r="D131" s="146" t="s">
        <v>157</v>
      </c>
      <c r="E131" s="147" t="s">
        <v>163</v>
      </c>
      <c r="F131" s="148" t="s">
        <v>164</v>
      </c>
      <c r="G131" s="149" t="s">
        <v>165</v>
      </c>
      <c r="H131" s="150">
        <v>750</v>
      </c>
      <c r="I131" s="151"/>
      <c r="J131" s="152">
        <f>ROUND(I131*H131,2)</f>
        <v>0</v>
      </c>
      <c r="K131" s="153"/>
      <c r="L131" s="34"/>
      <c r="M131" s="154" t="s">
        <v>1</v>
      </c>
      <c r="N131" s="155" t="s">
        <v>41</v>
      </c>
      <c r="O131" s="59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8" t="s">
        <v>161</v>
      </c>
      <c r="AT131" s="158" t="s">
        <v>157</v>
      </c>
      <c r="AU131" s="158" t="s">
        <v>86</v>
      </c>
      <c r="AY131" s="18" t="s">
        <v>155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8" t="s">
        <v>84</v>
      </c>
      <c r="BK131" s="159">
        <f>ROUND(I131*H131,2)</f>
        <v>0</v>
      </c>
      <c r="BL131" s="18" t="s">
        <v>161</v>
      </c>
      <c r="BM131" s="158" t="s">
        <v>166</v>
      </c>
    </row>
    <row r="132" spans="1:65" s="13" customFormat="1">
      <c r="B132" s="160"/>
      <c r="D132" s="161" t="s">
        <v>167</v>
      </c>
      <c r="E132" s="162" t="s">
        <v>1</v>
      </c>
      <c r="F132" s="163" t="s">
        <v>168</v>
      </c>
      <c r="H132" s="164">
        <v>750</v>
      </c>
      <c r="I132" s="165"/>
      <c r="L132" s="160"/>
      <c r="M132" s="166"/>
      <c r="N132" s="167"/>
      <c r="O132" s="167"/>
      <c r="P132" s="167"/>
      <c r="Q132" s="167"/>
      <c r="R132" s="167"/>
      <c r="S132" s="167"/>
      <c r="T132" s="168"/>
      <c r="AT132" s="162" t="s">
        <v>167</v>
      </c>
      <c r="AU132" s="162" t="s">
        <v>86</v>
      </c>
      <c r="AV132" s="13" t="s">
        <v>86</v>
      </c>
      <c r="AW132" s="13" t="s">
        <v>32</v>
      </c>
      <c r="AX132" s="13" t="s">
        <v>84</v>
      </c>
      <c r="AY132" s="162" t="s">
        <v>155</v>
      </c>
    </row>
    <row r="133" spans="1:65" s="2" customFormat="1" ht="33" customHeight="1">
      <c r="A133" s="33"/>
      <c r="B133" s="145"/>
      <c r="C133" s="146" t="s">
        <v>169</v>
      </c>
      <c r="D133" s="146" t="s">
        <v>157</v>
      </c>
      <c r="E133" s="147" t="s">
        <v>170</v>
      </c>
      <c r="F133" s="148" t="s">
        <v>171</v>
      </c>
      <c r="G133" s="149" t="s">
        <v>172</v>
      </c>
      <c r="H133" s="150">
        <v>143.47800000000001</v>
      </c>
      <c r="I133" s="151"/>
      <c r="J133" s="152">
        <f>ROUND(I133*H133,2)</f>
        <v>0</v>
      </c>
      <c r="K133" s="153"/>
      <c r="L133" s="34"/>
      <c r="M133" s="154" t="s">
        <v>1</v>
      </c>
      <c r="N133" s="155" t="s">
        <v>41</v>
      </c>
      <c r="O133" s="59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8" t="s">
        <v>161</v>
      </c>
      <c r="AT133" s="158" t="s">
        <v>157</v>
      </c>
      <c r="AU133" s="158" t="s">
        <v>86</v>
      </c>
      <c r="AY133" s="18" t="s">
        <v>155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8" t="s">
        <v>84</v>
      </c>
      <c r="BK133" s="159">
        <f>ROUND(I133*H133,2)</f>
        <v>0</v>
      </c>
      <c r="BL133" s="18" t="s">
        <v>161</v>
      </c>
      <c r="BM133" s="158" t="s">
        <v>173</v>
      </c>
    </row>
    <row r="134" spans="1:65" s="13" customFormat="1">
      <c r="B134" s="160"/>
      <c r="D134" s="161" t="s">
        <v>167</v>
      </c>
      <c r="E134" s="162" t="s">
        <v>1</v>
      </c>
      <c r="F134" s="163" t="s">
        <v>174</v>
      </c>
      <c r="H134" s="164">
        <v>141.75</v>
      </c>
      <c r="I134" s="165"/>
      <c r="L134" s="160"/>
      <c r="M134" s="166"/>
      <c r="N134" s="167"/>
      <c r="O134" s="167"/>
      <c r="P134" s="167"/>
      <c r="Q134" s="167"/>
      <c r="R134" s="167"/>
      <c r="S134" s="167"/>
      <c r="T134" s="168"/>
      <c r="AT134" s="162" t="s">
        <v>167</v>
      </c>
      <c r="AU134" s="162" t="s">
        <v>86</v>
      </c>
      <c r="AV134" s="13" t="s">
        <v>86</v>
      </c>
      <c r="AW134" s="13" t="s">
        <v>32</v>
      </c>
      <c r="AX134" s="13" t="s">
        <v>76</v>
      </c>
      <c r="AY134" s="162" t="s">
        <v>155</v>
      </c>
    </row>
    <row r="135" spans="1:65" s="14" customFormat="1">
      <c r="B135" s="169"/>
      <c r="D135" s="161" t="s">
        <v>167</v>
      </c>
      <c r="E135" s="170" t="s">
        <v>1</v>
      </c>
      <c r="F135" s="171" t="s">
        <v>175</v>
      </c>
      <c r="H135" s="170" t="s">
        <v>1</v>
      </c>
      <c r="I135" s="172"/>
      <c r="L135" s="169"/>
      <c r="M135" s="173"/>
      <c r="N135" s="174"/>
      <c r="O135" s="174"/>
      <c r="P135" s="174"/>
      <c r="Q135" s="174"/>
      <c r="R135" s="174"/>
      <c r="S135" s="174"/>
      <c r="T135" s="175"/>
      <c r="AT135" s="170" t="s">
        <v>167</v>
      </c>
      <c r="AU135" s="170" t="s">
        <v>86</v>
      </c>
      <c r="AV135" s="14" t="s">
        <v>84</v>
      </c>
      <c r="AW135" s="14" t="s">
        <v>32</v>
      </c>
      <c r="AX135" s="14" t="s">
        <v>76</v>
      </c>
      <c r="AY135" s="170" t="s">
        <v>155</v>
      </c>
    </row>
    <row r="136" spans="1:65" s="13" customFormat="1">
      <c r="B136" s="160"/>
      <c r="D136" s="161" t="s">
        <v>167</v>
      </c>
      <c r="E136" s="162" t="s">
        <v>1</v>
      </c>
      <c r="F136" s="163" t="s">
        <v>176</v>
      </c>
      <c r="H136" s="164">
        <v>1.296</v>
      </c>
      <c r="I136" s="165"/>
      <c r="L136" s="160"/>
      <c r="M136" s="166"/>
      <c r="N136" s="167"/>
      <c r="O136" s="167"/>
      <c r="P136" s="167"/>
      <c r="Q136" s="167"/>
      <c r="R136" s="167"/>
      <c r="S136" s="167"/>
      <c r="T136" s="168"/>
      <c r="AT136" s="162" t="s">
        <v>167</v>
      </c>
      <c r="AU136" s="162" t="s">
        <v>86</v>
      </c>
      <c r="AV136" s="13" t="s">
        <v>86</v>
      </c>
      <c r="AW136" s="13" t="s">
        <v>32</v>
      </c>
      <c r="AX136" s="13" t="s">
        <v>76</v>
      </c>
      <c r="AY136" s="162" t="s">
        <v>155</v>
      </c>
    </row>
    <row r="137" spans="1:65" s="13" customFormat="1">
      <c r="B137" s="160"/>
      <c r="D137" s="161" t="s">
        <v>167</v>
      </c>
      <c r="E137" s="162" t="s">
        <v>1</v>
      </c>
      <c r="F137" s="163" t="s">
        <v>177</v>
      </c>
      <c r="H137" s="164">
        <v>0.432</v>
      </c>
      <c r="I137" s="165"/>
      <c r="L137" s="160"/>
      <c r="M137" s="166"/>
      <c r="N137" s="167"/>
      <c r="O137" s="167"/>
      <c r="P137" s="167"/>
      <c r="Q137" s="167"/>
      <c r="R137" s="167"/>
      <c r="S137" s="167"/>
      <c r="T137" s="168"/>
      <c r="AT137" s="162" t="s">
        <v>167</v>
      </c>
      <c r="AU137" s="162" t="s">
        <v>86</v>
      </c>
      <c r="AV137" s="13" t="s">
        <v>86</v>
      </c>
      <c r="AW137" s="13" t="s">
        <v>32</v>
      </c>
      <c r="AX137" s="13" t="s">
        <v>76</v>
      </c>
      <c r="AY137" s="162" t="s">
        <v>155</v>
      </c>
    </row>
    <row r="138" spans="1:65" s="15" customFormat="1">
      <c r="B138" s="176"/>
      <c r="D138" s="161" t="s">
        <v>167</v>
      </c>
      <c r="E138" s="177" t="s">
        <v>1</v>
      </c>
      <c r="F138" s="178" t="s">
        <v>178</v>
      </c>
      <c r="H138" s="179">
        <v>143.47799999999998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167</v>
      </c>
      <c r="AU138" s="177" t="s">
        <v>86</v>
      </c>
      <c r="AV138" s="15" t="s">
        <v>161</v>
      </c>
      <c r="AW138" s="15" t="s">
        <v>32</v>
      </c>
      <c r="AX138" s="15" t="s">
        <v>84</v>
      </c>
      <c r="AY138" s="177" t="s">
        <v>155</v>
      </c>
    </row>
    <row r="139" spans="1:65" s="2" customFormat="1" ht="33" customHeight="1">
      <c r="A139" s="33"/>
      <c r="B139" s="145"/>
      <c r="C139" s="146" t="s">
        <v>179</v>
      </c>
      <c r="D139" s="146" t="s">
        <v>157</v>
      </c>
      <c r="E139" s="147" t="s">
        <v>180</v>
      </c>
      <c r="F139" s="148" t="s">
        <v>181</v>
      </c>
      <c r="G139" s="149" t="s">
        <v>172</v>
      </c>
      <c r="H139" s="150">
        <v>1.3480000000000001</v>
      </c>
      <c r="I139" s="151"/>
      <c r="J139" s="152">
        <f>ROUND(I139*H139,2)</f>
        <v>0</v>
      </c>
      <c r="K139" s="153"/>
      <c r="L139" s="34"/>
      <c r="M139" s="154" t="s">
        <v>1</v>
      </c>
      <c r="N139" s="155" t="s">
        <v>41</v>
      </c>
      <c r="O139" s="59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8" t="s">
        <v>161</v>
      </c>
      <c r="AT139" s="158" t="s">
        <v>157</v>
      </c>
      <c r="AU139" s="158" t="s">
        <v>86</v>
      </c>
      <c r="AY139" s="18" t="s">
        <v>155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8" t="s">
        <v>84</v>
      </c>
      <c r="BK139" s="159">
        <f>ROUND(I139*H139,2)</f>
        <v>0</v>
      </c>
      <c r="BL139" s="18" t="s">
        <v>161</v>
      </c>
      <c r="BM139" s="158" t="s">
        <v>182</v>
      </c>
    </row>
    <row r="140" spans="1:65" s="14" customFormat="1">
      <c r="B140" s="169"/>
      <c r="D140" s="161" t="s">
        <v>167</v>
      </c>
      <c r="E140" s="170" t="s">
        <v>1</v>
      </c>
      <c r="F140" s="171" t="s">
        <v>183</v>
      </c>
      <c r="H140" s="170" t="s">
        <v>1</v>
      </c>
      <c r="I140" s="172"/>
      <c r="L140" s="169"/>
      <c r="M140" s="173"/>
      <c r="N140" s="174"/>
      <c r="O140" s="174"/>
      <c r="P140" s="174"/>
      <c r="Q140" s="174"/>
      <c r="R140" s="174"/>
      <c r="S140" s="174"/>
      <c r="T140" s="175"/>
      <c r="AT140" s="170" t="s">
        <v>167</v>
      </c>
      <c r="AU140" s="170" t="s">
        <v>86</v>
      </c>
      <c r="AV140" s="14" t="s">
        <v>84</v>
      </c>
      <c r="AW140" s="14" t="s">
        <v>32</v>
      </c>
      <c r="AX140" s="14" t="s">
        <v>76</v>
      </c>
      <c r="AY140" s="170" t="s">
        <v>155</v>
      </c>
    </row>
    <row r="141" spans="1:65" s="13" customFormat="1">
      <c r="B141" s="160"/>
      <c r="D141" s="161" t="s">
        <v>167</v>
      </c>
      <c r="E141" s="162" t="s">
        <v>1</v>
      </c>
      <c r="F141" s="163" t="s">
        <v>184</v>
      </c>
      <c r="H141" s="164">
        <v>1.3480000000000001</v>
      </c>
      <c r="I141" s="165"/>
      <c r="L141" s="160"/>
      <c r="M141" s="166"/>
      <c r="N141" s="167"/>
      <c r="O141" s="167"/>
      <c r="P141" s="167"/>
      <c r="Q141" s="167"/>
      <c r="R141" s="167"/>
      <c r="S141" s="167"/>
      <c r="T141" s="168"/>
      <c r="AT141" s="162" t="s">
        <v>167</v>
      </c>
      <c r="AU141" s="162" t="s">
        <v>86</v>
      </c>
      <c r="AV141" s="13" t="s">
        <v>86</v>
      </c>
      <c r="AW141" s="13" t="s">
        <v>32</v>
      </c>
      <c r="AX141" s="13" t="s">
        <v>76</v>
      </c>
      <c r="AY141" s="162" t="s">
        <v>155</v>
      </c>
    </row>
    <row r="142" spans="1:65" s="15" customFormat="1">
      <c r="B142" s="176"/>
      <c r="D142" s="161" t="s">
        <v>167</v>
      </c>
      <c r="E142" s="177" t="s">
        <v>1</v>
      </c>
      <c r="F142" s="178" t="s">
        <v>178</v>
      </c>
      <c r="H142" s="179">
        <v>1.3480000000000001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167</v>
      </c>
      <c r="AU142" s="177" t="s">
        <v>86</v>
      </c>
      <c r="AV142" s="15" t="s">
        <v>161</v>
      </c>
      <c r="AW142" s="15" t="s">
        <v>32</v>
      </c>
      <c r="AX142" s="15" t="s">
        <v>84</v>
      </c>
      <c r="AY142" s="177" t="s">
        <v>155</v>
      </c>
    </row>
    <row r="143" spans="1:65" s="2" customFormat="1" ht="24.2" customHeight="1">
      <c r="A143" s="33"/>
      <c r="B143" s="145"/>
      <c r="C143" s="146" t="s">
        <v>185</v>
      </c>
      <c r="D143" s="146" t="s">
        <v>157</v>
      </c>
      <c r="E143" s="147" t="s">
        <v>186</v>
      </c>
      <c r="F143" s="148" t="s">
        <v>187</v>
      </c>
      <c r="G143" s="149" t="s">
        <v>172</v>
      </c>
      <c r="H143" s="150">
        <v>144.82599999999999</v>
      </c>
      <c r="I143" s="151"/>
      <c r="J143" s="152">
        <f>ROUND(I143*H143,2)</f>
        <v>0</v>
      </c>
      <c r="K143" s="153"/>
      <c r="L143" s="34"/>
      <c r="M143" s="154" t="s">
        <v>1</v>
      </c>
      <c r="N143" s="155" t="s">
        <v>41</v>
      </c>
      <c r="O143" s="59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8" t="s">
        <v>161</v>
      </c>
      <c r="AT143" s="158" t="s">
        <v>157</v>
      </c>
      <c r="AU143" s="158" t="s">
        <v>86</v>
      </c>
      <c r="AY143" s="18" t="s">
        <v>155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8" t="s">
        <v>84</v>
      </c>
      <c r="BK143" s="159">
        <f>ROUND(I143*H143,2)</f>
        <v>0</v>
      </c>
      <c r="BL143" s="18" t="s">
        <v>161</v>
      </c>
      <c r="BM143" s="158" t="s">
        <v>188</v>
      </c>
    </row>
    <row r="144" spans="1:65" s="2" customFormat="1" ht="24.2" customHeight="1">
      <c r="A144" s="33"/>
      <c r="B144" s="145"/>
      <c r="C144" s="146" t="s">
        <v>189</v>
      </c>
      <c r="D144" s="146" t="s">
        <v>157</v>
      </c>
      <c r="E144" s="147" t="s">
        <v>190</v>
      </c>
      <c r="F144" s="148" t="s">
        <v>191</v>
      </c>
      <c r="G144" s="149" t="s">
        <v>172</v>
      </c>
      <c r="H144" s="150">
        <v>144.82599999999999</v>
      </c>
      <c r="I144" s="151"/>
      <c r="J144" s="152">
        <f>ROUND(I144*H144,2)</f>
        <v>0</v>
      </c>
      <c r="K144" s="153"/>
      <c r="L144" s="34"/>
      <c r="M144" s="154" t="s">
        <v>1</v>
      </c>
      <c r="N144" s="155" t="s">
        <v>41</v>
      </c>
      <c r="O144" s="59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8" t="s">
        <v>161</v>
      </c>
      <c r="AT144" s="158" t="s">
        <v>157</v>
      </c>
      <c r="AU144" s="158" t="s">
        <v>86</v>
      </c>
      <c r="AY144" s="18" t="s">
        <v>155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8" t="s">
        <v>84</v>
      </c>
      <c r="BK144" s="159">
        <f>ROUND(I144*H144,2)</f>
        <v>0</v>
      </c>
      <c r="BL144" s="18" t="s">
        <v>161</v>
      </c>
      <c r="BM144" s="158" t="s">
        <v>192</v>
      </c>
    </row>
    <row r="145" spans="1:65" s="2" customFormat="1" ht="21.75" customHeight="1">
      <c r="A145" s="33"/>
      <c r="B145" s="145"/>
      <c r="C145" s="146" t="s">
        <v>108</v>
      </c>
      <c r="D145" s="146" t="s">
        <v>157</v>
      </c>
      <c r="E145" s="147" t="s">
        <v>193</v>
      </c>
      <c r="F145" s="148" t="s">
        <v>194</v>
      </c>
      <c r="G145" s="149" t="s">
        <v>172</v>
      </c>
      <c r="H145" s="150">
        <v>144.82599999999999</v>
      </c>
      <c r="I145" s="151"/>
      <c r="J145" s="152">
        <f>ROUND(I145*H145,2)</f>
        <v>0</v>
      </c>
      <c r="K145" s="153"/>
      <c r="L145" s="34"/>
      <c r="M145" s="154" t="s">
        <v>1</v>
      </c>
      <c r="N145" s="155" t="s">
        <v>41</v>
      </c>
      <c r="O145" s="59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8" t="s">
        <v>161</v>
      </c>
      <c r="AT145" s="158" t="s">
        <v>157</v>
      </c>
      <c r="AU145" s="158" t="s">
        <v>86</v>
      </c>
      <c r="AY145" s="18" t="s">
        <v>155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8" t="s">
        <v>84</v>
      </c>
      <c r="BK145" s="159">
        <f>ROUND(I145*H145,2)</f>
        <v>0</v>
      </c>
      <c r="BL145" s="18" t="s">
        <v>161</v>
      </c>
      <c r="BM145" s="158" t="s">
        <v>195</v>
      </c>
    </row>
    <row r="146" spans="1:65" s="2" customFormat="1" ht="16.5" customHeight="1">
      <c r="A146" s="33"/>
      <c r="B146" s="145"/>
      <c r="C146" s="146" t="s">
        <v>111</v>
      </c>
      <c r="D146" s="146" t="s">
        <v>157</v>
      </c>
      <c r="E146" s="147" t="s">
        <v>196</v>
      </c>
      <c r="F146" s="148" t="s">
        <v>197</v>
      </c>
      <c r="G146" s="149" t="s">
        <v>172</v>
      </c>
      <c r="H146" s="150">
        <v>144.82599999999999</v>
      </c>
      <c r="I146" s="151"/>
      <c r="J146" s="152">
        <f>ROUND(I146*H146,2)</f>
        <v>0</v>
      </c>
      <c r="K146" s="153"/>
      <c r="L146" s="34"/>
      <c r="M146" s="154" t="s">
        <v>1</v>
      </c>
      <c r="N146" s="155" t="s">
        <v>41</v>
      </c>
      <c r="O146" s="59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8" t="s">
        <v>161</v>
      </c>
      <c r="AT146" s="158" t="s">
        <v>157</v>
      </c>
      <c r="AU146" s="158" t="s">
        <v>86</v>
      </c>
      <c r="AY146" s="18" t="s">
        <v>155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8" t="s">
        <v>84</v>
      </c>
      <c r="BK146" s="159">
        <f>ROUND(I146*H146,2)</f>
        <v>0</v>
      </c>
      <c r="BL146" s="18" t="s">
        <v>161</v>
      </c>
      <c r="BM146" s="158" t="s">
        <v>198</v>
      </c>
    </row>
    <row r="147" spans="1:65" s="13" customFormat="1">
      <c r="B147" s="160"/>
      <c r="D147" s="161" t="s">
        <v>167</v>
      </c>
      <c r="E147" s="162" t="s">
        <v>1</v>
      </c>
      <c r="F147" s="163" t="s">
        <v>199</v>
      </c>
      <c r="H147" s="164">
        <v>144.82599999999999</v>
      </c>
      <c r="I147" s="165"/>
      <c r="L147" s="160"/>
      <c r="M147" s="166"/>
      <c r="N147" s="167"/>
      <c r="O147" s="167"/>
      <c r="P147" s="167"/>
      <c r="Q147" s="167"/>
      <c r="R147" s="167"/>
      <c r="S147" s="167"/>
      <c r="T147" s="168"/>
      <c r="AT147" s="162" t="s">
        <v>167</v>
      </c>
      <c r="AU147" s="162" t="s">
        <v>86</v>
      </c>
      <c r="AV147" s="13" t="s">
        <v>86</v>
      </c>
      <c r="AW147" s="13" t="s">
        <v>32</v>
      </c>
      <c r="AX147" s="13" t="s">
        <v>84</v>
      </c>
      <c r="AY147" s="162" t="s">
        <v>155</v>
      </c>
    </row>
    <row r="148" spans="1:65" s="2" customFormat="1" ht="24.2" customHeight="1">
      <c r="A148" s="33"/>
      <c r="B148" s="145"/>
      <c r="C148" s="146" t="s">
        <v>114</v>
      </c>
      <c r="D148" s="146" t="s">
        <v>157</v>
      </c>
      <c r="E148" s="147" t="s">
        <v>200</v>
      </c>
      <c r="F148" s="148" t="s">
        <v>201</v>
      </c>
      <c r="G148" s="149" t="s">
        <v>202</v>
      </c>
      <c r="H148" s="150">
        <v>260.68700000000001</v>
      </c>
      <c r="I148" s="151"/>
      <c r="J148" s="152">
        <f>ROUND(I148*H148,2)</f>
        <v>0</v>
      </c>
      <c r="K148" s="153"/>
      <c r="L148" s="34"/>
      <c r="M148" s="154" t="s">
        <v>1</v>
      </c>
      <c r="N148" s="155" t="s">
        <v>41</v>
      </c>
      <c r="O148" s="59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8" t="s">
        <v>161</v>
      </c>
      <c r="AT148" s="158" t="s">
        <v>157</v>
      </c>
      <c r="AU148" s="158" t="s">
        <v>86</v>
      </c>
      <c r="AY148" s="18" t="s">
        <v>155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8" t="s">
        <v>84</v>
      </c>
      <c r="BK148" s="159">
        <f>ROUND(I148*H148,2)</f>
        <v>0</v>
      </c>
      <c r="BL148" s="18" t="s">
        <v>161</v>
      </c>
      <c r="BM148" s="158" t="s">
        <v>203</v>
      </c>
    </row>
    <row r="149" spans="1:65" s="13" customFormat="1">
      <c r="B149" s="160"/>
      <c r="D149" s="161" t="s">
        <v>167</v>
      </c>
      <c r="E149" s="162" t="s">
        <v>1</v>
      </c>
      <c r="F149" s="163" t="s">
        <v>204</v>
      </c>
      <c r="H149" s="164">
        <v>260.68700000000001</v>
      </c>
      <c r="I149" s="165"/>
      <c r="L149" s="160"/>
      <c r="M149" s="166"/>
      <c r="N149" s="167"/>
      <c r="O149" s="167"/>
      <c r="P149" s="167"/>
      <c r="Q149" s="167"/>
      <c r="R149" s="167"/>
      <c r="S149" s="167"/>
      <c r="T149" s="168"/>
      <c r="AT149" s="162" t="s">
        <v>167</v>
      </c>
      <c r="AU149" s="162" t="s">
        <v>86</v>
      </c>
      <c r="AV149" s="13" t="s">
        <v>86</v>
      </c>
      <c r="AW149" s="13" t="s">
        <v>32</v>
      </c>
      <c r="AX149" s="13" t="s">
        <v>76</v>
      </c>
      <c r="AY149" s="162" t="s">
        <v>155</v>
      </c>
    </row>
    <row r="150" spans="1:65" s="15" customFormat="1">
      <c r="B150" s="176"/>
      <c r="D150" s="161" t="s">
        <v>167</v>
      </c>
      <c r="E150" s="177" t="s">
        <v>1</v>
      </c>
      <c r="F150" s="178" t="s">
        <v>178</v>
      </c>
      <c r="H150" s="179">
        <v>260.68700000000001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167</v>
      </c>
      <c r="AU150" s="177" t="s">
        <v>86</v>
      </c>
      <c r="AV150" s="15" t="s">
        <v>161</v>
      </c>
      <c r="AW150" s="15" t="s">
        <v>32</v>
      </c>
      <c r="AX150" s="15" t="s">
        <v>84</v>
      </c>
      <c r="AY150" s="177" t="s">
        <v>155</v>
      </c>
    </row>
    <row r="151" spans="1:65" s="2" customFormat="1" ht="21.75" customHeight="1">
      <c r="A151" s="33"/>
      <c r="B151" s="145"/>
      <c r="C151" s="146" t="s">
        <v>205</v>
      </c>
      <c r="D151" s="146" t="s">
        <v>157</v>
      </c>
      <c r="E151" s="147" t="s">
        <v>206</v>
      </c>
      <c r="F151" s="148" t="s">
        <v>207</v>
      </c>
      <c r="G151" s="149" t="s">
        <v>165</v>
      </c>
      <c r="H151" s="150">
        <v>750</v>
      </c>
      <c r="I151" s="151"/>
      <c r="J151" s="152">
        <f>ROUND(I151*H151,2)</f>
        <v>0</v>
      </c>
      <c r="K151" s="153"/>
      <c r="L151" s="34"/>
      <c r="M151" s="154" t="s">
        <v>1</v>
      </c>
      <c r="N151" s="155" t="s">
        <v>41</v>
      </c>
      <c r="O151" s="59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8" t="s">
        <v>161</v>
      </c>
      <c r="AT151" s="158" t="s">
        <v>157</v>
      </c>
      <c r="AU151" s="158" t="s">
        <v>86</v>
      </c>
      <c r="AY151" s="18" t="s">
        <v>155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8" t="s">
        <v>84</v>
      </c>
      <c r="BK151" s="159">
        <f>ROUND(I151*H151,2)</f>
        <v>0</v>
      </c>
      <c r="BL151" s="18" t="s">
        <v>161</v>
      </c>
      <c r="BM151" s="158" t="s">
        <v>208</v>
      </c>
    </row>
    <row r="152" spans="1:65" s="14" customFormat="1">
      <c r="B152" s="169"/>
      <c r="D152" s="161" t="s">
        <v>167</v>
      </c>
      <c r="E152" s="170" t="s">
        <v>1</v>
      </c>
      <c r="F152" s="171" t="s">
        <v>209</v>
      </c>
      <c r="H152" s="170" t="s">
        <v>1</v>
      </c>
      <c r="I152" s="172"/>
      <c r="L152" s="169"/>
      <c r="M152" s="173"/>
      <c r="N152" s="174"/>
      <c r="O152" s="174"/>
      <c r="P152" s="174"/>
      <c r="Q152" s="174"/>
      <c r="R152" s="174"/>
      <c r="S152" s="174"/>
      <c r="T152" s="175"/>
      <c r="AT152" s="170" t="s">
        <v>167</v>
      </c>
      <c r="AU152" s="170" t="s">
        <v>86</v>
      </c>
      <c r="AV152" s="14" t="s">
        <v>84</v>
      </c>
      <c r="AW152" s="14" t="s">
        <v>32</v>
      </c>
      <c r="AX152" s="14" t="s">
        <v>76</v>
      </c>
      <c r="AY152" s="170" t="s">
        <v>155</v>
      </c>
    </row>
    <row r="153" spans="1:65" s="13" customFormat="1">
      <c r="B153" s="160"/>
      <c r="D153" s="161" t="s">
        <v>167</v>
      </c>
      <c r="E153" s="162" t="s">
        <v>1</v>
      </c>
      <c r="F153" s="163" t="s">
        <v>210</v>
      </c>
      <c r="H153" s="164">
        <v>750</v>
      </c>
      <c r="I153" s="165"/>
      <c r="L153" s="160"/>
      <c r="M153" s="166"/>
      <c r="N153" s="167"/>
      <c r="O153" s="167"/>
      <c r="P153" s="167"/>
      <c r="Q153" s="167"/>
      <c r="R153" s="167"/>
      <c r="S153" s="167"/>
      <c r="T153" s="168"/>
      <c r="AT153" s="162" t="s">
        <v>167</v>
      </c>
      <c r="AU153" s="162" t="s">
        <v>86</v>
      </c>
      <c r="AV153" s="13" t="s">
        <v>86</v>
      </c>
      <c r="AW153" s="13" t="s">
        <v>32</v>
      </c>
      <c r="AX153" s="13" t="s">
        <v>76</v>
      </c>
      <c r="AY153" s="162" t="s">
        <v>155</v>
      </c>
    </row>
    <row r="154" spans="1:65" s="15" customFormat="1">
      <c r="B154" s="176"/>
      <c r="D154" s="161" t="s">
        <v>167</v>
      </c>
      <c r="E154" s="177" t="s">
        <v>1</v>
      </c>
      <c r="F154" s="178" t="s">
        <v>178</v>
      </c>
      <c r="H154" s="179">
        <v>750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167</v>
      </c>
      <c r="AU154" s="177" t="s">
        <v>86</v>
      </c>
      <c r="AV154" s="15" t="s">
        <v>161</v>
      </c>
      <c r="AW154" s="15" t="s">
        <v>32</v>
      </c>
      <c r="AX154" s="15" t="s">
        <v>84</v>
      </c>
      <c r="AY154" s="177" t="s">
        <v>155</v>
      </c>
    </row>
    <row r="155" spans="1:65" s="12" customFormat="1" ht="22.9" customHeight="1">
      <c r="B155" s="132"/>
      <c r="D155" s="133" t="s">
        <v>75</v>
      </c>
      <c r="E155" s="143" t="s">
        <v>86</v>
      </c>
      <c r="F155" s="143" t="s">
        <v>211</v>
      </c>
      <c r="I155" s="135"/>
      <c r="J155" s="144">
        <f>BK155</f>
        <v>0</v>
      </c>
      <c r="L155" s="132"/>
      <c r="M155" s="137"/>
      <c r="N155" s="138"/>
      <c r="O155" s="138"/>
      <c r="P155" s="139">
        <f>SUM(P156:P200)</f>
        <v>0</v>
      </c>
      <c r="Q155" s="138"/>
      <c r="R155" s="139">
        <f>SUM(R156:R200)</f>
        <v>0</v>
      </c>
      <c r="S155" s="138"/>
      <c r="T155" s="140">
        <f>SUM(T156:T200)</f>
        <v>0</v>
      </c>
      <c r="AR155" s="133" t="s">
        <v>84</v>
      </c>
      <c r="AT155" s="141" t="s">
        <v>75</v>
      </c>
      <c r="AU155" s="141" t="s">
        <v>84</v>
      </c>
      <c r="AY155" s="133" t="s">
        <v>155</v>
      </c>
      <c r="BK155" s="142">
        <f>SUM(BK156:BK200)</f>
        <v>0</v>
      </c>
    </row>
    <row r="156" spans="1:65" s="2" customFormat="1" ht="24.2" customHeight="1">
      <c r="A156" s="33"/>
      <c r="B156" s="145"/>
      <c r="C156" s="146" t="s">
        <v>212</v>
      </c>
      <c r="D156" s="146" t="s">
        <v>157</v>
      </c>
      <c r="E156" s="147" t="s">
        <v>213</v>
      </c>
      <c r="F156" s="148" t="s">
        <v>214</v>
      </c>
      <c r="G156" s="149" t="s">
        <v>172</v>
      </c>
      <c r="H156" s="150">
        <v>85.05</v>
      </c>
      <c r="I156" s="151"/>
      <c r="J156" s="152">
        <f>ROUND(I156*H156,2)</f>
        <v>0</v>
      </c>
      <c r="K156" s="153"/>
      <c r="L156" s="34"/>
      <c r="M156" s="154" t="s">
        <v>1</v>
      </c>
      <c r="N156" s="155" t="s">
        <v>41</v>
      </c>
      <c r="O156" s="59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8" t="s">
        <v>161</v>
      </c>
      <c r="AT156" s="158" t="s">
        <v>157</v>
      </c>
      <c r="AU156" s="158" t="s">
        <v>86</v>
      </c>
      <c r="AY156" s="18" t="s">
        <v>155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8" t="s">
        <v>84</v>
      </c>
      <c r="BK156" s="159">
        <f>ROUND(I156*H156,2)</f>
        <v>0</v>
      </c>
      <c r="BL156" s="18" t="s">
        <v>161</v>
      </c>
      <c r="BM156" s="158" t="s">
        <v>215</v>
      </c>
    </row>
    <row r="157" spans="1:65" s="14" customFormat="1">
      <c r="B157" s="169"/>
      <c r="D157" s="161" t="s">
        <v>167</v>
      </c>
      <c r="E157" s="170" t="s">
        <v>1</v>
      </c>
      <c r="F157" s="171" t="s">
        <v>216</v>
      </c>
      <c r="H157" s="170" t="s">
        <v>1</v>
      </c>
      <c r="I157" s="172"/>
      <c r="L157" s="169"/>
      <c r="M157" s="173"/>
      <c r="N157" s="174"/>
      <c r="O157" s="174"/>
      <c r="P157" s="174"/>
      <c r="Q157" s="174"/>
      <c r="R157" s="174"/>
      <c r="S157" s="174"/>
      <c r="T157" s="175"/>
      <c r="AT157" s="170" t="s">
        <v>167</v>
      </c>
      <c r="AU157" s="170" t="s">
        <v>86</v>
      </c>
      <c r="AV157" s="14" t="s">
        <v>84</v>
      </c>
      <c r="AW157" s="14" t="s">
        <v>32</v>
      </c>
      <c r="AX157" s="14" t="s">
        <v>76</v>
      </c>
      <c r="AY157" s="170" t="s">
        <v>155</v>
      </c>
    </row>
    <row r="158" spans="1:65" s="13" customFormat="1">
      <c r="B158" s="160"/>
      <c r="D158" s="161" t="s">
        <v>167</v>
      </c>
      <c r="E158" s="162" t="s">
        <v>1</v>
      </c>
      <c r="F158" s="163" t="s">
        <v>217</v>
      </c>
      <c r="H158" s="164">
        <v>85.05</v>
      </c>
      <c r="I158" s="165"/>
      <c r="L158" s="160"/>
      <c r="M158" s="166"/>
      <c r="N158" s="167"/>
      <c r="O158" s="167"/>
      <c r="P158" s="167"/>
      <c r="Q158" s="167"/>
      <c r="R158" s="167"/>
      <c r="S158" s="167"/>
      <c r="T158" s="168"/>
      <c r="AT158" s="162" t="s">
        <v>167</v>
      </c>
      <c r="AU158" s="162" t="s">
        <v>86</v>
      </c>
      <c r="AV158" s="13" t="s">
        <v>86</v>
      </c>
      <c r="AW158" s="13" t="s">
        <v>32</v>
      </c>
      <c r="AX158" s="13" t="s">
        <v>76</v>
      </c>
      <c r="AY158" s="162" t="s">
        <v>155</v>
      </c>
    </row>
    <row r="159" spans="1:65" s="15" customFormat="1">
      <c r="B159" s="176"/>
      <c r="D159" s="161" t="s">
        <v>167</v>
      </c>
      <c r="E159" s="177" t="s">
        <v>1</v>
      </c>
      <c r="F159" s="178" t="s">
        <v>178</v>
      </c>
      <c r="H159" s="179">
        <v>85.05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167</v>
      </c>
      <c r="AU159" s="177" t="s">
        <v>86</v>
      </c>
      <c r="AV159" s="15" t="s">
        <v>161</v>
      </c>
      <c r="AW159" s="15" t="s">
        <v>32</v>
      </c>
      <c r="AX159" s="15" t="s">
        <v>84</v>
      </c>
      <c r="AY159" s="177" t="s">
        <v>155</v>
      </c>
    </row>
    <row r="160" spans="1:65" s="2" customFormat="1" ht="16.5" customHeight="1">
      <c r="A160" s="33"/>
      <c r="B160" s="145"/>
      <c r="C160" s="146" t="s">
        <v>8</v>
      </c>
      <c r="D160" s="146" t="s">
        <v>157</v>
      </c>
      <c r="E160" s="147" t="s">
        <v>218</v>
      </c>
      <c r="F160" s="148" t="s">
        <v>219</v>
      </c>
      <c r="G160" s="149" t="s">
        <v>172</v>
      </c>
      <c r="H160" s="150">
        <v>1.304</v>
      </c>
      <c r="I160" s="151"/>
      <c r="J160" s="152">
        <f>ROUND(I160*H160,2)</f>
        <v>0</v>
      </c>
      <c r="K160" s="153"/>
      <c r="L160" s="34"/>
      <c r="M160" s="154" t="s">
        <v>1</v>
      </c>
      <c r="N160" s="155" t="s">
        <v>41</v>
      </c>
      <c r="O160" s="59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8" t="s">
        <v>161</v>
      </c>
      <c r="AT160" s="158" t="s">
        <v>157</v>
      </c>
      <c r="AU160" s="158" t="s">
        <v>86</v>
      </c>
      <c r="AY160" s="18" t="s">
        <v>155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8" t="s">
        <v>84</v>
      </c>
      <c r="BK160" s="159">
        <f>ROUND(I160*H160,2)</f>
        <v>0</v>
      </c>
      <c r="BL160" s="18" t="s">
        <v>161</v>
      </c>
      <c r="BM160" s="158" t="s">
        <v>220</v>
      </c>
    </row>
    <row r="161" spans="1:65" s="13" customFormat="1">
      <c r="B161" s="160"/>
      <c r="D161" s="161" t="s">
        <v>167</v>
      </c>
      <c r="E161" s="162" t="s">
        <v>1</v>
      </c>
      <c r="F161" s="163" t="s">
        <v>221</v>
      </c>
      <c r="H161" s="164">
        <v>1.304</v>
      </c>
      <c r="I161" s="165"/>
      <c r="L161" s="160"/>
      <c r="M161" s="166"/>
      <c r="N161" s="167"/>
      <c r="O161" s="167"/>
      <c r="P161" s="167"/>
      <c r="Q161" s="167"/>
      <c r="R161" s="167"/>
      <c r="S161" s="167"/>
      <c r="T161" s="168"/>
      <c r="AT161" s="162" t="s">
        <v>167</v>
      </c>
      <c r="AU161" s="162" t="s">
        <v>86</v>
      </c>
      <c r="AV161" s="13" t="s">
        <v>86</v>
      </c>
      <c r="AW161" s="13" t="s">
        <v>32</v>
      </c>
      <c r="AX161" s="13" t="s">
        <v>84</v>
      </c>
      <c r="AY161" s="162" t="s">
        <v>155</v>
      </c>
    </row>
    <row r="162" spans="1:65" s="2" customFormat="1" ht="16.5" customHeight="1">
      <c r="A162" s="33"/>
      <c r="B162" s="145"/>
      <c r="C162" s="146" t="s">
        <v>188</v>
      </c>
      <c r="D162" s="146" t="s">
        <v>157</v>
      </c>
      <c r="E162" s="147" t="s">
        <v>222</v>
      </c>
      <c r="F162" s="148" t="s">
        <v>223</v>
      </c>
      <c r="G162" s="149" t="s">
        <v>224</v>
      </c>
      <c r="H162" s="150">
        <v>77</v>
      </c>
      <c r="I162" s="151"/>
      <c r="J162" s="152">
        <f>ROUND(I162*H162,2)</f>
        <v>0</v>
      </c>
      <c r="K162" s="153"/>
      <c r="L162" s="34"/>
      <c r="M162" s="154" t="s">
        <v>1</v>
      </c>
      <c r="N162" s="155" t="s">
        <v>41</v>
      </c>
      <c r="O162" s="59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8" t="s">
        <v>161</v>
      </c>
      <c r="AT162" s="158" t="s">
        <v>157</v>
      </c>
      <c r="AU162" s="158" t="s">
        <v>86</v>
      </c>
      <c r="AY162" s="18" t="s">
        <v>155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8" t="s">
        <v>84</v>
      </c>
      <c r="BK162" s="159">
        <f>ROUND(I162*H162,2)</f>
        <v>0</v>
      </c>
      <c r="BL162" s="18" t="s">
        <v>161</v>
      </c>
      <c r="BM162" s="158" t="s">
        <v>225</v>
      </c>
    </row>
    <row r="163" spans="1:65" s="13" customFormat="1">
      <c r="B163" s="160"/>
      <c r="D163" s="161" t="s">
        <v>167</v>
      </c>
      <c r="E163" s="162" t="s">
        <v>1</v>
      </c>
      <c r="F163" s="163" t="s">
        <v>226</v>
      </c>
      <c r="H163" s="164">
        <v>45</v>
      </c>
      <c r="I163" s="165"/>
      <c r="L163" s="160"/>
      <c r="M163" s="166"/>
      <c r="N163" s="167"/>
      <c r="O163" s="167"/>
      <c r="P163" s="167"/>
      <c r="Q163" s="167"/>
      <c r="R163" s="167"/>
      <c r="S163" s="167"/>
      <c r="T163" s="168"/>
      <c r="AT163" s="162" t="s">
        <v>167</v>
      </c>
      <c r="AU163" s="162" t="s">
        <v>86</v>
      </c>
      <c r="AV163" s="13" t="s">
        <v>86</v>
      </c>
      <c r="AW163" s="13" t="s">
        <v>32</v>
      </c>
      <c r="AX163" s="13" t="s">
        <v>76</v>
      </c>
      <c r="AY163" s="162" t="s">
        <v>155</v>
      </c>
    </row>
    <row r="164" spans="1:65" s="13" customFormat="1">
      <c r="B164" s="160"/>
      <c r="D164" s="161" t="s">
        <v>167</v>
      </c>
      <c r="E164" s="162" t="s">
        <v>1</v>
      </c>
      <c r="F164" s="163" t="s">
        <v>227</v>
      </c>
      <c r="H164" s="164">
        <v>28</v>
      </c>
      <c r="I164" s="165"/>
      <c r="L164" s="160"/>
      <c r="M164" s="166"/>
      <c r="N164" s="167"/>
      <c r="O164" s="167"/>
      <c r="P164" s="167"/>
      <c r="Q164" s="167"/>
      <c r="R164" s="167"/>
      <c r="S164" s="167"/>
      <c r="T164" s="168"/>
      <c r="AT164" s="162" t="s">
        <v>167</v>
      </c>
      <c r="AU164" s="162" t="s">
        <v>86</v>
      </c>
      <c r="AV164" s="13" t="s">
        <v>86</v>
      </c>
      <c r="AW164" s="13" t="s">
        <v>32</v>
      </c>
      <c r="AX164" s="13" t="s">
        <v>76</v>
      </c>
      <c r="AY164" s="162" t="s">
        <v>155</v>
      </c>
    </row>
    <row r="165" spans="1:65" s="13" customFormat="1">
      <c r="B165" s="160"/>
      <c r="D165" s="161" t="s">
        <v>167</v>
      </c>
      <c r="E165" s="162" t="s">
        <v>1</v>
      </c>
      <c r="F165" s="163" t="s">
        <v>228</v>
      </c>
      <c r="H165" s="164">
        <v>4</v>
      </c>
      <c r="I165" s="165"/>
      <c r="L165" s="160"/>
      <c r="M165" s="166"/>
      <c r="N165" s="167"/>
      <c r="O165" s="167"/>
      <c r="P165" s="167"/>
      <c r="Q165" s="167"/>
      <c r="R165" s="167"/>
      <c r="S165" s="167"/>
      <c r="T165" s="168"/>
      <c r="AT165" s="162" t="s">
        <v>167</v>
      </c>
      <c r="AU165" s="162" t="s">
        <v>86</v>
      </c>
      <c r="AV165" s="13" t="s">
        <v>86</v>
      </c>
      <c r="AW165" s="13" t="s">
        <v>32</v>
      </c>
      <c r="AX165" s="13" t="s">
        <v>76</v>
      </c>
      <c r="AY165" s="162" t="s">
        <v>155</v>
      </c>
    </row>
    <row r="166" spans="1:65" s="15" customFormat="1">
      <c r="B166" s="176"/>
      <c r="D166" s="161" t="s">
        <v>167</v>
      </c>
      <c r="E166" s="177" t="s">
        <v>1</v>
      </c>
      <c r="F166" s="178" t="s">
        <v>178</v>
      </c>
      <c r="H166" s="179">
        <v>77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167</v>
      </c>
      <c r="AU166" s="177" t="s">
        <v>86</v>
      </c>
      <c r="AV166" s="15" t="s">
        <v>161</v>
      </c>
      <c r="AW166" s="15" t="s">
        <v>32</v>
      </c>
      <c r="AX166" s="15" t="s">
        <v>84</v>
      </c>
      <c r="AY166" s="177" t="s">
        <v>155</v>
      </c>
    </row>
    <row r="167" spans="1:65" s="2" customFormat="1" ht="16.5" customHeight="1">
      <c r="A167" s="33"/>
      <c r="B167" s="145"/>
      <c r="C167" s="184" t="s">
        <v>229</v>
      </c>
      <c r="D167" s="184" t="s">
        <v>230</v>
      </c>
      <c r="E167" s="185" t="s">
        <v>231</v>
      </c>
      <c r="F167" s="186" t="s">
        <v>232</v>
      </c>
      <c r="G167" s="187" t="s">
        <v>224</v>
      </c>
      <c r="H167" s="188">
        <v>45</v>
      </c>
      <c r="I167" s="189"/>
      <c r="J167" s="190">
        <f>ROUND(I167*H167,2)</f>
        <v>0</v>
      </c>
      <c r="K167" s="191"/>
      <c r="L167" s="192"/>
      <c r="M167" s="193" t="s">
        <v>1</v>
      </c>
      <c r="N167" s="194" t="s">
        <v>41</v>
      </c>
      <c r="O167" s="59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8" t="s">
        <v>185</v>
      </c>
      <c r="AT167" s="158" t="s">
        <v>230</v>
      </c>
      <c r="AU167" s="158" t="s">
        <v>86</v>
      </c>
      <c r="AY167" s="18" t="s">
        <v>155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8" t="s">
        <v>84</v>
      </c>
      <c r="BK167" s="159">
        <f>ROUND(I167*H167,2)</f>
        <v>0</v>
      </c>
      <c r="BL167" s="18" t="s">
        <v>161</v>
      </c>
      <c r="BM167" s="158" t="s">
        <v>233</v>
      </c>
    </row>
    <row r="168" spans="1:65" s="13" customFormat="1">
      <c r="B168" s="160"/>
      <c r="D168" s="161" t="s">
        <v>167</v>
      </c>
      <c r="E168" s="162" t="s">
        <v>1</v>
      </c>
      <c r="F168" s="163" t="s">
        <v>234</v>
      </c>
      <c r="H168" s="164">
        <v>45</v>
      </c>
      <c r="I168" s="165"/>
      <c r="L168" s="160"/>
      <c r="M168" s="166"/>
      <c r="N168" s="167"/>
      <c r="O168" s="167"/>
      <c r="P168" s="167"/>
      <c r="Q168" s="167"/>
      <c r="R168" s="167"/>
      <c r="S168" s="167"/>
      <c r="T168" s="168"/>
      <c r="AT168" s="162" t="s">
        <v>167</v>
      </c>
      <c r="AU168" s="162" t="s">
        <v>86</v>
      </c>
      <c r="AV168" s="13" t="s">
        <v>86</v>
      </c>
      <c r="AW168" s="13" t="s">
        <v>32</v>
      </c>
      <c r="AX168" s="13" t="s">
        <v>84</v>
      </c>
      <c r="AY168" s="162" t="s">
        <v>155</v>
      </c>
    </row>
    <row r="169" spans="1:65" s="2" customFormat="1" ht="16.5" customHeight="1">
      <c r="A169" s="33"/>
      <c r="B169" s="145"/>
      <c r="C169" s="184" t="s">
        <v>192</v>
      </c>
      <c r="D169" s="184" t="s">
        <v>230</v>
      </c>
      <c r="E169" s="185" t="s">
        <v>235</v>
      </c>
      <c r="F169" s="186" t="s">
        <v>236</v>
      </c>
      <c r="G169" s="187" t="s">
        <v>224</v>
      </c>
      <c r="H169" s="188">
        <v>28</v>
      </c>
      <c r="I169" s="189"/>
      <c r="J169" s="190">
        <f>ROUND(I169*H169,2)</f>
        <v>0</v>
      </c>
      <c r="K169" s="191"/>
      <c r="L169" s="192"/>
      <c r="M169" s="193" t="s">
        <v>1</v>
      </c>
      <c r="N169" s="194" t="s">
        <v>41</v>
      </c>
      <c r="O169" s="59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8" t="s">
        <v>185</v>
      </c>
      <c r="AT169" s="158" t="s">
        <v>230</v>
      </c>
      <c r="AU169" s="158" t="s">
        <v>86</v>
      </c>
      <c r="AY169" s="18" t="s">
        <v>155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8" t="s">
        <v>84</v>
      </c>
      <c r="BK169" s="159">
        <f>ROUND(I169*H169,2)</f>
        <v>0</v>
      </c>
      <c r="BL169" s="18" t="s">
        <v>161</v>
      </c>
      <c r="BM169" s="158" t="s">
        <v>237</v>
      </c>
    </row>
    <row r="170" spans="1:65" s="2" customFormat="1" ht="16.5" customHeight="1">
      <c r="A170" s="33"/>
      <c r="B170" s="145"/>
      <c r="C170" s="184" t="s">
        <v>238</v>
      </c>
      <c r="D170" s="184" t="s">
        <v>230</v>
      </c>
      <c r="E170" s="185" t="s">
        <v>239</v>
      </c>
      <c r="F170" s="186" t="s">
        <v>240</v>
      </c>
      <c r="G170" s="187" t="s">
        <v>224</v>
      </c>
      <c r="H170" s="188">
        <v>4</v>
      </c>
      <c r="I170" s="189"/>
      <c r="J170" s="190">
        <f>ROUND(I170*H170,2)</f>
        <v>0</v>
      </c>
      <c r="K170" s="191"/>
      <c r="L170" s="192"/>
      <c r="M170" s="193" t="s">
        <v>1</v>
      </c>
      <c r="N170" s="194" t="s">
        <v>41</v>
      </c>
      <c r="O170" s="59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8" t="s">
        <v>185</v>
      </c>
      <c r="AT170" s="158" t="s">
        <v>230</v>
      </c>
      <c r="AU170" s="158" t="s">
        <v>86</v>
      </c>
      <c r="AY170" s="18" t="s">
        <v>155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8" t="s">
        <v>84</v>
      </c>
      <c r="BK170" s="159">
        <f>ROUND(I170*H170,2)</f>
        <v>0</v>
      </c>
      <c r="BL170" s="18" t="s">
        <v>161</v>
      </c>
      <c r="BM170" s="158" t="s">
        <v>241</v>
      </c>
    </row>
    <row r="171" spans="1:65" s="2" customFormat="1" ht="16.5" customHeight="1">
      <c r="A171" s="33"/>
      <c r="B171" s="145"/>
      <c r="C171" s="146" t="s">
        <v>195</v>
      </c>
      <c r="D171" s="146" t="s">
        <v>157</v>
      </c>
      <c r="E171" s="147" t="s">
        <v>218</v>
      </c>
      <c r="F171" s="148" t="s">
        <v>219</v>
      </c>
      <c r="G171" s="149" t="s">
        <v>172</v>
      </c>
      <c r="H171" s="150">
        <v>1.3480000000000001</v>
      </c>
      <c r="I171" s="151"/>
      <c r="J171" s="152">
        <f>ROUND(I171*H171,2)</f>
        <v>0</v>
      </c>
      <c r="K171" s="153"/>
      <c r="L171" s="34"/>
      <c r="M171" s="154" t="s">
        <v>1</v>
      </c>
      <c r="N171" s="155" t="s">
        <v>41</v>
      </c>
      <c r="O171" s="59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8" t="s">
        <v>161</v>
      </c>
      <c r="AT171" s="158" t="s">
        <v>157</v>
      </c>
      <c r="AU171" s="158" t="s">
        <v>86</v>
      </c>
      <c r="AY171" s="18" t="s">
        <v>155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8" t="s">
        <v>84</v>
      </c>
      <c r="BK171" s="159">
        <f>ROUND(I171*H171,2)</f>
        <v>0</v>
      </c>
      <c r="BL171" s="18" t="s">
        <v>161</v>
      </c>
      <c r="BM171" s="158" t="s">
        <v>242</v>
      </c>
    </row>
    <row r="172" spans="1:65" s="14" customFormat="1">
      <c r="B172" s="169"/>
      <c r="D172" s="161" t="s">
        <v>167</v>
      </c>
      <c r="E172" s="170" t="s">
        <v>1</v>
      </c>
      <c r="F172" s="171" t="s">
        <v>243</v>
      </c>
      <c r="H172" s="170" t="s">
        <v>1</v>
      </c>
      <c r="I172" s="172"/>
      <c r="L172" s="169"/>
      <c r="M172" s="173"/>
      <c r="N172" s="174"/>
      <c r="O172" s="174"/>
      <c r="P172" s="174"/>
      <c r="Q172" s="174"/>
      <c r="R172" s="174"/>
      <c r="S172" s="174"/>
      <c r="T172" s="175"/>
      <c r="AT172" s="170" t="s">
        <v>167</v>
      </c>
      <c r="AU172" s="170" t="s">
        <v>86</v>
      </c>
      <c r="AV172" s="14" t="s">
        <v>84</v>
      </c>
      <c r="AW172" s="14" t="s">
        <v>32</v>
      </c>
      <c r="AX172" s="14" t="s">
        <v>76</v>
      </c>
      <c r="AY172" s="170" t="s">
        <v>155</v>
      </c>
    </row>
    <row r="173" spans="1:65" s="13" customFormat="1">
      <c r="B173" s="160"/>
      <c r="D173" s="161" t="s">
        <v>167</v>
      </c>
      <c r="E173" s="162" t="s">
        <v>1</v>
      </c>
      <c r="F173" s="163" t="s">
        <v>244</v>
      </c>
      <c r="H173" s="164">
        <v>1.3480000000000001</v>
      </c>
      <c r="I173" s="165"/>
      <c r="L173" s="160"/>
      <c r="M173" s="166"/>
      <c r="N173" s="167"/>
      <c r="O173" s="167"/>
      <c r="P173" s="167"/>
      <c r="Q173" s="167"/>
      <c r="R173" s="167"/>
      <c r="S173" s="167"/>
      <c r="T173" s="168"/>
      <c r="AT173" s="162" t="s">
        <v>167</v>
      </c>
      <c r="AU173" s="162" t="s">
        <v>86</v>
      </c>
      <c r="AV173" s="13" t="s">
        <v>86</v>
      </c>
      <c r="AW173" s="13" t="s">
        <v>32</v>
      </c>
      <c r="AX173" s="13" t="s">
        <v>76</v>
      </c>
      <c r="AY173" s="162" t="s">
        <v>155</v>
      </c>
    </row>
    <row r="174" spans="1:65" s="15" customFormat="1">
      <c r="B174" s="176"/>
      <c r="D174" s="161" t="s">
        <v>167</v>
      </c>
      <c r="E174" s="177" t="s">
        <v>1</v>
      </c>
      <c r="F174" s="178" t="s">
        <v>178</v>
      </c>
      <c r="H174" s="179">
        <v>1.3480000000000001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167</v>
      </c>
      <c r="AU174" s="177" t="s">
        <v>86</v>
      </c>
      <c r="AV174" s="15" t="s">
        <v>161</v>
      </c>
      <c r="AW174" s="15" t="s">
        <v>32</v>
      </c>
      <c r="AX174" s="15" t="s">
        <v>84</v>
      </c>
      <c r="AY174" s="177" t="s">
        <v>155</v>
      </c>
    </row>
    <row r="175" spans="1:65" s="2" customFormat="1" ht="16.5" customHeight="1">
      <c r="A175" s="33"/>
      <c r="B175" s="145"/>
      <c r="C175" s="146" t="s">
        <v>7</v>
      </c>
      <c r="D175" s="146" t="s">
        <v>157</v>
      </c>
      <c r="E175" s="147" t="s">
        <v>245</v>
      </c>
      <c r="F175" s="148" t="s">
        <v>246</v>
      </c>
      <c r="G175" s="149" t="s">
        <v>165</v>
      </c>
      <c r="H175" s="150">
        <v>1.07</v>
      </c>
      <c r="I175" s="151"/>
      <c r="J175" s="152">
        <f>ROUND(I175*H175,2)</f>
        <v>0</v>
      </c>
      <c r="K175" s="153"/>
      <c r="L175" s="34"/>
      <c r="M175" s="154" t="s">
        <v>1</v>
      </c>
      <c r="N175" s="155" t="s">
        <v>41</v>
      </c>
      <c r="O175" s="59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8" t="s">
        <v>161</v>
      </c>
      <c r="AT175" s="158" t="s">
        <v>157</v>
      </c>
      <c r="AU175" s="158" t="s">
        <v>86</v>
      </c>
      <c r="AY175" s="18" t="s">
        <v>155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8" t="s">
        <v>84</v>
      </c>
      <c r="BK175" s="159">
        <f>ROUND(I175*H175,2)</f>
        <v>0</v>
      </c>
      <c r="BL175" s="18" t="s">
        <v>161</v>
      </c>
      <c r="BM175" s="158" t="s">
        <v>247</v>
      </c>
    </row>
    <row r="176" spans="1:65" s="14" customFormat="1">
      <c r="B176" s="169"/>
      <c r="D176" s="161" t="s">
        <v>167</v>
      </c>
      <c r="E176" s="170" t="s">
        <v>1</v>
      </c>
      <c r="F176" s="171" t="s">
        <v>248</v>
      </c>
      <c r="H176" s="170" t="s">
        <v>1</v>
      </c>
      <c r="I176" s="172"/>
      <c r="L176" s="169"/>
      <c r="M176" s="173"/>
      <c r="N176" s="174"/>
      <c r="O176" s="174"/>
      <c r="P176" s="174"/>
      <c r="Q176" s="174"/>
      <c r="R176" s="174"/>
      <c r="S176" s="174"/>
      <c r="T176" s="175"/>
      <c r="AT176" s="170" t="s">
        <v>167</v>
      </c>
      <c r="AU176" s="170" t="s">
        <v>86</v>
      </c>
      <c r="AV176" s="14" t="s">
        <v>84</v>
      </c>
      <c r="AW176" s="14" t="s">
        <v>32</v>
      </c>
      <c r="AX176" s="14" t="s">
        <v>76</v>
      </c>
      <c r="AY176" s="170" t="s">
        <v>155</v>
      </c>
    </row>
    <row r="177" spans="1:65" s="13" customFormat="1">
      <c r="B177" s="160"/>
      <c r="D177" s="161" t="s">
        <v>167</v>
      </c>
      <c r="E177" s="162" t="s">
        <v>1</v>
      </c>
      <c r="F177" s="163" t="s">
        <v>249</v>
      </c>
      <c r="H177" s="164">
        <v>1.07</v>
      </c>
      <c r="I177" s="165"/>
      <c r="L177" s="160"/>
      <c r="M177" s="166"/>
      <c r="N177" s="167"/>
      <c r="O177" s="167"/>
      <c r="P177" s="167"/>
      <c r="Q177" s="167"/>
      <c r="R177" s="167"/>
      <c r="S177" s="167"/>
      <c r="T177" s="168"/>
      <c r="AT177" s="162" t="s">
        <v>167</v>
      </c>
      <c r="AU177" s="162" t="s">
        <v>86</v>
      </c>
      <c r="AV177" s="13" t="s">
        <v>86</v>
      </c>
      <c r="AW177" s="13" t="s">
        <v>32</v>
      </c>
      <c r="AX177" s="13" t="s">
        <v>76</v>
      </c>
      <c r="AY177" s="162" t="s">
        <v>155</v>
      </c>
    </row>
    <row r="178" spans="1:65" s="15" customFormat="1">
      <c r="B178" s="176"/>
      <c r="D178" s="161" t="s">
        <v>167</v>
      </c>
      <c r="E178" s="177" t="s">
        <v>1</v>
      </c>
      <c r="F178" s="178" t="s">
        <v>178</v>
      </c>
      <c r="H178" s="179">
        <v>1.07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167</v>
      </c>
      <c r="AU178" s="177" t="s">
        <v>86</v>
      </c>
      <c r="AV178" s="15" t="s">
        <v>161</v>
      </c>
      <c r="AW178" s="15" t="s">
        <v>32</v>
      </c>
      <c r="AX178" s="15" t="s">
        <v>84</v>
      </c>
      <c r="AY178" s="177" t="s">
        <v>155</v>
      </c>
    </row>
    <row r="179" spans="1:65" s="2" customFormat="1" ht="16.5" customHeight="1">
      <c r="A179" s="33"/>
      <c r="B179" s="145"/>
      <c r="C179" s="146" t="s">
        <v>198</v>
      </c>
      <c r="D179" s="146" t="s">
        <v>157</v>
      </c>
      <c r="E179" s="147" t="s">
        <v>250</v>
      </c>
      <c r="F179" s="148" t="s">
        <v>251</v>
      </c>
      <c r="G179" s="149" t="s">
        <v>165</v>
      </c>
      <c r="H179" s="150">
        <v>1.07</v>
      </c>
      <c r="I179" s="151"/>
      <c r="J179" s="152">
        <f>ROUND(I179*H179,2)</f>
        <v>0</v>
      </c>
      <c r="K179" s="153"/>
      <c r="L179" s="34"/>
      <c r="M179" s="154" t="s">
        <v>1</v>
      </c>
      <c r="N179" s="155" t="s">
        <v>41</v>
      </c>
      <c r="O179" s="59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8" t="s">
        <v>161</v>
      </c>
      <c r="AT179" s="158" t="s">
        <v>157</v>
      </c>
      <c r="AU179" s="158" t="s">
        <v>86</v>
      </c>
      <c r="AY179" s="18" t="s">
        <v>155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8" t="s">
        <v>84</v>
      </c>
      <c r="BK179" s="159">
        <f>ROUND(I179*H179,2)</f>
        <v>0</v>
      </c>
      <c r="BL179" s="18" t="s">
        <v>161</v>
      </c>
      <c r="BM179" s="158" t="s">
        <v>252</v>
      </c>
    </row>
    <row r="180" spans="1:65" s="2" customFormat="1" ht="16.5" customHeight="1">
      <c r="A180" s="33"/>
      <c r="B180" s="145"/>
      <c r="C180" s="146" t="s">
        <v>253</v>
      </c>
      <c r="D180" s="146" t="s">
        <v>157</v>
      </c>
      <c r="E180" s="147" t="s">
        <v>254</v>
      </c>
      <c r="F180" s="148" t="s">
        <v>255</v>
      </c>
      <c r="G180" s="149" t="s">
        <v>172</v>
      </c>
      <c r="H180" s="150">
        <v>1.728</v>
      </c>
      <c r="I180" s="151"/>
      <c r="J180" s="152">
        <f>ROUND(I180*H180,2)</f>
        <v>0</v>
      </c>
      <c r="K180" s="153"/>
      <c r="L180" s="34"/>
      <c r="M180" s="154" t="s">
        <v>1</v>
      </c>
      <c r="N180" s="155" t="s">
        <v>41</v>
      </c>
      <c r="O180" s="59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8" t="s">
        <v>161</v>
      </c>
      <c r="AT180" s="158" t="s">
        <v>157</v>
      </c>
      <c r="AU180" s="158" t="s">
        <v>86</v>
      </c>
      <c r="AY180" s="18" t="s">
        <v>155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8" t="s">
        <v>84</v>
      </c>
      <c r="BK180" s="159">
        <f>ROUND(I180*H180,2)</f>
        <v>0</v>
      </c>
      <c r="BL180" s="18" t="s">
        <v>161</v>
      </c>
      <c r="BM180" s="158" t="s">
        <v>256</v>
      </c>
    </row>
    <row r="181" spans="1:65" s="14" customFormat="1">
      <c r="B181" s="169"/>
      <c r="D181" s="161" t="s">
        <v>167</v>
      </c>
      <c r="E181" s="170" t="s">
        <v>1</v>
      </c>
      <c r="F181" s="171" t="s">
        <v>248</v>
      </c>
      <c r="H181" s="170" t="s">
        <v>1</v>
      </c>
      <c r="I181" s="172"/>
      <c r="L181" s="169"/>
      <c r="M181" s="173"/>
      <c r="N181" s="174"/>
      <c r="O181" s="174"/>
      <c r="P181" s="174"/>
      <c r="Q181" s="174"/>
      <c r="R181" s="174"/>
      <c r="S181" s="174"/>
      <c r="T181" s="175"/>
      <c r="AT181" s="170" t="s">
        <v>167</v>
      </c>
      <c r="AU181" s="170" t="s">
        <v>86</v>
      </c>
      <c r="AV181" s="14" t="s">
        <v>84</v>
      </c>
      <c r="AW181" s="14" t="s">
        <v>32</v>
      </c>
      <c r="AX181" s="14" t="s">
        <v>76</v>
      </c>
      <c r="AY181" s="170" t="s">
        <v>155</v>
      </c>
    </row>
    <row r="182" spans="1:65" s="13" customFormat="1">
      <c r="B182" s="160"/>
      <c r="D182" s="161" t="s">
        <v>167</v>
      </c>
      <c r="E182" s="162" t="s">
        <v>1</v>
      </c>
      <c r="F182" s="163" t="s">
        <v>176</v>
      </c>
      <c r="H182" s="164">
        <v>1.296</v>
      </c>
      <c r="I182" s="165"/>
      <c r="L182" s="160"/>
      <c r="M182" s="166"/>
      <c r="N182" s="167"/>
      <c r="O182" s="167"/>
      <c r="P182" s="167"/>
      <c r="Q182" s="167"/>
      <c r="R182" s="167"/>
      <c r="S182" s="167"/>
      <c r="T182" s="168"/>
      <c r="AT182" s="162" t="s">
        <v>167</v>
      </c>
      <c r="AU182" s="162" t="s">
        <v>86</v>
      </c>
      <c r="AV182" s="13" t="s">
        <v>86</v>
      </c>
      <c r="AW182" s="13" t="s">
        <v>32</v>
      </c>
      <c r="AX182" s="13" t="s">
        <v>76</v>
      </c>
      <c r="AY182" s="162" t="s">
        <v>155</v>
      </c>
    </row>
    <row r="183" spans="1:65" s="13" customFormat="1">
      <c r="B183" s="160"/>
      <c r="D183" s="161" t="s">
        <v>167</v>
      </c>
      <c r="E183" s="162" t="s">
        <v>1</v>
      </c>
      <c r="F183" s="163" t="s">
        <v>177</v>
      </c>
      <c r="H183" s="164">
        <v>0.432</v>
      </c>
      <c r="I183" s="165"/>
      <c r="L183" s="160"/>
      <c r="M183" s="166"/>
      <c r="N183" s="167"/>
      <c r="O183" s="167"/>
      <c r="P183" s="167"/>
      <c r="Q183" s="167"/>
      <c r="R183" s="167"/>
      <c r="S183" s="167"/>
      <c r="T183" s="168"/>
      <c r="AT183" s="162" t="s">
        <v>167</v>
      </c>
      <c r="AU183" s="162" t="s">
        <v>86</v>
      </c>
      <c r="AV183" s="13" t="s">
        <v>86</v>
      </c>
      <c r="AW183" s="13" t="s">
        <v>32</v>
      </c>
      <c r="AX183" s="13" t="s">
        <v>76</v>
      </c>
      <c r="AY183" s="162" t="s">
        <v>155</v>
      </c>
    </row>
    <row r="184" spans="1:65" s="15" customFormat="1">
      <c r="B184" s="176"/>
      <c r="D184" s="161" t="s">
        <v>167</v>
      </c>
      <c r="E184" s="177" t="s">
        <v>1</v>
      </c>
      <c r="F184" s="178" t="s">
        <v>178</v>
      </c>
      <c r="H184" s="179">
        <v>1.728</v>
      </c>
      <c r="I184" s="180"/>
      <c r="L184" s="176"/>
      <c r="M184" s="181"/>
      <c r="N184" s="182"/>
      <c r="O184" s="182"/>
      <c r="P184" s="182"/>
      <c r="Q184" s="182"/>
      <c r="R184" s="182"/>
      <c r="S184" s="182"/>
      <c r="T184" s="183"/>
      <c r="AT184" s="177" t="s">
        <v>167</v>
      </c>
      <c r="AU184" s="177" t="s">
        <v>86</v>
      </c>
      <c r="AV184" s="15" t="s">
        <v>161</v>
      </c>
      <c r="AW184" s="15" t="s">
        <v>32</v>
      </c>
      <c r="AX184" s="15" t="s">
        <v>84</v>
      </c>
      <c r="AY184" s="177" t="s">
        <v>155</v>
      </c>
    </row>
    <row r="185" spans="1:65" s="2" customFormat="1" ht="16.5" customHeight="1">
      <c r="A185" s="33"/>
      <c r="B185" s="145"/>
      <c r="C185" s="146" t="s">
        <v>203</v>
      </c>
      <c r="D185" s="146" t="s">
        <v>157</v>
      </c>
      <c r="E185" s="147" t="s">
        <v>254</v>
      </c>
      <c r="F185" s="148" t="s">
        <v>255</v>
      </c>
      <c r="G185" s="149" t="s">
        <v>172</v>
      </c>
      <c r="H185" s="150">
        <v>1.944</v>
      </c>
      <c r="I185" s="151"/>
      <c r="J185" s="152">
        <f>ROUND(I185*H185,2)</f>
        <v>0</v>
      </c>
      <c r="K185" s="153"/>
      <c r="L185" s="34"/>
      <c r="M185" s="154" t="s">
        <v>1</v>
      </c>
      <c r="N185" s="155" t="s">
        <v>41</v>
      </c>
      <c r="O185" s="59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8" t="s">
        <v>161</v>
      </c>
      <c r="AT185" s="158" t="s">
        <v>157</v>
      </c>
      <c r="AU185" s="158" t="s">
        <v>86</v>
      </c>
      <c r="AY185" s="18" t="s">
        <v>155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8" t="s">
        <v>84</v>
      </c>
      <c r="BK185" s="159">
        <f>ROUND(I185*H185,2)</f>
        <v>0</v>
      </c>
      <c r="BL185" s="18" t="s">
        <v>161</v>
      </c>
      <c r="BM185" s="158" t="s">
        <v>257</v>
      </c>
    </row>
    <row r="186" spans="1:65" s="13" customFormat="1">
      <c r="B186" s="160"/>
      <c r="D186" s="161" t="s">
        <v>167</v>
      </c>
      <c r="E186" s="162" t="s">
        <v>1</v>
      </c>
      <c r="F186" s="163" t="s">
        <v>258</v>
      </c>
      <c r="H186" s="164">
        <v>1.944</v>
      </c>
      <c r="I186" s="165"/>
      <c r="L186" s="160"/>
      <c r="M186" s="166"/>
      <c r="N186" s="167"/>
      <c r="O186" s="167"/>
      <c r="P186" s="167"/>
      <c r="Q186" s="167"/>
      <c r="R186" s="167"/>
      <c r="S186" s="167"/>
      <c r="T186" s="168"/>
      <c r="AT186" s="162" t="s">
        <v>167</v>
      </c>
      <c r="AU186" s="162" t="s">
        <v>86</v>
      </c>
      <c r="AV186" s="13" t="s">
        <v>86</v>
      </c>
      <c r="AW186" s="13" t="s">
        <v>32</v>
      </c>
      <c r="AX186" s="13" t="s">
        <v>84</v>
      </c>
      <c r="AY186" s="162" t="s">
        <v>155</v>
      </c>
    </row>
    <row r="187" spans="1:65" s="2" customFormat="1" ht="16.5" customHeight="1">
      <c r="A187" s="33"/>
      <c r="B187" s="145"/>
      <c r="C187" s="146" t="s">
        <v>259</v>
      </c>
      <c r="D187" s="146" t="s">
        <v>157</v>
      </c>
      <c r="E187" s="147" t="s">
        <v>260</v>
      </c>
      <c r="F187" s="148" t="s">
        <v>261</v>
      </c>
      <c r="G187" s="149" t="s">
        <v>165</v>
      </c>
      <c r="H187" s="150">
        <v>2.5499999999999998</v>
      </c>
      <c r="I187" s="151"/>
      <c r="J187" s="152">
        <f>ROUND(I187*H187,2)</f>
        <v>0</v>
      </c>
      <c r="K187" s="153"/>
      <c r="L187" s="34"/>
      <c r="M187" s="154" t="s">
        <v>1</v>
      </c>
      <c r="N187" s="155" t="s">
        <v>41</v>
      </c>
      <c r="O187" s="59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8" t="s">
        <v>161</v>
      </c>
      <c r="AT187" s="158" t="s">
        <v>157</v>
      </c>
      <c r="AU187" s="158" t="s">
        <v>86</v>
      </c>
      <c r="AY187" s="18" t="s">
        <v>155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8" t="s">
        <v>84</v>
      </c>
      <c r="BK187" s="159">
        <f>ROUND(I187*H187,2)</f>
        <v>0</v>
      </c>
      <c r="BL187" s="18" t="s">
        <v>161</v>
      </c>
      <c r="BM187" s="158" t="s">
        <v>262</v>
      </c>
    </row>
    <row r="188" spans="1:65" s="14" customFormat="1">
      <c r="B188" s="169"/>
      <c r="D188" s="161" t="s">
        <v>167</v>
      </c>
      <c r="E188" s="170" t="s">
        <v>1</v>
      </c>
      <c r="F188" s="171" t="s">
        <v>248</v>
      </c>
      <c r="H188" s="170" t="s">
        <v>1</v>
      </c>
      <c r="I188" s="172"/>
      <c r="L188" s="169"/>
      <c r="M188" s="173"/>
      <c r="N188" s="174"/>
      <c r="O188" s="174"/>
      <c r="P188" s="174"/>
      <c r="Q188" s="174"/>
      <c r="R188" s="174"/>
      <c r="S188" s="174"/>
      <c r="T188" s="175"/>
      <c r="AT188" s="170" t="s">
        <v>167</v>
      </c>
      <c r="AU188" s="170" t="s">
        <v>86</v>
      </c>
      <c r="AV188" s="14" t="s">
        <v>84</v>
      </c>
      <c r="AW188" s="14" t="s">
        <v>32</v>
      </c>
      <c r="AX188" s="14" t="s">
        <v>76</v>
      </c>
      <c r="AY188" s="170" t="s">
        <v>155</v>
      </c>
    </row>
    <row r="189" spans="1:65" s="13" customFormat="1" ht="22.5">
      <c r="B189" s="160"/>
      <c r="D189" s="161" t="s">
        <v>167</v>
      </c>
      <c r="E189" s="162" t="s">
        <v>1</v>
      </c>
      <c r="F189" s="163" t="s">
        <v>263</v>
      </c>
      <c r="H189" s="164">
        <v>2.5499999999999998</v>
      </c>
      <c r="I189" s="165"/>
      <c r="L189" s="160"/>
      <c r="M189" s="166"/>
      <c r="N189" s="167"/>
      <c r="O189" s="167"/>
      <c r="P189" s="167"/>
      <c r="Q189" s="167"/>
      <c r="R189" s="167"/>
      <c r="S189" s="167"/>
      <c r="T189" s="168"/>
      <c r="AT189" s="162" t="s">
        <v>167</v>
      </c>
      <c r="AU189" s="162" t="s">
        <v>86</v>
      </c>
      <c r="AV189" s="13" t="s">
        <v>86</v>
      </c>
      <c r="AW189" s="13" t="s">
        <v>32</v>
      </c>
      <c r="AX189" s="13" t="s">
        <v>76</v>
      </c>
      <c r="AY189" s="162" t="s">
        <v>155</v>
      </c>
    </row>
    <row r="190" spans="1:65" s="15" customFormat="1">
      <c r="B190" s="176"/>
      <c r="D190" s="161" t="s">
        <v>167</v>
      </c>
      <c r="E190" s="177" t="s">
        <v>1</v>
      </c>
      <c r="F190" s="178" t="s">
        <v>178</v>
      </c>
      <c r="H190" s="179">
        <v>2.5499999999999998</v>
      </c>
      <c r="I190" s="180"/>
      <c r="L190" s="176"/>
      <c r="M190" s="181"/>
      <c r="N190" s="182"/>
      <c r="O190" s="182"/>
      <c r="P190" s="182"/>
      <c r="Q190" s="182"/>
      <c r="R190" s="182"/>
      <c r="S190" s="182"/>
      <c r="T190" s="183"/>
      <c r="AT190" s="177" t="s">
        <v>167</v>
      </c>
      <c r="AU190" s="177" t="s">
        <v>86</v>
      </c>
      <c r="AV190" s="15" t="s">
        <v>161</v>
      </c>
      <c r="AW190" s="15" t="s">
        <v>32</v>
      </c>
      <c r="AX190" s="15" t="s">
        <v>84</v>
      </c>
      <c r="AY190" s="177" t="s">
        <v>155</v>
      </c>
    </row>
    <row r="191" spans="1:65" s="2" customFormat="1" ht="16.5" customHeight="1">
      <c r="A191" s="33"/>
      <c r="B191" s="145"/>
      <c r="C191" s="146" t="s">
        <v>208</v>
      </c>
      <c r="D191" s="146" t="s">
        <v>157</v>
      </c>
      <c r="E191" s="147" t="s">
        <v>264</v>
      </c>
      <c r="F191" s="148" t="s">
        <v>265</v>
      </c>
      <c r="G191" s="149" t="s">
        <v>165</v>
      </c>
      <c r="H191" s="150">
        <v>2.5499999999999998</v>
      </c>
      <c r="I191" s="151"/>
      <c r="J191" s="152">
        <f>ROUND(I191*H191,2)</f>
        <v>0</v>
      </c>
      <c r="K191" s="153"/>
      <c r="L191" s="34"/>
      <c r="M191" s="154" t="s">
        <v>1</v>
      </c>
      <c r="N191" s="155" t="s">
        <v>41</v>
      </c>
      <c r="O191" s="59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8" t="s">
        <v>161</v>
      </c>
      <c r="AT191" s="158" t="s">
        <v>157</v>
      </c>
      <c r="AU191" s="158" t="s">
        <v>86</v>
      </c>
      <c r="AY191" s="18" t="s">
        <v>155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8" t="s">
        <v>84</v>
      </c>
      <c r="BK191" s="159">
        <f>ROUND(I191*H191,2)</f>
        <v>0</v>
      </c>
      <c r="BL191" s="18" t="s">
        <v>161</v>
      </c>
      <c r="BM191" s="158" t="s">
        <v>266</v>
      </c>
    </row>
    <row r="192" spans="1:65" s="2" customFormat="1" ht="24.2" customHeight="1">
      <c r="A192" s="33"/>
      <c r="B192" s="145"/>
      <c r="C192" s="146" t="s">
        <v>267</v>
      </c>
      <c r="D192" s="146" t="s">
        <v>157</v>
      </c>
      <c r="E192" s="147" t="s">
        <v>268</v>
      </c>
      <c r="F192" s="148" t="s">
        <v>269</v>
      </c>
      <c r="G192" s="149" t="s">
        <v>165</v>
      </c>
      <c r="H192" s="150">
        <v>4.2779999999999996</v>
      </c>
      <c r="I192" s="151"/>
      <c r="J192" s="152">
        <f>ROUND(I192*H192,2)</f>
        <v>0</v>
      </c>
      <c r="K192" s="153"/>
      <c r="L192" s="34"/>
      <c r="M192" s="154" t="s">
        <v>1</v>
      </c>
      <c r="N192" s="155" t="s">
        <v>41</v>
      </c>
      <c r="O192" s="59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8" t="s">
        <v>161</v>
      </c>
      <c r="AT192" s="158" t="s">
        <v>157</v>
      </c>
      <c r="AU192" s="158" t="s">
        <v>86</v>
      </c>
      <c r="AY192" s="18" t="s">
        <v>155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8" t="s">
        <v>84</v>
      </c>
      <c r="BK192" s="159">
        <f>ROUND(I192*H192,2)</f>
        <v>0</v>
      </c>
      <c r="BL192" s="18" t="s">
        <v>161</v>
      </c>
      <c r="BM192" s="158" t="s">
        <v>270</v>
      </c>
    </row>
    <row r="193" spans="1:65" s="14" customFormat="1">
      <c r="B193" s="169"/>
      <c r="D193" s="161" t="s">
        <v>167</v>
      </c>
      <c r="E193" s="170" t="s">
        <v>1</v>
      </c>
      <c r="F193" s="171" t="s">
        <v>271</v>
      </c>
      <c r="H193" s="170" t="s">
        <v>1</v>
      </c>
      <c r="I193" s="172"/>
      <c r="L193" s="169"/>
      <c r="M193" s="173"/>
      <c r="N193" s="174"/>
      <c r="O193" s="174"/>
      <c r="P193" s="174"/>
      <c r="Q193" s="174"/>
      <c r="R193" s="174"/>
      <c r="S193" s="174"/>
      <c r="T193" s="175"/>
      <c r="AT193" s="170" t="s">
        <v>167</v>
      </c>
      <c r="AU193" s="170" t="s">
        <v>86</v>
      </c>
      <c r="AV193" s="14" t="s">
        <v>84</v>
      </c>
      <c r="AW193" s="14" t="s">
        <v>32</v>
      </c>
      <c r="AX193" s="14" t="s">
        <v>76</v>
      </c>
      <c r="AY193" s="170" t="s">
        <v>155</v>
      </c>
    </row>
    <row r="194" spans="1:65" s="13" customFormat="1">
      <c r="B194" s="160"/>
      <c r="D194" s="161" t="s">
        <v>167</v>
      </c>
      <c r="E194" s="162" t="s">
        <v>1</v>
      </c>
      <c r="F194" s="163" t="s">
        <v>272</v>
      </c>
      <c r="H194" s="164">
        <v>4.2779999999999996</v>
      </c>
      <c r="I194" s="165"/>
      <c r="L194" s="160"/>
      <c r="M194" s="166"/>
      <c r="N194" s="167"/>
      <c r="O194" s="167"/>
      <c r="P194" s="167"/>
      <c r="Q194" s="167"/>
      <c r="R194" s="167"/>
      <c r="S194" s="167"/>
      <c r="T194" s="168"/>
      <c r="AT194" s="162" t="s">
        <v>167</v>
      </c>
      <c r="AU194" s="162" t="s">
        <v>86</v>
      </c>
      <c r="AV194" s="13" t="s">
        <v>86</v>
      </c>
      <c r="AW194" s="13" t="s">
        <v>32</v>
      </c>
      <c r="AX194" s="13" t="s">
        <v>76</v>
      </c>
      <c r="AY194" s="162" t="s">
        <v>155</v>
      </c>
    </row>
    <row r="195" spans="1:65" s="15" customFormat="1">
      <c r="B195" s="176"/>
      <c r="D195" s="161" t="s">
        <v>167</v>
      </c>
      <c r="E195" s="177" t="s">
        <v>1</v>
      </c>
      <c r="F195" s="178" t="s">
        <v>178</v>
      </c>
      <c r="H195" s="179">
        <v>4.2779999999999996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167</v>
      </c>
      <c r="AU195" s="177" t="s">
        <v>86</v>
      </c>
      <c r="AV195" s="15" t="s">
        <v>161</v>
      </c>
      <c r="AW195" s="15" t="s">
        <v>32</v>
      </c>
      <c r="AX195" s="15" t="s">
        <v>84</v>
      </c>
      <c r="AY195" s="177" t="s">
        <v>155</v>
      </c>
    </row>
    <row r="196" spans="1:65" s="2" customFormat="1" ht="24.2" customHeight="1">
      <c r="A196" s="33"/>
      <c r="B196" s="145"/>
      <c r="C196" s="146" t="s">
        <v>215</v>
      </c>
      <c r="D196" s="146" t="s">
        <v>157</v>
      </c>
      <c r="E196" s="147" t="s">
        <v>273</v>
      </c>
      <c r="F196" s="148" t="s">
        <v>274</v>
      </c>
      <c r="G196" s="149" t="s">
        <v>202</v>
      </c>
      <c r="H196" s="150">
        <v>4.3999999999999997E-2</v>
      </c>
      <c r="I196" s="151"/>
      <c r="J196" s="152">
        <f>ROUND(I196*H196,2)</f>
        <v>0</v>
      </c>
      <c r="K196" s="153"/>
      <c r="L196" s="34"/>
      <c r="M196" s="154" t="s">
        <v>1</v>
      </c>
      <c r="N196" s="155" t="s">
        <v>41</v>
      </c>
      <c r="O196" s="59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8" t="s">
        <v>161</v>
      </c>
      <c r="AT196" s="158" t="s">
        <v>157</v>
      </c>
      <c r="AU196" s="158" t="s">
        <v>86</v>
      </c>
      <c r="AY196" s="18" t="s">
        <v>155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8" t="s">
        <v>84</v>
      </c>
      <c r="BK196" s="159">
        <f>ROUND(I196*H196,2)</f>
        <v>0</v>
      </c>
      <c r="BL196" s="18" t="s">
        <v>161</v>
      </c>
      <c r="BM196" s="158" t="s">
        <v>275</v>
      </c>
    </row>
    <row r="197" spans="1:65" s="14" customFormat="1">
      <c r="B197" s="169"/>
      <c r="D197" s="161" t="s">
        <v>167</v>
      </c>
      <c r="E197" s="170" t="s">
        <v>1</v>
      </c>
      <c r="F197" s="171" t="s">
        <v>271</v>
      </c>
      <c r="H197" s="170" t="s">
        <v>1</v>
      </c>
      <c r="I197" s="172"/>
      <c r="L197" s="169"/>
      <c r="M197" s="173"/>
      <c r="N197" s="174"/>
      <c r="O197" s="174"/>
      <c r="P197" s="174"/>
      <c r="Q197" s="174"/>
      <c r="R197" s="174"/>
      <c r="S197" s="174"/>
      <c r="T197" s="175"/>
      <c r="AT197" s="170" t="s">
        <v>167</v>
      </c>
      <c r="AU197" s="170" t="s">
        <v>86</v>
      </c>
      <c r="AV197" s="14" t="s">
        <v>84</v>
      </c>
      <c r="AW197" s="14" t="s">
        <v>32</v>
      </c>
      <c r="AX197" s="14" t="s">
        <v>76</v>
      </c>
      <c r="AY197" s="170" t="s">
        <v>155</v>
      </c>
    </row>
    <row r="198" spans="1:65" s="13" customFormat="1">
      <c r="B198" s="160"/>
      <c r="D198" s="161" t="s">
        <v>167</v>
      </c>
      <c r="E198" s="162" t="s">
        <v>1</v>
      </c>
      <c r="F198" s="163" t="s">
        <v>276</v>
      </c>
      <c r="H198" s="164">
        <v>1.7999999999999999E-2</v>
      </c>
      <c r="I198" s="165"/>
      <c r="L198" s="160"/>
      <c r="M198" s="166"/>
      <c r="N198" s="167"/>
      <c r="O198" s="167"/>
      <c r="P198" s="167"/>
      <c r="Q198" s="167"/>
      <c r="R198" s="167"/>
      <c r="S198" s="167"/>
      <c r="T198" s="168"/>
      <c r="AT198" s="162" t="s">
        <v>167</v>
      </c>
      <c r="AU198" s="162" t="s">
        <v>86</v>
      </c>
      <c r="AV198" s="13" t="s">
        <v>86</v>
      </c>
      <c r="AW198" s="13" t="s">
        <v>32</v>
      </c>
      <c r="AX198" s="13" t="s">
        <v>76</v>
      </c>
      <c r="AY198" s="162" t="s">
        <v>155</v>
      </c>
    </row>
    <row r="199" spans="1:65" s="13" customFormat="1">
      <c r="B199" s="160"/>
      <c r="D199" s="161" t="s">
        <v>167</v>
      </c>
      <c r="E199" s="162" t="s">
        <v>1</v>
      </c>
      <c r="F199" s="163" t="s">
        <v>277</v>
      </c>
      <c r="H199" s="164">
        <v>2.5999999999999999E-2</v>
      </c>
      <c r="I199" s="165"/>
      <c r="L199" s="160"/>
      <c r="M199" s="166"/>
      <c r="N199" s="167"/>
      <c r="O199" s="167"/>
      <c r="P199" s="167"/>
      <c r="Q199" s="167"/>
      <c r="R199" s="167"/>
      <c r="S199" s="167"/>
      <c r="T199" s="168"/>
      <c r="AT199" s="162" t="s">
        <v>167</v>
      </c>
      <c r="AU199" s="162" t="s">
        <v>86</v>
      </c>
      <c r="AV199" s="13" t="s">
        <v>86</v>
      </c>
      <c r="AW199" s="13" t="s">
        <v>32</v>
      </c>
      <c r="AX199" s="13" t="s">
        <v>76</v>
      </c>
      <c r="AY199" s="162" t="s">
        <v>155</v>
      </c>
    </row>
    <row r="200" spans="1:65" s="15" customFormat="1">
      <c r="B200" s="176"/>
      <c r="D200" s="161" t="s">
        <v>167</v>
      </c>
      <c r="E200" s="177" t="s">
        <v>1</v>
      </c>
      <c r="F200" s="178" t="s">
        <v>178</v>
      </c>
      <c r="H200" s="179">
        <v>4.3999999999999997E-2</v>
      </c>
      <c r="I200" s="180"/>
      <c r="L200" s="176"/>
      <c r="M200" s="181"/>
      <c r="N200" s="182"/>
      <c r="O200" s="182"/>
      <c r="P200" s="182"/>
      <c r="Q200" s="182"/>
      <c r="R200" s="182"/>
      <c r="S200" s="182"/>
      <c r="T200" s="183"/>
      <c r="AT200" s="177" t="s">
        <v>167</v>
      </c>
      <c r="AU200" s="177" t="s">
        <v>86</v>
      </c>
      <c r="AV200" s="15" t="s">
        <v>161</v>
      </c>
      <c r="AW200" s="15" t="s">
        <v>32</v>
      </c>
      <c r="AX200" s="15" t="s">
        <v>84</v>
      </c>
      <c r="AY200" s="177" t="s">
        <v>155</v>
      </c>
    </row>
    <row r="201" spans="1:65" s="12" customFormat="1" ht="22.9" customHeight="1">
      <c r="B201" s="132"/>
      <c r="D201" s="133" t="s">
        <v>75</v>
      </c>
      <c r="E201" s="143" t="s">
        <v>278</v>
      </c>
      <c r="F201" s="143" t="s">
        <v>279</v>
      </c>
      <c r="I201" s="135"/>
      <c r="J201" s="144">
        <f>BK201</f>
        <v>0</v>
      </c>
      <c r="L201" s="132"/>
      <c r="M201" s="137"/>
      <c r="N201" s="138"/>
      <c r="O201" s="138"/>
      <c r="P201" s="139">
        <f>SUM(P202:P221)</f>
        <v>0</v>
      </c>
      <c r="Q201" s="138"/>
      <c r="R201" s="139">
        <f>SUM(R202:R221)</f>
        <v>1.8495095399999999</v>
      </c>
      <c r="S201" s="138"/>
      <c r="T201" s="140">
        <f>SUM(T202:T221)</f>
        <v>0</v>
      </c>
      <c r="AR201" s="133" t="s">
        <v>84</v>
      </c>
      <c r="AT201" s="141" t="s">
        <v>75</v>
      </c>
      <c r="AU201" s="141" t="s">
        <v>84</v>
      </c>
      <c r="AY201" s="133" t="s">
        <v>155</v>
      </c>
      <c r="BK201" s="142">
        <f>SUM(BK202:BK221)</f>
        <v>0</v>
      </c>
    </row>
    <row r="202" spans="1:65" s="2" customFormat="1" ht="33" customHeight="1">
      <c r="A202" s="33"/>
      <c r="B202" s="145"/>
      <c r="C202" s="146" t="s">
        <v>280</v>
      </c>
      <c r="D202" s="146" t="s">
        <v>157</v>
      </c>
      <c r="E202" s="147" t="s">
        <v>281</v>
      </c>
      <c r="F202" s="148" t="s">
        <v>282</v>
      </c>
      <c r="G202" s="149" t="s">
        <v>165</v>
      </c>
      <c r="H202" s="150">
        <v>5</v>
      </c>
      <c r="I202" s="151"/>
      <c r="J202" s="152">
        <f>ROUND(I202*H202,2)</f>
        <v>0</v>
      </c>
      <c r="K202" s="153"/>
      <c r="L202" s="34"/>
      <c r="M202" s="154" t="s">
        <v>1</v>
      </c>
      <c r="N202" s="155" t="s">
        <v>41</v>
      </c>
      <c r="O202" s="59"/>
      <c r="P202" s="156">
        <f>O202*H202</f>
        <v>0</v>
      </c>
      <c r="Q202" s="156">
        <v>0.36276999999999998</v>
      </c>
      <c r="R202" s="156">
        <f>Q202*H202</f>
        <v>1.81385</v>
      </c>
      <c r="S202" s="156">
        <v>0</v>
      </c>
      <c r="T202" s="157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8" t="s">
        <v>161</v>
      </c>
      <c r="AT202" s="158" t="s">
        <v>157</v>
      </c>
      <c r="AU202" s="158" t="s">
        <v>86</v>
      </c>
      <c r="AY202" s="18" t="s">
        <v>155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8" t="s">
        <v>84</v>
      </c>
      <c r="BK202" s="159">
        <f>ROUND(I202*H202,2)</f>
        <v>0</v>
      </c>
      <c r="BL202" s="18" t="s">
        <v>161</v>
      </c>
      <c r="BM202" s="158" t="s">
        <v>283</v>
      </c>
    </row>
    <row r="203" spans="1:65" s="13" customFormat="1">
      <c r="B203" s="160"/>
      <c r="D203" s="161" t="s">
        <v>167</v>
      </c>
      <c r="E203" s="162" t="s">
        <v>1</v>
      </c>
      <c r="F203" s="163" t="s">
        <v>284</v>
      </c>
      <c r="H203" s="164">
        <v>5</v>
      </c>
      <c r="I203" s="165"/>
      <c r="L203" s="160"/>
      <c r="M203" s="166"/>
      <c r="N203" s="167"/>
      <c r="O203" s="167"/>
      <c r="P203" s="167"/>
      <c r="Q203" s="167"/>
      <c r="R203" s="167"/>
      <c r="S203" s="167"/>
      <c r="T203" s="168"/>
      <c r="AT203" s="162" t="s">
        <v>167</v>
      </c>
      <c r="AU203" s="162" t="s">
        <v>86</v>
      </c>
      <c r="AV203" s="13" t="s">
        <v>86</v>
      </c>
      <c r="AW203" s="13" t="s">
        <v>32</v>
      </c>
      <c r="AX203" s="13" t="s">
        <v>84</v>
      </c>
      <c r="AY203" s="162" t="s">
        <v>155</v>
      </c>
    </row>
    <row r="204" spans="1:65" s="2" customFormat="1" ht="16.5" customHeight="1">
      <c r="A204" s="33"/>
      <c r="B204" s="145"/>
      <c r="C204" s="146" t="s">
        <v>225</v>
      </c>
      <c r="D204" s="146" t="s">
        <v>157</v>
      </c>
      <c r="E204" s="147" t="s">
        <v>285</v>
      </c>
      <c r="F204" s="148" t="s">
        <v>286</v>
      </c>
      <c r="G204" s="149" t="s">
        <v>202</v>
      </c>
      <c r="H204" s="150">
        <v>3.4000000000000002E-2</v>
      </c>
      <c r="I204" s="151"/>
      <c r="J204" s="152">
        <f>ROUND(I204*H204,2)</f>
        <v>0</v>
      </c>
      <c r="K204" s="153"/>
      <c r="L204" s="34"/>
      <c r="M204" s="154" t="s">
        <v>1</v>
      </c>
      <c r="N204" s="155" t="s">
        <v>41</v>
      </c>
      <c r="O204" s="59"/>
      <c r="P204" s="156">
        <f>O204*H204</f>
        <v>0</v>
      </c>
      <c r="Q204" s="156">
        <v>1.04881</v>
      </c>
      <c r="R204" s="156">
        <f>Q204*H204</f>
        <v>3.5659540000000003E-2</v>
      </c>
      <c r="S204" s="156">
        <v>0</v>
      </c>
      <c r="T204" s="15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8" t="s">
        <v>161</v>
      </c>
      <c r="AT204" s="158" t="s">
        <v>157</v>
      </c>
      <c r="AU204" s="158" t="s">
        <v>86</v>
      </c>
      <c r="AY204" s="18" t="s">
        <v>155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8" t="s">
        <v>84</v>
      </c>
      <c r="BK204" s="159">
        <f>ROUND(I204*H204,2)</f>
        <v>0</v>
      </c>
      <c r="BL204" s="18" t="s">
        <v>161</v>
      </c>
      <c r="BM204" s="158" t="s">
        <v>287</v>
      </c>
    </row>
    <row r="205" spans="1:65" s="13" customFormat="1">
      <c r="B205" s="160"/>
      <c r="D205" s="161" t="s">
        <v>167</v>
      </c>
      <c r="E205" s="162" t="s">
        <v>1</v>
      </c>
      <c r="F205" s="163" t="s">
        <v>288</v>
      </c>
      <c r="H205" s="164">
        <v>3.4000000000000002E-2</v>
      </c>
      <c r="I205" s="165"/>
      <c r="L205" s="160"/>
      <c r="M205" s="166"/>
      <c r="N205" s="167"/>
      <c r="O205" s="167"/>
      <c r="P205" s="167"/>
      <c r="Q205" s="167"/>
      <c r="R205" s="167"/>
      <c r="S205" s="167"/>
      <c r="T205" s="168"/>
      <c r="AT205" s="162" t="s">
        <v>167</v>
      </c>
      <c r="AU205" s="162" t="s">
        <v>86</v>
      </c>
      <c r="AV205" s="13" t="s">
        <v>86</v>
      </c>
      <c r="AW205" s="13" t="s">
        <v>32</v>
      </c>
      <c r="AX205" s="13" t="s">
        <v>84</v>
      </c>
      <c r="AY205" s="162" t="s">
        <v>155</v>
      </c>
    </row>
    <row r="206" spans="1:65" s="2" customFormat="1" ht="44.25" customHeight="1">
      <c r="A206" s="33"/>
      <c r="B206" s="145"/>
      <c r="C206" s="146" t="s">
        <v>289</v>
      </c>
      <c r="D206" s="146" t="s">
        <v>157</v>
      </c>
      <c r="E206" s="147" t="s">
        <v>290</v>
      </c>
      <c r="F206" s="148" t="s">
        <v>291</v>
      </c>
      <c r="G206" s="149" t="s">
        <v>292</v>
      </c>
      <c r="H206" s="150">
        <v>85</v>
      </c>
      <c r="I206" s="151"/>
      <c r="J206" s="152">
        <f>ROUND(I206*H206,2)</f>
        <v>0</v>
      </c>
      <c r="K206" s="153"/>
      <c r="L206" s="34"/>
      <c r="M206" s="154" t="s">
        <v>1</v>
      </c>
      <c r="N206" s="155" t="s">
        <v>41</v>
      </c>
      <c r="O206" s="59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8" t="s">
        <v>161</v>
      </c>
      <c r="AT206" s="158" t="s">
        <v>157</v>
      </c>
      <c r="AU206" s="158" t="s">
        <v>86</v>
      </c>
      <c r="AY206" s="18" t="s">
        <v>155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8" t="s">
        <v>84</v>
      </c>
      <c r="BK206" s="159">
        <f>ROUND(I206*H206,2)</f>
        <v>0</v>
      </c>
      <c r="BL206" s="18" t="s">
        <v>161</v>
      </c>
      <c r="BM206" s="158" t="s">
        <v>293</v>
      </c>
    </row>
    <row r="207" spans="1:65" s="14" customFormat="1">
      <c r="B207" s="169"/>
      <c r="D207" s="161" t="s">
        <v>167</v>
      </c>
      <c r="E207" s="170" t="s">
        <v>1</v>
      </c>
      <c r="F207" s="171" t="s">
        <v>294</v>
      </c>
      <c r="H207" s="170" t="s">
        <v>1</v>
      </c>
      <c r="I207" s="172"/>
      <c r="L207" s="169"/>
      <c r="M207" s="173"/>
      <c r="N207" s="174"/>
      <c r="O207" s="174"/>
      <c r="P207" s="174"/>
      <c r="Q207" s="174"/>
      <c r="R207" s="174"/>
      <c r="S207" s="174"/>
      <c r="T207" s="175"/>
      <c r="AT207" s="170" t="s">
        <v>167</v>
      </c>
      <c r="AU207" s="170" t="s">
        <v>86</v>
      </c>
      <c r="AV207" s="14" t="s">
        <v>84</v>
      </c>
      <c r="AW207" s="14" t="s">
        <v>32</v>
      </c>
      <c r="AX207" s="14" t="s">
        <v>76</v>
      </c>
      <c r="AY207" s="170" t="s">
        <v>155</v>
      </c>
    </row>
    <row r="208" spans="1:65" s="13" customFormat="1">
      <c r="B208" s="160"/>
      <c r="D208" s="161" t="s">
        <v>167</v>
      </c>
      <c r="E208" s="162" t="s">
        <v>1</v>
      </c>
      <c r="F208" s="163" t="s">
        <v>169</v>
      </c>
      <c r="H208" s="164">
        <v>85</v>
      </c>
      <c r="I208" s="165"/>
      <c r="L208" s="160"/>
      <c r="M208" s="166"/>
      <c r="N208" s="167"/>
      <c r="O208" s="167"/>
      <c r="P208" s="167"/>
      <c r="Q208" s="167"/>
      <c r="R208" s="167"/>
      <c r="S208" s="167"/>
      <c r="T208" s="168"/>
      <c r="AT208" s="162" t="s">
        <v>167</v>
      </c>
      <c r="AU208" s="162" t="s">
        <v>86</v>
      </c>
      <c r="AV208" s="13" t="s">
        <v>86</v>
      </c>
      <c r="AW208" s="13" t="s">
        <v>32</v>
      </c>
      <c r="AX208" s="13" t="s">
        <v>76</v>
      </c>
      <c r="AY208" s="162" t="s">
        <v>155</v>
      </c>
    </row>
    <row r="209" spans="1:65" s="15" customFormat="1">
      <c r="B209" s="176"/>
      <c r="D209" s="161" t="s">
        <v>167</v>
      </c>
      <c r="E209" s="177" t="s">
        <v>1</v>
      </c>
      <c r="F209" s="178" t="s">
        <v>178</v>
      </c>
      <c r="H209" s="179">
        <v>85</v>
      </c>
      <c r="I209" s="180"/>
      <c r="L209" s="176"/>
      <c r="M209" s="181"/>
      <c r="N209" s="182"/>
      <c r="O209" s="182"/>
      <c r="P209" s="182"/>
      <c r="Q209" s="182"/>
      <c r="R209" s="182"/>
      <c r="S209" s="182"/>
      <c r="T209" s="183"/>
      <c r="AT209" s="177" t="s">
        <v>167</v>
      </c>
      <c r="AU209" s="177" t="s">
        <v>86</v>
      </c>
      <c r="AV209" s="15" t="s">
        <v>161</v>
      </c>
      <c r="AW209" s="15" t="s">
        <v>32</v>
      </c>
      <c r="AX209" s="15" t="s">
        <v>84</v>
      </c>
      <c r="AY209" s="177" t="s">
        <v>155</v>
      </c>
    </row>
    <row r="210" spans="1:65" s="2" customFormat="1" ht="24.2" customHeight="1">
      <c r="A210" s="33"/>
      <c r="B210" s="145"/>
      <c r="C210" s="146" t="s">
        <v>233</v>
      </c>
      <c r="D210" s="146" t="s">
        <v>157</v>
      </c>
      <c r="E210" s="147" t="s">
        <v>295</v>
      </c>
      <c r="F210" s="148" t="s">
        <v>296</v>
      </c>
      <c r="G210" s="149" t="s">
        <v>224</v>
      </c>
      <c r="H210" s="150">
        <v>30</v>
      </c>
      <c r="I210" s="151"/>
      <c r="J210" s="152">
        <f>ROUND(I210*H210,2)</f>
        <v>0</v>
      </c>
      <c r="K210" s="153"/>
      <c r="L210" s="34"/>
      <c r="M210" s="154" t="s">
        <v>1</v>
      </c>
      <c r="N210" s="155" t="s">
        <v>41</v>
      </c>
      <c r="O210" s="59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8" t="s">
        <v>161</v>
      </c>
      <c r="AT210" s="158" t="s">
        <v>157</v>
      </c>
      <c r="AU210" s="158" t="s">
        <v>86</v>
      </c>
      <c r="AY210" s="18" t="s">
        <v>155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8" t="s">
        <v>84</v>
      </c>
      <c r="BK210" s="159">
        <f>ROUND(I210*H210,2)</f>
        <v>0</v>
      </c>
      <c r="BL210" s="18" t="s">
        <v>161</v>
      </c>
      <c r="BM210" s="158" t="s">
        <v>297</v>
      </c>
    </row>
    <row r="211" spans="1:65" s="14" customFormat="1">
      <c r="B211" s="169"/>
      <c r="D211" s="161" t="s">
        <v>167</v>
      </c>
      <c r="E211" s="170" t="s">
        <v>1</v>
      </c>
      <c r="F211" s="171" t="s">
        <v>298</v>
      </c>
      <c r="H211" s="170" t="s">
        <v>1</v>
      </c>
      <c r="I211" s="172"/>
      <c r="L211" s="169"/>
      <c r="M211" s="173"/>
      <c r="N211" s="174"/>
      <c r="O211" s="174"/>
      <c r="P211" s="174"/>
      <c r="Q211" s="174"/>
      <c r="R211" s="174"/>
      <c r="S211" s="174"/>
      <c r="T211" s="175"/>
      <c r="AT211" s="170" t="s">
        <v>167</v>
      </c>
      <c r="AU211" s="170" t="s">
        <v>86</v>
      </c>
      <c r="AV211" s="14" t="s">
        <v>84</v>
      </c>
      <c r="AW211" s="14" t="s">
        <v>32</v>
      </c>
      <c r="AX211" s="14" t="s">
        <v>76</v>
      </c>
      <c r="AY211" s="170" t="s">
        <v>155</v>
      </c>
    </row>
    <row r="212" spans="1:65" s="13" customFormat="1">
      <c r="B212" s="160"/>
      <c r="D212" s="161" t="s">
        <v>167</v>
      </c>
      <c r="E212" s="162" t="s">
        <v>1</v>
      </c>
      <c r="F212" s="163" t="s">
        <v>225</v>
      </c>
      <c r="H212" s="164">
        <v>30</v>
      </c>
      <c r="I212" s="165"/>
      <c r="L212" s="160"/>
      <c r="M212" s="166"/>
      <c r="N212" s="167"/>
      <c r="O212" s="167"/>
      <c r="P212" s="167"/>
      <c r="Q212" s="167"/>
      <c r="R212" s="167"/>
      <c r="S212" s="167"/>
      <c r="T212" s="168"/>
      <c r="AT212" s="162" t="s">
        <v>167</v>
      </c>
      <c r="AU212" s="162" t="s">
        <v>86</v>
      </c>
      <c r="AV212" s="13" t="s">
        <v>86</v>
      </c>
      <c r="AW212" s="13" t="s">
        <v>32</v>
      </c>
      <c r="AX212" s="13" t="s">
        <v>76</v>
      </c>
      <c r="AY212" s="162" t="s">
        <v>155</v>
      </c>
    </row>
    <row r="213" spans="1:65" s="15" customFormat="1">
      <c r="B213" s="176"/>
      <c r="D213" s="161" t="s">
        <v>167</v>
      </c>
      <c r="E213" s="177" t="s">
        <v>1</v>
      </c>
      <c r="F213" s="178" t="s">
        <v>178</v>
      </c>
      <c r="H213" s="179">
        <v>30</v>
      </c>
      <c r="I213" s="180"/>
      <c r="L213" s="176"/>
      <c r="M213" s="181"/>
      <c r="N213" s="182"/>
      <c r="O213" s="182"/>
      <c r="P213" s="182"/>
      <c r="Q213" s="182"/>
      <c r="R213" s="182"/>
      <c r="S213" s="182"/>
      <c r="T213" s="183"/>
      <c r="AT213" s="177" t="s">
        <v>167</v>
      </c>
      <c r="AU213" s="177" t="s">
        <v>86</v>
      </c>
      <c r="AV213" s="15" t="s">
        <v>161</v>
      </c>
      <c r="AW213" s="15" t="s">
        <v>32</v>
      </c>
      <c r="AX213" s="15" t="s">
        <v>84</v>
      </c>
      <c r="AY213" s="177" t="s">
        <v>155</v>
      </c>
    </row>
    <row r="214" spans="1:65" s="2" customFormat="1" ht="24.2" customHeight="1">
      <c r="A214" s="33"/>
      <c r="B214" s="145"/>
      <c r="C214" s="184" t="s">
        <v>299</v>
      </c>
      <c r="D214" s="184" t="s">
        <v>230</v>
      </c>
      <c r="E214" s="185" t="s">
        <v>300</v>
      </c>
      <c r="F214" s="186" t="s">
        <v>301</v>
      </c>
      <c r="G214" s="187" t="s">
        <v>224</v>
      </c>
      <c r="H214" s="188">
        <v>26</v>
      </c>
      <c r="I214" s="189"/>
      <c r="J214" s="190">
        <f>ROUND(I214*H214,2)</f>
        <v>0</v>
      </c>
      <c r="K214" s="191"/>
      <c r="L214" s="192"/>
      <c r="M214" s="193" t="s">
        <v>1</v>
      </c>
      <c r="N214" s="194" t="s">
        <v>41</v>
      </c>
      <c r="O214" s="59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8" t="s">
        <v>185</v>
      </c>
      <c r="AT214" s="158" t="s">
        <v>230</v>
      </c>
      <c r="AU214" s="158" t="s">
        <v>86</v>
      </c>
      <c r="AY214" s="18" t="s">
        <v>155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8" t="s">
        <v>84</v>
      </c>
      <c r="BK214" s="159">
        <f>ROUND(I214*H214,2)</f>
        <v>0</v>
      </c>
      <c r="BL214" s="18" t="s">
        <v>161</v>
      </c>
      <c r="BM214" s="158" t="s">
        <v>302</v>
      </c>
    </row>
    <row r="215" spans="1:65" s="13" customFormat="1">
      <c r="B215" s="160"/>
      <c r="D215" s="161" t="s">
        <v>167</v>
      </c>
      <c r="E215" s="162" t="s">
        <v>1</v>
      </c>
      <c r="F215" s="163" t="s">
        <v>303</v>
      </c>
      <c r="H215" s="164">
        <v>26</v>
      </c>
      <c r="I215" s="165"/>
      <c r="L215" s="160"/>
      <c r="M215" s="166"/>
      <c r="N215" s="167"/>
      <c r="O215" s="167"/>
      <c r="P215" s="167"/>
      <c r="Q215" s="167"/>
      <c r="R215" s="167"/>
      <c r="S215" s="167"/>
      <c r="T215" s="168"/>
      <c r="AT215" s="162" t="s">
        <v>167</v>
      </c>
      <c r="AU215" s="162" t="s">
        <v>86</v>
      </c>
      <c r="AV215" s="13" t="s">
        <v>86</v>
      </c>
      <c r="AW215" s="13" t="s">
        <v>32</v>
      </c>
      <c r="AX215" s="13" t="s">
        <v>84</v>
      </c>
      <c r="AY215" s="162" t="s">
        <v>155</v>
      </c>
    </row>
    <row r="216" spans="1:65" s="14" customFormat="1" ht="22.5">
      <c r="B216" s="169"/>
      <c r="D216" s="161" t="s">
        <v>167</v>
      </c>
      <c r="E216" s="170" t="s">
        <v>1</v>
      </c>
      <c r="F216" s="171" t="s">
        <v>304</v>
      </c>
      <c r="H216" s="170" t="s">
        <v>1</v>
      </c>
      <c r="I216" s="172"/>
      <c r="L216" s="169"/>
      <c r="M216" s="173"/>
      <c r="N216" s="174"/>
      <c r="O216" s="174"/>
      <c r="P216" s="174"/>
      <c r="Q216" s="174"/>
      <c r="R216" s="174"/>
      <c r="S216" s="174"/>
      <c r="T216" s="175"/>
      <c r="AT216" s="170" t="s">
        <v>167</v>
      </c>
      <c r="AU216" s="170" t="s">
        <v>86</v>
      </c>
      <c r="AV216" s="14" t="s">
        <v>84</v>
      </c>
      <c r="AW216" s="14" t="s">
        <v>32</v>
      </c>
      <c r="AX216" s="14" t="s">
        <v>76</v>
      </c>
      <c r="AY216" s="170" t="s">
        <v>155</v>
      </c>
    </row>
    <row r="217" spans="1:65" s="2" customFormat="1" ht="24.2" customHeight="1">
      <c r="A217" s="33"/>
      <c r="B217" s="145"/>
      <c r="C217" s="184" t="s">
        <v>237</v>
      </c>
      <c r="D217" s="184" t="s">
        <v>230</v>
      </c>
      <c r="E217" s="185" t="s">
        <v>305</v>
      </c>
      <c r="F217" s="186" t="s">
        <v>306</v>
      </c>
      <c r="G217" s="187" t="s">
        <v>224</v>
      </c>
      <c r="H217" s="188">
        <v>4</v>
      </c>
      <c r="I217" s="189"/>
      <c r="J217" s="190">
        <f>ROUND(I217*H217,2)</f>
        <v>0</v>
      </c>
      <c r="K217" s="191"/>
      <c r="L217" s="192"/>
      <c r="M217" s="193" t="s">
        <v>1</v>
      </c>
      <c r="N217" s="194" t="s">
        <v>41</v>
      </c>
      <c r="O217" s="59"/>
      <c r="P217" s="156">
        <f>O217*H217</f>
        <v>0</v>
      </c>
      <c r="Q217" s="156">
        <v>0</v>
      </c>
      <c r="R217" s="156">
        <f>Q217*H217</f>
        <v>0</v>
      </c>
      <c r="S217" s="156">
        <v>0</v>
      </c>
      <c r="T217" s="15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8" t="s">
        <v>185</v>
      </c>
      <c r="AT217" s="158" t="s">
        <v>230</v>
      </c>
      <c r="AU217" s="158" t="s">
        <v>86</v>
      </c>
      <c r="AY217" s="18" t="s">
        <v>155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8" t="s">
        <v>84</v>
      </c>
      <c r="BK217" s="159">
        <f>ROUND(I217*H217,2)</f>
        <v>0</v>
      </c>
      <c r="BL217" s="18" t="s">
        <v>161</v>
      </c>
      <c r="BM217" s="158" t="s">
        <v>307</v>
      </c>
    </row>
    <row r="218" spans="1:65" s="2" customFormat="1" ht="16.5" customHeight="1">
      <c r="A218" s="33"/>
      <c r="B218" s="145"/>
      <c r="C218" s="146" t="s">
        <v>308</v>
      </c>
      <c r="D218" s="146" t="s">
        <v>157</v>
      </c>
      <c r="E218" s="147" t="s">
        <v>309</v>
      </c>
      <c r="F218" s="148" t="s">
        <v>310</v>
      </c>
      <c r="G218" s="149" t="s">
        <v>160</v>
      </c>
      <c r="H218" s="150">
        <v>1</v>
      </c>
      <c r="I218" s="151"/>
      <c r="J218" s="152">
        <f>ROUND(I218*H218,2)</f>
        <v>0</v>
      </c>
      <c r="K218" s="153"/>
      <c r="L218" s="34"/>
      <c r="M218" s="154" t="s">
        <v>1</v>
      </c>
      <c r="N218" s="155" t="s">
        <v>41</v>
      </c>
      <c r="O218" s="59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8" t="s">
        <v>161</v>
      </c>
      <c r="AT218" s="158" t="s">
        <v>157</v>
      </c>
      <c r="AU218" s="158" t="s">
        <v>86</v>
      </c>
      <c r="AY218" s="18" t="s">
        <v>155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8" t="s">
        <v>84</v>
      </c>
      <c r="BK218" s="159">
        <f>ROUND(I218*H218,2)</f>
        <v>0</v>
      </c>
      <c r="BL218" s="18" t="s">
        <v>161</v>
      </c>
      <c r="BM218" s="158" t="s">
        <v>311</v>
      </c>
    </row>
    <row r="219" spans="1:65" s="13" customFormat="1">
      <c r="B219" s="160"/>
      <c r="D219" s="161" t="s">
        <v>167</v>
      </c>
      <c r="E219" s="162" t="s">
        <v>1</v>
      </c>
      <c r="F219" s="163" t="s">
        <v>312</v>
      </c>
      <c r="H219" s="164">
        <v>1</v>
      </c>
      <c r="I219" s="165"/>
      <c r="L219" s="160"/>
      <c r="M219" s="166"/>
      <c r="N219" s="167"/>
      <c r="O219" s="167"/>
      <c r="P219" s="167"/>
      <c r="Q219" s="167"/>
      <c r="R219" s="167"/>
      <c r="S219" s="167"/>
      <c r="T219" s="168"/>
      <c r="AT219" s="162" t="s">
        <v>167</v>
      </c>
      <c r="AU219" s="162" t="s">
        <v>86</v>
      </c>
      <c r="AV219" s="13" t="s">
        <v>86</v>
      </c>
      <c r="AW219" s="13" t="s">
        <v>32</v>
      </c>
      <c r="AX219" s="13" t="s">
        <v>84</v>
      </c>
      <c r="AY219" s="162" t="s">
        <v>155</v>
      </c>
    </row>
    <row r="220" spans="1:65" s="2" customFormat="1" ht="24.2" customHeight="1">
      <c r="A220" s="33"/>
      <c r="B220" s="145"/>
      <c r="C220" s="146" t="s">
        <v>241</v>
      </c>
      <c r="D220" s="146" t="s">
        <v>157</v>
      </c>
      <c r="E220" s="147" t="s">
        <v>313</v>
      </c>
      <c r="F220" s="148" t="s">
        <v>314</v>
      </c>
      <c r="G220" s="149" t="s">
        <v>160</v>
      </c>
      <c r="H220" s="150">
        <v>1</v>
      </c>
      <c r="I220" s="151"/>
      <c r="J220" s="152">
        <f>ROUND(I220*H220,2)</f>
        <v>0</v>
      </c>
      <c r="K220" s="153"/>
      <c r="L220" s="34"/>
      <c r="M220" s="154" t="s">
        <v>1</v>
      </c>
      <c r="N220" s="155" t="s">
        <v>41</v>
      </c>
      <c r="O220" s="59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8" t="s">
        <v>161</v>
      </c>
      <c r="AT220" s="158" t="s">
        <v>157</v>
      </c>
      <c r="AU220" s="158" t="s">
        <v>86</v>
      </c>
      <c r="AY220" s="18" t="s">
        <v>155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8" t="s">
        <v>84</v>
      </c>
      <c r="BK220" s="159">
        <f>ROUND(I220*H220,2)</f>
        <v>0</v>
      </c>
      <c r="BL220" s="18" t="s">
        <v>161</v>
      </c>
      <c r="BM220" s="158" t="s">
        <v>315</v>
      </c>
    </row>
    <row r="221" spans="1:65" s="2" customFormat="1" ht="24.2" customHeight="1">
      <c r="A221" s="33"/>
      <c r="B221" s="145"/>
      <c r="C221" s="146" t="s">
        <v>316</v>
      </c>
      <c r="D221" s="146" t="s">
        <v>157</v>
      </c>
      <c r="E221" s="147" t="s">
        <v>317</v>
      </c>
      <c r="F221" s="148" t="s">
        <v>318</v>
      </c>
      <c r="G221" s="149" t="s">
        <v>160</v>
      </c>
      <c r="H221" s="150">
        <v>1</v>
      </c>
      <c r="I221" s="151"/>
      <c r="J221" s="152">
        <f>ROUND(I221*H221,2)</f>
        <v>0</v>
      </c>
      <c r="K221" s="153"/>
      <c r="L221" s="34"/>
      <c r="M221" s="154" t="s">
        <v>1</v>
      </c>
      <c r="N221" s="155" t="s">
        <v>41</v>
      </c>
      <c r="O221" s="59"/>
      <c r="P221" s="156">
        <f>O221*H221</f>
        <v>0</v>
      </c>
      <c r="Q221" s="156">
        <v>0</v>
      </c>
      <c r="R221" s="156">
        <f>Q221*H221</f>
        <v>0</v>
      </c>
      <c r="S221" s="156">
        <v>0</v>
      </c>
      <c r="T221" s="157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8" t="s">
        <v>161</v>
      </c>
      <c r="AT221" s="158" t="s">
        <v>157</v>
      </c>
      <c r="AU221" s="158" t="s">
        <v>86</v>
      </c>
      <c r="AY221" s="18" t="s">
        <v>155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8" t="s">
        <v>84</v>
      </c>
      <c r="BK221" s="159">
        <f>ROUND(I221*H221,2)</f>
        <v>0</v>
      </c>
      <c r="BL221" s="18" t="s">
        <v>161</v>
      </c>
      <c r="BM221" s="158" t="s">
        <v>319</v>
      </c>
    </row>
    <row r="222" spans="1:65" s="12" customFormat="1" ht="22.9" customHeight="1">
      <c r="B222" s="132"/>
      <c r="D222" s="133" t="s">
        <v>75</v>
      </c>
      <c r="E222" s="143" t="s">
        <v>161</v>
      </c>
      <c r="F222" s="143" t="s">
        <v>320</v>
      </c>
      <c r="I222" s="135"/>
      <c r="J222" s="144">
        <f>BK222</f>
        <v>0</v>
      </c>
      <c r="L222" s="132"/>
      <c r="M222" s="137"/>
      <c r="N222" s="138"/>
      <c r="O222" s="138"/>
      <c r="P222" s="139">
        <f>SUM(P223:P240)</f>
        <v>0</v>
      </c>
      <c r="Q222" s="138"/>
      <c r="R222" s="139">
        <f>SUM(R223:R240)</f>
        <v>2.5104800000000003</v>
      </c>
      <c r="S222" s="138"/>
      <c r="T222" s="140">
        <f>SUM(T223:T240)</f>
        <v>0</v>
      </c>
      <c r="AR222" s="133" t="s">
        <v>84</v>
      </c>
      <c r="AT222" s="141" t="s">
        <v>75</v>
      </c>
      <c r="AU222" s="141" t="s">
        <v>84</v>
      </c>
      <c r="AY222" s="133" t="s">
        <v>155</v>
      </c>
      <c r="BK222" s="142">
        <f>SUM(BK223:BK240)</f>
        <v>0</v>
      </c>
    </row>
    <row r="223" spans="1:65" s="2" customFormat="1" ht="16.5" customHeight="1">
      <c r="A223" s="33"/>
      <c r="B223" s="145"/>
      <c r="C223" s="146" t="s">
        <v>321</v>
      </c>
      <c r="D223" s="146" t="s">
        <v>157</v>
      </c>
      <c r="E223" s="147" t="s">
        <v>322</v>
      </c>
      <c r="F223" s="148" t="s">
        <v>323</v>
      </c>
      <c r="G223" s="149" t="s">
        <v>172</v>
      </c>
      <c r="H223" s="150">
        <v>0.128</v>
      </c>
      <c r="I223" s="151"/>
      <c r="J223" s="152">
        <f>ROUND(I223*H223,2)</f>
        <v>0</v>
      </c>
      <c r="K223" s="153"/>
      <c r="L223" s="34"/>
      <c r="M223" s="154" t="s">
        <v>1</v>
      </c>
      <c r="N223" s="155" t="s">
        <v>41</v>
      </c>
      <c r="O223" s="59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8" t="s">
        <v>161</v>
      </c>
      <c r="AT223" s="158" t="s">
        <v>157</v>
      </c>
      <c r="AU223" s="158" t="s">
        <v>86</v>
      </c>
      <c r="AY223" s="18" t="s">
        <v>155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8" t="s">
        <v>84</v>
      </c>
      <c r="BK223" s="159">
        <f>ROUND(I223*H223,2)</f>
        <v>0</v>
      </c>
      <c r="BL223" s="18" t="s">
        <v>161</v>
      </c>
      <c r="BM223" s="158" t="s">
        <v>324</v>
      </c>
    </row>
    <row r="224" spans="1:65" s="14" customFormat="1">
      <c r="B224" s="169"/>
      <c r="D224" s="161" t="s">
        <v>167</v>
      </c>
      <c r="E224" s="170" t="s">
        <v>1</v>
      </c>
      <c r="F224" s="171" t="s">
        <v>325</v>
      </c>
      <c r="H224" s="170" t="s">
        <v>1</v>
      </c>
      <c r="I224" s="172"/>
      <c r="L224" s="169"/>
      <c r="M224" s="173"/>
      <c r="N224" s="174"/>
      <c r="O224" s="174"/>
      <c r="P224" s="174"/>
      <c r="Q224" s="174"/>
      <c r="R224" s="174"/>
      <c r="S224" s="174"/>
      <c r="T224" s="175"/>
      <c r="AT224" s="170" t="s">
        <v>167</v>
      </c>
      <c r="AU224" s="170" t="s">
        <v>86</v>
      </c>
      <c r="AV224" s="14" t="s">
        <v>84</v>
      </c>
      <c r="AW224" s="14" t="s">
        <v>32</v>
      </c>
      <c r="AX224" s="14" t="s">
        <v>76</v>
      </c>
      <c r="AY224" s="170" t="s">
        <v>155</v>
      </c>
    </row>
    <row r="225" spans="1:65" s="13" customFormat="1">
      <c r="B225" s="160"/>
      <c r="D225" s="161" t="s">
        <v>167</v>
      </c>
      <c r="E225" s="162" t="s">
        <v>1</v>
      </c>
      <c r="F225" s="163" t="s">
        <v>326</v>
      </c>
      <c r="H225" s="164">
        <v>0.128</v>
      </c>
      <c r="I225" s="165"/>
      <c r="L225" s="160"/>
      <c r="M225" s="166"/>
      <c r="N225" s="167"/>
      <c r="O225" s="167"/>
      <c r="P225" s="167"/>
      <c r="Q225" s="167"/>
      <c r="R225" s="167"/>
      <c r="S225" s="167"/>
      <c r="T225" s="168"/>
      <c r="AT225" s="162" t="s">
        <v>167</v>
      </c>
      <c r="AU225" s="162" t="s">
        <v>86</v>
      </c>
      <c r="AV225" s="13" t="s">
        <v>86</v>
      </c>
      <c r="AW225" s="13" t="s">
        <v>32</v>
      </c>
      <c r="AX225" s="13" t="s">
        <v>76</v>
      </c>
      <c r="AY225" s="162" t="s">
        <v>155</v>
      </c>
    </row>
    <row r="226" spans="1:65" s="15" customFormat="1">
      <c r="B226" s="176"/>
      <c r="D226" s="161" t="s">
        <v>167</v>
      </c>
      <c r="E226" s="177" t="s">
        <v>1</v>
      </c>
      <c r="F226" s="178" t="s">
        <v>178</v>
      </c>
      <c r="H226" s="179">
        <v>0.128</v>
      </c>
      <c r="I226" s="180"/>
      <c r="L226" s="176"/>
      <c r="M226" s="181"/>
      <c r="N226" s="182"/>
      <c r="O226" s="182"/>
      <c r="P226" s="182"/>
      <c r="Q226" s="182"/>
      <c r="R226" s="182"/>
      <c r="S226" s="182"/>
      <c r="T226" s="183"/>
      <c r="AT226" s="177" t="s">
        <v>167</v>
      </c>
      <c r="AU226" s="177" t="s">
        <v>86</v>
      </c>
      <c r="AV226" s="15" t="s">
        <v>161</v>
      </c>
      <c r="AW226" s="15" t="s">
        <v>32</v>
      </c>
      <c r="AX226" s="15" t="s">
        <v>84</v>
      </c>
      <c r="AY226" s="177" t="s">
        <v>155</v>
      </c>
    </row>
    <row r="227" spans="1:65" s="2" customFormat="1" ht="16.5" customHeight="1">
      <c r="A227" s="33"/>
      <c r="B227" s="145"/>
      <c r="C227" s="146" t="s">
        <v>252</v>
      </c>
      <c r="D227" s="146" t="s">
        <v>157</v>
      </c>
      <c r="E227" s="147" t="s">
        <v>327</v>
      </c>
      <c r="F227" s="148" t="s">
        <v>328</v>
      </c>
      <c r="G227" s="149" t="s">
        <v>165</v>
      </c>
      <c r="H227" s="150">
        <v>1.7609999999999999</v>
      </c>
      <c r="I227" s="151"/>
      <c r="J227" s="152">
        <f>ROUND(I227*H227,2)</f>
        <v>0</v>
      </c>
      <c r="K227" s="153"/>
      <c r="L227" s="34"/>
      <c r="M227" s="154" t="s">
        <v>1</v>
      </c>
      <c r="N227" s="155" t="s">
        <v>41</v>
      </c>
      <c r="O227" s="59"/>
      <c r="P227" s="156">
        <f>O227*H227</f>
        <v>0</v>
      </c>
      <c r="Q227" s="156">
        <v>0</v>
      </c>
      <c r="R227" s="156">
        <f>Q227*H227</f>
        <v>0</v>
      </c>
      <c r="S227" s="156">
        <v>0</v>
      </c>
      <c r="T227" s="157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8" t="s">
        <v>161</v>
      </c>
      <c r="AT227" s="158" t="s">
        <v>157</v>
      </c>
      <c r="AU227" s="158" t="s">
        <v>86</v>
      </c>
      <c r="AY227" s="18" t="s">
        <v>155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18" t="s">
        <v>84</v>
      </c>
      <c r="BK227" s="159">
        <f>ROUND(I227*H227,2)</f>
        <v>0</v>
      </c>
      <c r="BL227" s="18" t="s">
        <v>161</v>
      </c>
      <c r="BM227" s="158" t="s">
        <v>329</v>
      </c>
    </row>
    <row r="228" spans="1:65" s="14" customFormat="1">
      <c r="B228" s="169"/>
      <c r="D228" s="161" t="s">
        <v>167</v>
      </c>
      <c r="E228" s="170" t="s">
        <v>1</v>
      </c>
      <c r="F228" s="171" t="s">
        <v>330</v>
      </c>
      <c r="H228" s="170" t="s">
        <v>1</v>
      </c>
      <c r="I228" s="172"/>
      <c r="L228" s="169"/>
      <c r="M228" s="173"/>
      <c r="N228" s="174"/>
      <c r="O228" s="174"/>
      <c r="P228" s="174"/>
      <c r="Q228" s="174"/>
      <c r="R228" s="174"/>
      <c r="S228" s="174"/>
      <c r="T228" s="175"/>
      <c r="AT228" s="170" t="s">
        <v>167</v>
      </c>
      <c r="AU228" s="170" t="s">
        <v>86</v>
      </c>
      <c r="AV228" s="14" t="s">
        <v>84</v>
      </c>
      <c r="AW228" s="14" t="s">
        <v>32</v>
      </c>
      <c r="AX228" s="14" t="s">
        <v>76</v>
      </c>
      <c r="AY228" s="170" t="s">
        <v>155</v>
      </c>
    </row>
    <row r="229" spans="1:65" s="13" customFormat="1">
      <c r="B229" s="160"/>
      <c r="D229" s="161" t="s">
        <v>167</v>
      </c>
      <c r="E229" s="162" t="s">
        <v>1</v>
      </c>
      <c r="F229" s="163" t="s">
        <v>331</v>
      </c>
      <c r="H229" s="164">
        <v>1.7609999999999999</v>
      </c>
      <c r="I229" s="165"/>
      <c r="L229" s="160"/>
      <c r="M229" s="166"/>
      <c r="N229" s="167"/>
      <c r="O229" s="167"/>
      <c r="P229" s="167"/>
      <c r="Q229" s="167"/>
      <c r="R229" s="167"/>
      <c r="S229" s="167"/>
      <c r="T229" s="168"/>
      <c r="AT229" s="162" t="s">
        <v>167</v>
      </c>
      <c r="AU229" s="162" t="s">
        <v>86</v>
      </c>
      <c r="AV229" s="13" t="s">
        <v>86</v>
      </c>
      <c r="AW229" s="13" t="s">
        <v>32</v>
      </c>
      <c r="AX229" s="13" t="s">
        <v>76</v>
      </c>
      <c r="AY229" s="162" t="s">
        <v>155</v>
      </c>
    </row>
    <row r="230" spans="1:65" s="15" customFormat="1">
      <c r="B230" s="176"/>
      <c r="D230" s="161" t="s">
        <v>167</v>
      </c>
      <c r="E230" s="177" t="s">
        <v>1</v>
      </c>
      <c r="F230" s="178" t="s">
        <v>178</v>
      </c>
      <c r="H230" s="179">
        <v>1.7609999999999999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167</v>
      </c>
      <c r="AU230" s="177" t="s">
        <v>86</v>
      </c>
      <c r="AV230" s="15" t="s">
        <v>161</v>
      </c>
      <c r="AW230" s="15" t="s">
        <v>32</v>
      </c>
      <c r="AX230" s="15" t="s">
        <v>84</v>
      </c>
      <c r="AY230" s="177" t="s">
        <v>155</v>
      </c>
    </row>
    <row r="231" spans="1:65" s="2" customFormat="1" ht="16.5" customHeight="1">
      <c r="A231" s="33"/>
      <c r="B231" s="145"/>
      <c r="C231" s="146" t="s">
        <v>332</v>
      </c>
      <c r="D231" s="146" t="s">
        <v>157</v>
      </c>
      <c r="E231" s="147" t="s">
        <v>333</v>
      </c>
      <c r="F231" s="148" t="s">
        <v>334</v>
      </c>
      <c r="G231" s="149" t="s">
        <v>165</v>
      </c>
      <c r="H231" s="150">
        <v>1.7609999999999999</v>
      </c>
      <c r="I231" s="151"/>
      <c r="J231" s="152">
        <f>ROUND(I231*H231,2)</f>
        <v>0</v>
      </c>
      <c r="K231" s="153"/>
      <c r="L231" s="34"/>
      <c r="M231" s="154" t="s">
        <v>1</v>
      </c>
      <c r="N231" s="155" t="s">
        <v>41</v>
      </c>
      <c r="O231" s="59"/>
      <c r="P231" s="156">
        <f>O231*H231</f>
        <v>0</v>
      </c>
      <c r="Q231" s="156">
        <v>0</v>
      </c>
      <c r="R231" s="156">
        <f>Q231*H231</f>
        <v>0</v>
      </c>
      <c r="S231" s="156">
        <v>0</v>
      </c>
      <c r="T231" s="157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8" t="s">
        <v>161</v>
      </c>
      <c r="AT231" s="158" t="s">
        <v>157</v>
      </c>
      <c r="AU231" s="158" t="s">
        <v>86</v>
      </c>
      <c r="AY231" s="18" t="s">
        <v>155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8" t="s">
        <v>84</v>
      </c>
      <c r="BK231" s="159">
        <f>ROUND(I231*H231,2)</f>
        <v>0</v>
      </c>
      <c r="BL231" s="18" t="s">
        <v>161</v>
      </c>
      <c r="BM231" s="158" t="s">
        <v>335</v>
      </c>
    </row>
    <row r="232" spans="1:65" s="2" customFormat="1" ht="24.2" customHeight="1">
      <c r="A232" s="33"/>
      <c r="B232" s="145"/>
      <c r="C232" s="146" t="s">
        <v>256</v>
      </c>
      <c r="D232" s="146" t="s">
        <v>157</v>
      </c>
      <c r="E232" s="147" t="s">
        <v>336</v>
      </c>
      <c r="F232" s="148" t="s">
        <v>337</v>
      </c>
      <c r="G232" s="149" t="s">
        <v>202</v>
      </c>
      <c r="H232" s="150">
        <v>2.1000000000000001E-2</v>
      </c>
      <c r="I232" s="151"/>
      <c r="J232" s="152">
        <f>ROUND(I232*H232,2)</f>
        <v>0</v>
      </c>
      <c r="K232" s="153"/>
      <c r="L232" s="34"/>
      <c r="M232" s="154" t="s">
        <v>1</v>
      </c>
      <c r="N232" s="155" t="s">
        <v>41</v>
      </c>
      <c r="O232" s="59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8" t="s">
        <v>161</v>
      </c>
      <c r="AT232" s="158" t="s">
        <v>157</v>
      </c>
      <c r="AU232" s="158" t="s">
        <v>86</v>
      </c>
      <c r="AY232" s="18" t="s">
        <v>155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8" t="s">
        <v>84</v>
      </c>
      <c r="BK232" s="159">
        <f>ROUND(I232*H232,2)</f>
        <v>0</v>
      </c>
      <c r="BL232" s="18" t="s">
        <v>161</v>
      </c>
      <c r="BM232" s="158" t="s">
        <v>162</v>
      </c>
    </row>
    <row r="233" spans="1:65" s="14" customFormat="1">
      <c r="B233" s="169"/>
      <c r="D233" s="161" t="s">
        <v>167</v>
      </c>
      <c r="E233" s="170" t="s">
        <v>1</v>
      </c>
      <c r="F233" s="171" t="s">
        <v>338</v>
      </c>
      <c r="H233" s="170" t="s">
        <v>1</v>
      </c>
      <c r="I233" s="172"/>
      <c r="L233" s="169"/>
      <c r="M233" s="173"/>
      <c r="N233" s="174"/>
      <c r="O233" s="174"/>
      <c r="P233" s="174"/>
      <c r="Q233" s="174"/>
      <c r="R233" s="174"/>
      <c r="S233" s="174"/>
      <c r="T233" s="175"/>
      <c r="AT233" s="170" t="s">
        <v>167</v>
      </c>
      <c r="AU233" s="170" t="s">
        <v>86</v>
      </c>
      <c r="AV233" s="14" t="s">
        <v>84</v>
      </c>
      <c r="AW233" s="14" t="s">
        <v>32</v>
      </c>
      <c r="AX233" s="14" t="s">
        <v>76</v>
      </c>
      <c r="AY233" s="170" t="s">
        <v>155</v>
      </c>
    </row>
    <row r="234" spans="1:65" s="13" customFormat="1">
      <c r="B234" s="160"/>
      <c r="D234" s="161" t="s">
        <v>167</v>
      </c>
      <c r="E234" s="162" t="s">
        <v>1</v>
      </c>
      <c r="F234" s="163" t="s">
        <v>339</v>
      </c>
      <c r="H234" s="164">
        <v>1.7999999999999999E-2</v>
      </c>
      <c r="I234" s="165"/>
      <c r="L234" s="160"/>
      <c r="M234" s="166"/>
      <c r="N234" s="167"/>
      <c r="O234" s="167"/>
      <c r="P234" s="167"/>
      <c r="Q234" s="167"/>
      <c r="R234" s="167"/>
      <c r="S234" s="167"/>
      <c r="T234" s="168"/>
      <c r="AT234" s="162" t="s">
        <v>167</v>
      </c>
      <c r="AU234" s="162" t="s">
        <v>86</v>
      </c>
      <c r="AV234" s="13" t="s">
        <v>86</v>
      </c>
      <c r="AW234" s="13" t="s">
        <v>32</v>
      </c>
      <c r="AX234" s="13" t="s">
        <v>76</v>
      </c>
      <c r="AY234" s="162" t="s">
        <v>155</v>
      </c>
    </row>
    <row r="235" spans="1:65" s="13" customFormat="1">
      <c r="B235" s="160"/>
      <c r="D235" s="161" t="s">
        <v>167</v>
      </c>
      <c r="E235" s="162" t="s">
        <v>1</v>
      </c>
      <c r="F235" s="163" t="s">
        <v>340</v>
      </c>
      <c r="H235" s="164">
        <v>3.0000000000000001E-3</v>
      </c>
      <c r="I235" s="165"/>
      <c r="L235" s="160"/>
      <c r="M235" s="166"/>
      <c r="N235" s="167"/>
      <c r="O235" s="167"/>
      <c r="P235" s="167"/>
      <c r="Q235" s="167"/>
      <c r="R235" s="167"/>
      <c r="S235" s="167"/>
      <c r="T235" s="168"/>
      <c r="AT235" s="162" t="s">
        <v>167</v>
      </c>
      <c r="AU235" s="162" t="s">
        <v>86</v>
      </c>
      <c r="AV235" s="13" t="s">
        <v>86</v>
      </c>
      <c r="AW235" s="13" t="s">
        <v>32</v>
      </c>
      <c r="AX235" s="13" t="s">
        <v>76</v>
      </c>
      <c r="AY235" s="162" t="s">
        <v>155</v>
      </c>
    </row>
    <row r="236" spans="1:65" s="15" customFormat="1">
      <c r="B236" s="176"/>
      <c r="D236" s="161" t="s">
        <v>167</v>
      </c>
      <c r="E236" s="177" t="s">
        <v>1</v>
      </c>
      <c r="F236" s="178" t="s">
        <v>178</v>
      </c>
      <c r="H236" s="179">
        <v>2.0999999999999998E-2</v>
      </c>
      <c r="I236" s="180"/>
      <c r="L236" s="176"/>
      <c r="M236" s="181"/>
      <c r="N236" s="182"/>
      <c r="O236" s="182"/>
      <c r="P236" s="182"/>
      <c r="Q236" s="182"/>
      <c r="R236" s="182"/>
      <c r="S236" s="182"/>
      <c r="T236" s="183"/>
      <c r="AT236" s="177" t="s">
        <v>167</v>
      </c>
      <c r="AU236" s="177" t="s">
        <v>86</v>
      </c>
      <c r="AV236" s="15" t="s">
        <v>161</v>
      </c>
      <c r="AW236" s="15" t="s">
        <v>32</v>
      </c>
      <c r="AX236" s="15" t="s">
        <v>84</v>
      </c>
      <c r="AY236" s="177" t="s">
        <v>155</v>
      </c>
    </row>
    <row r="237" spans="1:65" s="2" customFormat="1" ht="24.2" customHeight="1">
      <c r="A237" s="33"/>
      <c r="B237" s="145"/>
      <c r="C237" s="146" t="s">
        <v>234</v>
      </c>
      <c r="D237" s="146" t="s">
        <v>157</v>
      </c>
      <c r="E237" s="147" t="s">
        <v>341</v>
      </c>
      <c r="F237" s="148" t="s">
        <v>342</v>
      </c>
      <c r="G237" s="149" t="s">
        <v>292</v>
      </c>
      <c r="H237" s="150">
        <v>27.2</v>
      </c>
      <c r="I237" s="151"/>
      <c r="J237" s="152">
        <f>ROUND(I237*H237,2)</f>
        <v>0</v>
      </c>
      <c r="K237" s="153"/>
      <c r="L237" s="34"/>
      <c r="M237" s="154" t="s">
        <v>1</v>
      </c>
      <c r="N237" s="155" t="s">
        <v>41</v>
      </c>
      <c r="O237" s="59"/>
      <c r="P237" s="156">
        <f>O237*H237</f>
        <v>0</v>
      </c>
      <c r="Q237" s="156">
        <v>3.465E-2</v>
      </c>
      <c r="R237" s="156">
        <f>Q237*H237</f>
        <v>0.94247999999999998</v>
      </c>
      <c r="S237" s="156">
        <v>0</v>
      </c>
      <c r="T237" s="157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8" t="s">
        <v>161</v>
      </c>
      <c r="AT237" s="158" t="s">
        <v>157</v>
      </c>
      <c r="AU237" s="158" t="s">
        <v>86</v>
      </c>
      <c r="AY237" s="18" t="s">
        <v>155</v>
      </c>
      <c r="BE237" s="159">
        <f>IF(N237="základní",J237,0)</f>
        <v>0</v>
      </c>
      <c r="BF237" s="159">
        <f>IF(N237="snížená",J237,0)</f>
        <v>0</v>
      </c>
      <c r="BG237" s="159">
        <f>IF(N237="zákl. přenesená",J237,0)</f>
        <v>0</v>
      </c>
      <c r="BH237" s="159">
        <f>IF(N237="sníž. přenesená",J237,0)</f>
        <v>0</v>
      </c>
      <c r="BI237" s="159">
        <f>IF(N237="nulová",J237,0)</f>
        <v>0</v>
      </c>
      <c r="BJ237" s="18" t="s">
        <v>84</v>
      </c>
      <c r="BK237" s="159">
        <f>ROUND(I237*H237,2)</f>
        <v>0</v>
      </c>
      <c r="BL237" s="18" t="s">
        <v>161</v>
      </c>
      <c r="BM237" s="158" t="s">
        <v>343</v>
      </c>
    </row>
    <row r="238" spans="1:65" s="13" customFormat="1">
      <c r="B238" s="160"/>
      <c r="D238" s="161" t="s">
        <v>167</v>
      </c>
      <c r="E238" s="162" t="s">
        <v>1</v>
      </c>
      <c r="F238" s="163" t="s">
        <v>344</v>
      </c>
      <c r="H238" s="164">
        <v>27.2</v>
      </c>
      <c r="I238" s="165"/>
      <c r="L238" s="160"/>
      <c r="M238" s="166"/>
      <c r="N238" s="167"/>
      <c r="O238" s="167"/>
      <c r="P238" s="167"/>
      <c r="Q238" s="167"/>
      <c r="R238" s="167"/>
      <c r="S238" s="167"/>
      <c r="T238" s="168"/>
      <c r="AT238" s="162" t="s">
        <v>167</v>
      </c>
      <c r="AU238" s="162" t="s">
        <v>86</v>
      </c>
      <c r="AV238" s="13" t="s">
        <v>86</v>
      </c>
      <c r="AW238" s="13" t="s">
        <v>32</v>
      </c>
      <c r="AX238" s="13" t="s">
        <v>84</v>
      </c>
      <c r="AY238" s="162" t="s">
        <v>155</v>
      </c>
    </row>
    <row r="239" spans="1:65" s="2" customFormat="1" ht="21.75" customHeight="1">
      <c r="A239" s="33"/>
      <c r="B239" s="145"/>
      <c r="C239" s="184" t="s">
        <v>262</v>
      </c>
      <c r="D239" s="184" t="s">
        <v>230</v>
      </c>
      <c r="E239" s="185" t="s">
        <v>345</v>
      </c>
      <c r="F239" s="186" t="s">
        <v>346</v>
      </c>
      <c r="G239" s="187" t="s">
        <v>224</v>
      </c>
      <c r="H239" s="188">
        <v>28</v>
      </c>
      <c r="I239" s="189"/>
      <c r="J239" s="190">
        <f>ROUND(I239*H239,2)</f>
        <v>0</v>
      </c>
      <c r="K239" s="191"/>
      <c r="L239" s="192"/>
      <c r="M239" s="193" t="s">
        <v>1</v>
      </c>
      <c r="N239" s="194" t="s">
        <v>41</v>
      </c>
      <c r="O239" s="59"/>
      <c r="P239" s="156">
        <f>O239*H239</f>
        <v>0</v>
      </c>
      <c r="Q239" s="156">
        <v>5.6000000000000001E-2</v>
      </c>
      <c r="R239" s="156">
        <f>Q239*H239</f>
        <v>1.5680000000000001</v>
      </c>
      <c r="S239" s="156">
        <v>0</v>
      </c>
      <c r="T239" s="157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8" t="s">
        <v>185</v>
      </c>
      <c r="AT239" s="158" t="s">
        <v>230</v>
      </c>
      <c r="AU239" s="158" t="s">
        <v>86</v>
      </c>
      <c r="AY239" s="18" t="s">
        <v>155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8" t="s">
        <v>84</v>
      </c>
      <c r="BK239" s="159">
        <f>ROUND(I239*H239,2)</f>
        <v>0</v>
      </c>
      <c r="BL239" s="18" t="s">
        <v>161</v>
      </c>
      <c r="BM239" s="158" t="s">
        <v>347</v>
      </c>
    </row>
    <row r="240" spans="1:65" s="13" customFormat="1">
      <c r="B240" s="160"/>
      <c r="D240" s="161" t="s">
        <v>167</v>
      </c>
      <c r="E240" s="162" t="s">
        <v>1</v>
      </c>
      <c r="F240" s="163" t="s">
        <v>348</v>
      </c>
      <c r="H240" s="164">
        <v>28</v>
      </c>
      <c r="I240" s="165"/>
      <c r="L240" s="160"/>
      <c r="M240" s="166"/>
      <c r="N240" s="167"/>
      <c r="O240" s="167"/>
      <c r="P240" s="167"/>
      <c r="Q240" s="167"/>
      <c r="R240" s="167"/>
      <c r="S240" s="167"/>
      <c r="T240" s="168"/>
      <c r="AT240" s="162" t="s">
        <v>167</v>
      </c>
      <c r="AU240" s="162" t="s">
        <v>86</v>
      </c>
      <c r="AV240" s="13" t="s">
        <v>86</v>
      </c>
      <c r="AW240" s="13" t="s">
        <v>32</v>
      </c>
      <c r="AX240" s="13" t="s">
        <v>84</v>
      </c>
      <c r="AY240" s="162" t="s">
        <v>155</v>
      </c>
    </row>
    <row r="241" spans="1:65" s="12" customFormat="1" ht="22.9" customHeight="1">
      <c r="B241" s="132"/>
      <c r="D241" s="133" t="s">
        <v>75</v>
      </c>
      <c r="E241" s="143" t="s">
        <v>189</v>
      </c>
      <c r="F241" s="143" t="s">
        <v>349</v>
      </c>
      <c r="I241" s="135"/>
      <c r="J241" s="144">
        <f>BK241</f>
        <v>0</v>
      </c>
      <c r="L241" s="132"/>
      <c r="M241" s="137"/>
      <c r="N241" s="138"/>
      <c r="O241" s="138"/>
      <c r="P241" s="139">
        <f>SUM(P242:P267)</f>
        <v>0</v>
      </c>
      <c r="Q241" s="138"/>
      <c r="R241" s="139">
        <f>SUM(R242:R267)</f>
        <v>0</v>
      </c>
      <c r="S241" s="138"/>
      <c r="T241" s="140">
        <f>SUM(T242:T267)</f>
        <v>0</v>
      </c>
      <c r="AR241" s="133" t="s">
        <v>84</v>
      </c>
      <c r="AT241" s="141" t="s">
        <v>75</v>
      </c>
      <c r="AU241" s="141" t="s">
        <v>84</v>
      </c>
      <c r="AY241" s="133" t="s">
        <v>155</v>
      </c>
      <c r="BK241" s="142">
        <f>SUM(BK242:BK267)</f>
        <v>0</v>
      </c>
    </row>
    <row r="242" spans="1:65" s="2" customFormat="1" ht="16.5" customHeight="1">
      <c r="A242" s="33"/>
      <c r="B242" s="145"/>
      <c r="C242" s="146" t="s">
        <v>350</v>
      </c>
      <c r="D242" s="146" t="s">
        <v>157</v>
      </c>
      <c r="E242" s="147" t="s">
        <v>351</v>
      </c>
      <c r="F242" s="148" t="s">
        <v>352</v>
      </c>
      <c r="G242" s="149" t="s">
        <v>160</v>
      </c>
      <c r="H242" s="150">
        <v>1</v>
      </c>
      <c r="I242" s="151"/>
      <c r="J242" s="152">
        <f>ROUND(I242*H242,2)</f>
        <v>0</v>
      </c>
      <c r="K242" s="153"/>
      <c r="L242" s="34"/>
      <c r="M242" s="154" t="s">
        <v>1</v>
      </c>
      <c r="N242" s="155" t="s">
        <v>41</v>
      </c>
      <c r="O242" s="59"/>
      <c r="P242" s="156">
        <f>O242*H242</f>
        <v>0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8" t="s">
        <v>161</v>
      </c>
      <c r="AT242" s="158" t="s">
        <v>157</v>
      </c>
      <c r="AU242" s="158" t="s">
        <v>86</v>
      </c>
      <c r="AY242" s="18" t="s">
        <v>155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8" t="s">
        <v>84</v>
      </c>
      <c r="BK242" s="159">
        <f>ROUND(I242*H242,2)</f>
        <v>0</v>
      </c>
      <c r="BL242" s="18" t="s">
        <v>161</v>
      </c>
      <c r="BM242" s="158" t="s">
        <v>353</v>
      </c>
    </row>
    <row r="243" spans="1:65" s="2" customFormat="1" ht="24.2" customHeight="1">
      <c r="A243" s="33"/>
      <c r="B243" s="145"/>
      <c r="C243" s="146" t="s">
        <v>266</v>
      </c>
      <c r="D243" s="146" t="s">
        <v>157</v>
      </c>
      <c r="E243" s="147" t="s">
        <v>354</v>
      </c>
      <c r="F243" s="148" t="s">
        <v>355</v>
      </c>
      <c r="G243" s="149" t="s">
        <v>160</v>
      </c>
      <c r="H243" s="150">
        <v>1</v>
      </c>
      <c r="I243" s="151"/>
      <c r="J243" s="152">
        <f>ROUND(I243*H243,2)</f>
        <v>0</v>
      </c>
      <c r="K243" s="153"/>
      <c r="L243" s="34"/>
      <c r="M243" s="154" t="s">
        <v>1</v>
      </c>
      <c r="N243" s="155" t="s">
        <v>41</v>
      </c>
      <c r="O243" s="59"/>
      <c r="P243" s="156">
        <f>O243*H243</f>
        <v>0</v>
      </c>
      <c r="Q243" s="156">
        <v>0</v>
      </c>
      <c r="R243" s="156">
        <f>Q243*H243</f>
        <v>0</v>
      </c>
      <c r="S243" s="156">
        <v>0</v>
      </c>
      <c r="T243" s="15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58" t="s">
        <v>161</v>
      </c>
      <c r="AT243" s="158" t="s">
        <v>157</v>
      </c>
      <c r="AU243" s="158" t="s">
        <v>86</v>
      </c>
      <c r="AY243" s="18" t="s">
        <v>155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8" t="s">
        <v>84</v>
      </c>
      <c r="BK243" s="159">
        <f>ROUND(I243*H243,2)</f>
        <v>0</v>
      </c>
      <c r="BL243" s="18" t="s">
        <v>161</v>
      </c>
      <c r="BM243" s="158" t="s">
        <v>356</v>
      </c>
    </row>
    <row r="244" spans="1:65" s="2" customFormat="1" ht="24.2" customHeight="1">
      <c r="A244" s="33"/>
      <c r="B244" s="145"/>
      <c r="C244" s="146" t="s">
        <v>357</v>
      </c>
      <c r="D244" s="146" t="s">
        <v>157</v>
      </c>
      <c r="E244" s="147" t="s">
        <v>358</v>
      </c>
      <c r="F244" s="148" t="s">
        <v>359</v>
      </c>
      <c r="G244" s="149" t="s">
        <v>160</v>
      </c>
      <c r="H244" s="150">
        <v>1</v>
      </c>
      <c r="I244" s="151"/>
      <c r="J244" s="152">
        <f>ROUND(I244*H244,2)</f>
        <v>0</v>
      </c>
      <c r="K244" s="153"/>
      <c r="L244" s="34"/>
      <c r="M244" s="154" t="s">
        <v>1</v>
      </c>
      <c r="N244" s="155" t="s">
        <v>41</v>
      </c>
      <c r="O244" s="59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8" t="s">
        <v>161</v>
      </c>
      <c r="AT244" s="158" t="s">
        <v>157</v>
      </c>
      <c r="AU244" s="158" t="s">
        <v>86</v>
      </c>
      <c r="AY244" s="18" t="s">
        <v>155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8" t="s">
        <v>84</v>
      </c>
      <c r="BK244" s="159">
        <f>ROUND(I244*H244,2)</f>
        <v>0</v>
      </c>
      <c r="BL244" s="18" t="s">
        <v>161</v>
      </c>
      <c r="BM244" s="158" t="s">
        <v>360</v>
      </c>
    </row>
    <row r="245" spans="1:65" s="2" customFormat="1" ht="16.5" customHeight="1">
      <c r="A245" s="33"/>
      <c r="B245" s="145"/>
      <c r="C245" s="146" t="s">
        <v>361</v>
      </c>
      <c r="D245" s="146" t="s">
        <v>157</v>
      </c>
      <c r="E245" s="147" t="s">
        <v>362</v>
      </c>
      <c r="F245" s="148" t="s">
        <v>363</v>
      </c>
      <c r="G245" s="149" t="s">
        <v>364</v>
      </c>
      <c r="H245" s="150">
        <v>1</v>
      </c>
      <c r="I245" s="151"/>
      <c r="J245" s="152">
        <f>ROUND(I245*H245,2)</f>
        <v>0</v>
      </c>
      <c r="K245" s="153"/>
      <c r="L245" s="34"/>
      <c r="M245" s="154" t="s">
        <v>1</v>
      </c>
      <c r="N245" s="155" t="s">
        <v>41</v>
      </c>
      <c r="O245" s="59"/>
      <c r="P245" s="156">
        <f>O245*H245</f>
        <v>0</v>
      </c>
      <c r="Q245" s="156">
        <v>0</v>
      </c>
      <c r="R245" s="156">
        <f>Q245*H245</f>
        <v>0</v>
      </c>
      <c r="S245" s="156">
        <v>0</v>
      </c>
      <c r="T245" s="15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8" t="s">
        <v>161</v>
      </c>
      <c r="AT245" s="158" t="s">
        <v>157</v>
      </c>
      <c r="AU245" s="158" t="s">
        <v>86</v>
      </c>
      <c r="AY245" s="18" t="s">
        <v>155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8" t="s">
        <v>84</v>
      </c>
      <c r="BK245" s="159">
        <f>ROUND(I245*H245,2)</f>
        <v>0</v>
      </c>
      <c r="BL245" s="18" t="s">
        <v>161</v>
      </c>
      <c r="BM245" s="158" t="s">
        <v>365</v>
      </c>
    </row>
    <row r="246" spans="1:65" s="13" customFormat="1">
      <c r="B246" s="160"/>
      <c r="D246" s="161" t="s">
        <v>167</v>
      </c>
      <c r="E246" s="162" t="s">
        <v>1</v>
      </c>
      <c r="F246" s="163" t="s">
        <v>366</v>
      </c>
      <c r="H246" s="164">
        <v>1</v>
      </c>
      <c r="I246" s="165"/>
      <c r="L246" s="160"/>
      <c r="M246" s="166"/>
      <c r="N246" s="167"/>
      <c r="O246" s="167"/>
      <c r="P246" s="167"/>
      <c r="Q246" s="167"/>
      <c r="R246" s="167"/>
      <c r="S246" s="167"/>
      <c r="T246" s="168"/>
      <c r="AT246" s="162" t="s">
        <v>167</v>
      </c>
      <c r="AU246" s="162" t="s">
        <v>86</v>
      </c>
      <c r="AV246" s="13" t="s">
        <v>86</v>
      </c>
      <c r="AW246" s="13" t="s">
        <v>32</v>
      </c>
      <c r="AX246" s="13" t="s">
        <v>84</v>
      </c>
      <c r="AY246" s="162" t="s">
        <v>155</v>
      </c>
    </row>
    <row r="247" spans="1:65" s="2" customFormat="1" ht="24.2" customHeight="1">
      <c r="A247" s="33"/>
      <c r="B247" s="145"/>
      <c r="C247" s="146" t="s">
        <v>270</v>
      </c>
      <c r="D247" s="146" t="s">
        <v>157</v>
      </c>
      <c r="E247" s="147" t="s">
        <v>367</v>
      </c>
      <c r="F247" s="148" t="s">
        <v>368</v>
      </c>
      <c r="G247" s="149" t="s">
        <v>165</v>
      </c>
      <c r="H247" s="150">
        <v>498.58</v>
      </c>
      <c r="I247" s="151"/>
      <c r="J247" s="152">
        <f t="shared" ref="J247:J252" si="0">ROUND(I247*H247,2)</f>
        <v>0</v>
      </c>
      <c r="K247" s="153"/>
      <c r="L247" s="34"/>
      <c r="M247" s="154" t="s">
        <v>1</v>
      </c>
      <c r="N247" s="155" t="s">
        <v>41</v>
      </c>
      <c r="O247" s="59"/>
      <c r="P247" s="156">
        <f t="shared" ref="P247:P252" si="1">O247*H247</f>
        <v>0</v>
      </c>
      <c r="Q247" s="156">
        <v>0</v>
      </c>
      <c r="R247" s="156">
        <f t="shared" ref="R247:R252" si="2">Q247*H247</f>
        <v>0</v>
      </c>
      <c r="S247" s="156">
        <v>0</v>
      </c>
      <c r="T247" s="157">
        <f t="shared" ref="T247:T252" si="3"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58" t="s">
        <v>161</v>
      </c>
      <c r="AT247" s="158" t="s">
        <v>157</v>
      </c>
      <c r="AU247" s="158" t="s">
        <v>86</v>
      </c>
      <c r="AY247" s="18" t="s">
        <v>155</v>
      </c>
      <c r="BE247" s="159">
        <f t="shared" ref="BE247:BE252" si="4">IF(N247="základní",J247,0)</f>
        <v>0</v>
      </c>
      <c r="BF247" s="159">
        <f t="shared" ref="BF247:BF252" si="5">IF(N247="snížená",J247,0)</f>
        <v>0</v>
      </c>
      <c r="BG247" s="159">
        <f t="shared" ref="BG247:BG252" si="6">IF(N247="zákl. přenesená",J247,0)</f>
        <v>0</v>
      </c>
      <c r="BH247" s="159">
        <f t="shared" ref="BH247:BH252" si="7">IF(N247="sníž. přenesená",J247,0)</f>
        <v>0</v>
      </c>
      <c r="BI247" s="159">
        <f t="shared" ref="BI247:BI252" si="8">IF(N247="nulová",J247,0)</f>
        <v>0</v>
      </c>
      <c r="BJ247" s="18" t="s">
        <v>84</v>
      </c>
      <c r="BK247" s="159">
        <f t="shared" ref="BK247:BK252" si="9">ROUND(I247*H247,2)</f>
        <v>0</v>
      </c>
      <c r="BL247" s="18" t="s">
        <v>161</v>
      </c>
      <c r="BM247" s="158" t="s">
        <v>369</v>
      </c>
    </row>
    <row r="248" spans="1:65" s="2" customFormat="1" ht="24.2" customHeight="1">
      <c r="A248" s="33"/>
      <c r="B248" s="145"/>
      <c r="C248" s="146" t="s">
        <v>370</v>
      </c>
      <c r="D248" s="146" t="s">
        <v>157</v>
      </c>
      <c r="E248" s="147" t="s">
        <v>371</v>
      </c>
      <c r="F248" s="148" t="s">
        <v>372</v>
      </c>
      <c r="G248" s="149" t="s">
        <v>224</v>
      </c>
      <c r="H248" s="150">
        <v>3</v>
      </c>
      <c r="I248" s="151"/>
      <c r="J248" s="152">
        <f t="shared" si="0"/>
        <v>0</v>
      </c>
      <c r="K248" s="153"/>
      <c r="L248" s="34"/>
      <c r="M248" s="154" t="s">
        <v>1</v>
      </c>
      <c r="N248" s="155" t="s">
        <v>41</v>
      </c>
      <c r="O248" s="59"/>
      <c r="P248" s="156">
        <f t="shared" si="1"/>
        <v>0</v>
      </c>
      <c r="Q248" s="156">
        <v>0</v>
      </c>
      <c r="R248" s="156">
        <f t="shared" si="2"/>
        <v>0</v>
      </c>
      <c r="S248" s="156">
        <v>0</v>
      </c>
      <c r="T248" s="157">
        <f t="shared" si="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8" t="s">
        <v>161</v>
      </c>
      <c r="AT248" s="158" t="s">
        <v>157</v>
      </c>
      <c r="AU248" s="158" t="s">
        <v>86</v>
      </c>
      <c r="AY248" s="18" t="s">
        <v>155</v>
      </c>
      <c r="BE248" s="159">
        <f t="shared" si="4"/>
        <v>0</v>
      </c>
      <c r="BF248" s="159">
        <f t="shared" si="5"/>
        <v>0</v>
      </c>
      <c r="BG248" s="159">
        <f t="shared" si="6"/>
        <v>0</v>
      </c>
      <c r="BH248" s="159">
        <f t="shared" si="7"/>
        <v>0</v>
      </c>
      <c r="BI248" s="159">
        <f t="shared" si="8"/>
        <v>0</v>
      </c>
      <c r="BJ248" s="18" t="s">
        <v>84</v>
      </c>
      <c r="BK248" s="159">
        <f t="shared" si="9"/>
        <v>0</v>
      </c>
      <c r="BL248" s="18" t="s">
        <v>161</v>
      </c>
      <c r="BM248" s="158" t="s">
        <v>373</v>
      </c>
    </row>
    <row r="249" spans="1:65" s="2" customFormat="1" ht="33" customHeight="1">
      <c r="A249" s="33"/>
      <c r="B249" s="145"/>
      <c r="C249" s="146" t="s">
        <v>275</v>
      </c>
      <c r="D249" s="146" t="s">
        <v>157</v>
      </c>
      <c r="E249" s="147" t="s">
        <v>374</v>
      </c>
      <c r="F249" s="148" t="s">
        <v>375</v>
      </c>
      <c r="G249" s="149" t="s">
        <v>224</v>
      </c>
      <c r="H249" s="150">
        <v>2</v>
      </c>
      <c r="I249" s="151"/>
      <c r="J249" s="152">
        <f t="shared" si="0"/>
        <v>0</v>
      </c>
      <c r="K249" s="153"/>
      <c r="L249" s="34"/>
      <c r="M249" s="154" t="s">
        <v>1</v>
      </c>
      <c r="N249" s="155" t="s">
        <v>41</v>
      </c>
      <c r="O249" s="59"/>
      <c r="P249" s="156">
        <f t="shared" si="1"/>
        <v>0</v>
      </c>
      <c r="Q249" s="156">
        <v>0</v>
      </c>
      <c r="R249" s="156">
        <f t="shared" si="2"/>
        <v>0</v>
      </c>
      <c r="S249" s="156">
        <v>0</v>
      </c>
      <c r="T249" s="157">
        <f t="shared" si="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58" t="s">
        <v>161</v>
      </c>
      <c r="AT249" s="158" t="s">
        <v>157</v>
      </c>
      <c r="AU249" s="158" t="s">
        <v>86</v>
      </c>
      <c r="AY249" s="18" t="s">
        <v>155</v>
      </c>
      <c r="BE249" s="159">
        <f t="shared" si="4"/>
        <v>0</v>
      </c>
      <c r="BF249" s="159">
        <f t="shared" si="5"/>
        <v>0</v>
      </c>
      <c r="BG249" s="159">
        <f t="shared" si="6"/>
        <v>0</v>
      </c>
      <c r="BH249" s="159">
        <f t="shared" si="7"/>
        <v>0</v>
      </c>
      <c r="BI249" s="159">
        <f t="shared" si="8"/>
        <v>0</v>
      </c>
      <c r="BJ249" s="18" t="s">
        <v>84</v>
      </c>
      <c r="BK249" s="159">
        <f t="shared" si="9"/>
        <v>0</v>
      </c>
      <c r="BL249" s="18" t="s">
        <v>161</v>
      </c>
      <c r="BM249" s="158" t="s">
        <v>376</v>
      </c>
    </row>
    <row r="250" spans="1:65" s="2" customFormat="1" ht="24.2" customHeight="1">
      <c r="A250" s="33"/>
      <c r="B250" s="145"/>
      <c r="C250" s="146" t="s">
        <v>377</v>
      </c>
      <c r="D250" s="146" t="s">
        <v>157</v>
      </c>
      <c r="E250" s="147" t="s">
        <v>378</v>
      </c>
      <c r="F250" s="148" t="s">
        <v>379</v>
      </c>
      <c r="G250" s="149" t="s">
        <v>224</v>
      </c>
      <c r="H250" s="150">
        <v>2</v>
      </c>
      <c r="I250" s="151"/>
      <c r="J250" s="152">
        <f t="shared" si="0"/>
        <v>0</v>
      </c>
      <c r="K250" s="153"/>
      <c r="L250" s="34"/>
      <c r="M250" s="154" t="s">
        <v>1</v>
      </c>
      <c r="N250" s="155" t="s">
        <v>41</v>
      </c>
      <c r="O250" s="59"/>
      <c r="P250" s="156">
        <f t="shared" si="1"/>
        <v>0</v>
      </c>
      <c r="Q250" s="156">
        <v>0</v>
      </c>
      <c r="R250" s="156">
        <f t="shared" si="2"/>
        <v>0</v>
      </c>
      <c r="S250" s="156">
        <v>0</v>
      </c>
      <c r="T250" s="157">
        <f t="shared" si="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8" t="s">
        <v>161</v>
      </c>
      <c r="AT250" s="158" t="s">
        <v>157</v>
      </c>
      <c r="AU250" s="158" t="s">
        <v>86</v>
      </c>
      <c r="AY250" s="18" t="s">
        <v>155</v>
      </c>
      <c r="BE250" s="159">
        <f t="shared" si="4"/>
        <v>0</v>
      </c>
      <c r="BF250" s="159">
        <f t="shared" si="5"/>
        <v>0</v>
      </c>
      <c r="BG250" s="159">
        <f t="shared" si="6"/>
        <v>0</v>
      </c>
      <c r="BH250" s="159">
        <f t="shared" si="7"/>
        <v>0</v>
      </c>
      <c r="BI250" s="159">
        <f t="shared" si="8"/>
        <v>0</v>
      </c>
      <c r="BJ250" s="18" t="s">
        <v>84</v>
      </c>
      <c r="BK250" s="159">
        <f t="shared" si="9"/>
        <v>0</v>
      </c>
      <c r="BL250" s="18" t="s">
        <v>161</v>
      </c>
      <c r="BM250" s="158" t="s">
        <v>380</v>
      </c>
    </row>
    <row r="251" spans="1:65" s="2" customFormat="1" ht="24.2" customHeight="1">
      <c r="A251" s="33"/>
      <c r="B251" s="145"/>
      <c r="C251" s="146" t="s">
        <v>293</v>
      </c>
      <c r="D251" s="146" t="s">
        <v>157</v>
      </c>
      <c r="E251" s="147" t="s">
        <v>381</v>
      </c>
      <c r="F251" s="148" t="s">
        <v>382</v>
      </c>
      <c r="G251" s="149" t="s">
        <v>224</v>
      </c>
      <c r="H251" s="150">
        <v>1</v>
      </c>
      <c r="I251" s="151"/>
      <c r="J251" s="152">
        <f t="shared" si="0"/>
        <v>0</v>
      </c>
      <c r="K251" s="153"/>
      <c r="L251" s="34"/>
      <c r="M251" s="154" t="s">
        <v>1</v>
      </c>
      <c r="N251" s="155" t="s">
        <v>41</v>
      </c>
      <c r="O251" s="59"/>
      <c r="P251" s="156">
        <f t="shared" si="1"/>
        <v>0</v>
      </c>
      <c r="Q251" s="156">
        <v>0</v>
      </c>
      <c r="R251" s="156">
        <f t="shared" si="2"/>
        <v>0</v>
      </c>
      <c r="S251" s="156">
        <v>0</v>
      </c>
      <c r="T251" s="157">
        <f t="shared" si="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8" t="s">
        <v>161</v>
      </c>
      <c r="AT251" s="158" t="s">
        <v>157</v>
      </c>
      <c r="AU251" s="158" t="s">
        <v>86</v>
      </c>
      <c r="AY251" s="18" t="s">
        <v>155</v>
      </c>
      <c r="BE251" s="159">
        <f t="shared" si="4"/>
        <v>0</v>
      </c>
      <c r="BF251" s="159">
        <f t="shared" si="5"/>
        <v>0</v>
      </c>
      <c r="BG251" s="159">
        <f t="shared" si="6"/>
        <v>0</v>
      </c>
      <c r="BH251" s="159">
        <f t="shared" si="7"/>
        <v>0</v>
      </c>
      <c r="BI251" s="159">
        <f t="shared" si="8"/>
        <v>0</v>
      </c>
      <c r="BJ251" s="18" t="s">
        <v>84</v>
      </c>
      <c r="BK251" s="159">
        <f t="shared" si="9"/>
        <v>0</v>
      </c>
      <c r="BL251" s="18" t="s">
        <v>161</v>
      </c>
      <c r="BM251" s="158" t="s">
        <v>383</v>
      </c>
    </row>
    <row r="252" spans="1:65" s="2" customFormat="1" ht="37.9" customHeight="1">
      <c r="A252" s="33"/>
      <c r="B252" s="145"/>
      <c r="C252" s="146" t="s">
        <v>384</v>
      </c>
      <c r="D252" s="146" t="s">
        <v>157</v>
      </c>
      <c r="E252" s="147" t="s">
        <v>385</v>
      </c>
      <c r="F252" s="148" t="s">
        <v>386</v>
      </c>
      <c r="G252" s="149" t="s">
        <v>387</v>
      </c>
      <c r="H252" s="150">
        <v>2</v>
      </c>
      <c r="I252" s="151"/>
      <c r="J252" s="152">
        <f t="shared" si="0"/>
        <v>0</v>
      </c>
      <c r="K252" s="153"/>
      <c r="L252" s="34"/>
      <c r="M252" s="154" t="s">
        <v>1</v>
      </c>
      <c r="N252" s="155" t="s">
        <v>41</v>
      </c>
      <c r="O252" s="59"/>
      <c r="P252" s="156">
        <f t="shared" si="1"/>
        <v>0</v>
      </c>
      <c r="Q252" s="156">
        <v>0</v>
      </c>
      <c r="R252" s="156">
        <f t="shared" si="2"/>
        <v>0</v>
      </c>
      <c r="S252" s="156">
        <v>0</v>
      </c>
      <c r="T252" s="157">
        <f t="shared" si="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58" t="s">
        <v>161</v>
      </c>
      <c r="AT252" s="158" t="s">
        <v>157</v>
      </c>
      <c r="AU252" s="158" t="s">
        <v>86</v>
      </c>
      <c r="AY252" s="18" t="s">
        <v>155</v>
      </c>
      <c r="BE252" s="159">
        <f t="shared" si="4"/>
        <v>0</v>
      </c>
      <c r="BF252" s="159">
        <f t="shared" si="5"/>
        <v>0</v>
      </c>
      <c r="BG252" s="159">
        <f t="shared" si="6"/>
        <v>0</v>
      </c>
      <c r="BH252" s="159">
        <f t="shared" si="7"/>
        <v>0</v>
      </c>
      <c r="BI252" s="159">
        <f t="shared" si="8"/>
        <v>0</v>
      </c>
      <c r="BJ252" s="18" t="s">
        <v>84</v>
      </c>
      <c r="BK252" s="159">
        <f t="shared" si="9"/>
        <v>0</v>
      </c>
      <c r="BL252" s="18" t="s">
        <v>161</v>
      </c>
      <c r="BM252" s="158" t="s">
        <v>388</v>
      </c>
    </row>
    <row r="253" spans="1:65" s="13" customFormat="1">
      <c r="B253" s="160"/>
      <c r="D253" s="161" t="s">
        <v>167</v>
      </c>
      <c r="E253" s="162" t="s">
        <v>1</v>
      </c>
      <c r="F253" s="163" t="s">
        <v>86</v>
      </c>
      <c r="H253" s="164">
        <v>2</v>
      </c>
      <c r="I253" s="165"/>
      <c r="L253" s="160"/>
      <c r="M253" s="166"/>
      <c r="N253" s="167"/>
      <c r="O253" s="167"/>
      <c r="P253" s="167"/>
      <c r="Q253" s="167"/>
      <c r="R253" s="167"/>
      <c r="S253" s="167"/>
      <c r="T253" s="168"/>
      <c r="AT253" s="162" t="s">
        <v>167</v>
      </c>
      <c r="AU253" s="162" t="s">
        <v>86</v>
      </c>
      <c r="AV253" s="13" t="s">
        <v>86</v>
      </c>
      <c r="AW253" s="13" t="s">
        <v>32</v>
      </c>
      <c r="AX253" s="13" t="s">
        <v>84</v>
      </c>
      <c r="AY253" s="162" t="s">
        <v>155</v>
      </c>
    </row>
    <row r="254" spans="1:65" s="2" customFormat="1" ht="37.9" customHeight="1">
      <c r="A254" s="33"/>
      <c r="B254" s="145"/>
      <c r="C254" s="146" t="s">
        <v>297</v>
      </c>
      <c r="D254" s="146" t="s">
        <v>157</v>
      </c>
      <c r="E254" s="147" t="s">
        <v>389</v>
      </c>
      <c r="F254" s="148" t="s">
        <v>390</v>
      </c>
      <c r="G254" s="149" t="s">
        <v>387</v>
      </c>
      <c r="H254" s="150">
        <v>1</v>
      </c>
      <c r="I254" s="151"/>
      <c r="J254" s="152">
        <f>ROUND(I254*H254,2)</f>
        <v>0</v>
      </c>
      <c r="K254" s="153"/>
      <c r="L254" s="34"/>
      <c r="M254" s="154" t="s">
        <v>1</v>
      </c>
      <c r="N254" s="155" t="s">
        <v>41</v>
      </c>
      <c r="O254" s="59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8" t="s">
        <v>161</v>
      </c>
      <c r="AT254" s="158" t="s">
        <v>157</v>
      </c>
      <c r="AU254" s="158" t="s">
        <v>86</v>
      </c>
      <c r="AY254" s="18" t="s">
        <v>155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8" t="s">
        <v>84</v>
      </c>
      <c r="BK254" s="159">
        <f>ROUND(I254*H254,2)</f>
        <v>0</v>
      </c>
      <c r="BL254" s="18" t="s">
        <v>161</v>
      </c>
      <c r="BM254" s="158" t="s">
        <v>391</v>
      </c>
    </row>
    <row r="255" spans="1:65" s="2" customFormat="1" ht="33" customHeight="1">
      <c r="A255" s="33"/>
      <c r="B255" s="145"/>
      <c r="C255" s="146" t="s">
        <v>392</v>
      </c>
      <c r="D255" s="146" t="s">
        <v>157</v>
      </c>
      <c r="E255" s="147" t="s">
        <v>393</v>
      </c>
      <c r="F255" s="148" t="s">
        <v>394</v>
      </c>
      <c r="G255" s="149" t="s">
        <v>387</v>
      </c>
      <c r="H255" s="150">
        <v>6</v>
      </c>
      <c r="I255" s="151"/>
      <c r="J255" s="152">
        <f>ROUND(I255*H255,2)</f>
        <v>0</v>
      </c>
      <c r="K255" s="153"/>
      <c r="L255" s="34"/>
      <c r="M255" s="154" t="s">
        <v>1</v>
      </c>
      <c r="N255" s="155" t="s">
        <v>41</v>
      </c>
      <c r="O255" s="59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8" t="s">
        <v>161</v>
      </c>
      <c r="AT255" s="158" t="s">
        <v>157</v>
      </c>
      <c r="AU255" s="158" t="s">
        <v>86</v>
      </c>
      <c r="AY255" s="18" t="s">
        <v>155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8" t="s">
        <v>84</v>
      </c>
      <c r="BK255" s="159">
        <f>ROUND(I255*H255,2)</f>
        <v>0</v>
      </c>
      <c r="BL255" s="18" t="s">
        <v>161</v>
      </c>
      <c r="BM255" s="158" t="s">
        <v>395</v>
      </c>
    </row>
    <row r="256" spans="1:65" s="2" customFormat="1" ht="24.2" customHeight="1">
      <c r="A256" s="33"/>
      <c r="B256" s="145"/>
      <c r="C256" s="146" t="s">
        <v>302</v>
      </c>
      <c r="D256" s="146" t="s">
        <v>157</v>
      </c>
      <c r="E256" s="147" t="s">
        <v>396</v>
      </c>
      <c r="F256" s="148" t="s">
        <v>397</v>
      </c>
      <c r="G256" s="149" t="s">
        <v>387</v>
      </c>
      <c r="H256" s="150">
        <v>4</v>
      </c>
      <c r="I256" s="151"/>
      <c r="J256" s="152">
        <f>ROUND(I256*H256,2)</f>
        <v>0</v>
      </c>
      <c r="K256" s="153"/>
      <c r="L256" s="34"/>
      <c r="M256" s="154" t="s">
        <v>1</v>
      </c>
      <c r="N256" s="155" t="s">
        <v>41</v>
      </c>
      <c r="O256" s="59"/>
      <c r="P256" s="156">
        <f>O256*H256</f>
        <v>0</v>
      </c>
      <c r="Q256" s="156">
        <v>0</v>
      </c>
      <c r="R256" s="156">
        <f>Q256*H256</f>
        <v>0</v>
      </c>
      <c r="S256" s="156">
        <v>0</v>
      </c>
      <c r="T256" s="157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8" t="s">
        <v>161</v>
      </c>
      <c r="AT256" s="158" t="s">
        <v>157</v>
      </c>
      <c r="AU256" s="158" t="s">
        <v>86</v>
      </c>
      <c r="AY256" s="18" t="s">
        <v>155</v>
      </c>
      <c r="BE256" s="159">
        <f>IF(N256="základní",J256,0)</f>
        <v>0</v>
      </c>
      <c r="BF256" s="159">
        <f>IF(N256="snížená",J256,0)</f>
        <v>0</v>
      </c>
      <c r="BG256" s="159">
        <f>IF(N256="zákl. přenesená",J256,0)</f>
        <v>0</v>
      </c>
      <c r="BH256" s="159">
        <f>IF(N256="sníž. přenesená",J256,0)</f>
        <v>0</v>
      </c>
      <c r="BI256" s="159">
        <f>IF(N256="nulová",J256,0)</f>
        <v>0</v>
      </c>
      <c r="BJ256" s="18" t="s">
        <v>84</v>
      </c>
      <c r="BK256" s="159">
        <f>ROUND(I256*H256,2)</f>
        <v>0</v>
      </c>
      <c r="BL256" s="18" t="s">
        <v>161</v>
      </c>
      <c r="BM256" s="158" t="s">
        <v>398</v>
      </c>
    </row>
    <row r="257" spans="1:65" s="13" customFormat="1">
      <c r="B257" s="160"/>
      <c r="D257" s="161" t="s">
        <v>167</v>
      </c>
      <c r="E257" s="162" t="s">
        <v>1</v>
      </c>
      <c r="F257" s="163" t="s">
        <v>161</v>
      </c>
      <c r="H257" s="164">
        <v>4</v>
      </c>
      <c r="I257" s="165"/>
      <c r="L257" s="160"/>
      <c r="M257" s="166"/>
      <c r="N257" s="167"/>
      <c r="O257" s="167"/>
      <c r="P257" s="167"/>
      <c r="Q257" s="167"/>
      <c r="R257" s="167"/>
      <c r="S257" s="167"/>
      <c r="T257" s="168"/>
      <c r="AT257" s="162" t="s">
        <v>167</v>
      </c>
      <c r="AU257" s="162" t="s">
        <v>86</v>
      </c>
      <c r="AV257" s="13" t="s">
        <v>86</v>
      </c>
      <c r="AW257" s="13" t="s">
        <v>32</v>
      </c>
      <c r="AX257" s="13" t="s">
        <v>84</v>
      </c>
      <c r="AY257" s="162" t="s">
        <v>155</v>
      </c>
    </row>
    <row r="258" spans="1:65" s="2" customFormat="1" ht="24.2" customHeight="1">
      <c r="A258" s="33"/>
      <c r="B258" s="145"/>
      <c r="C258" s="146" t="s">
        <v>399</v>
      </c>
      <c r="D258" s="146" t="s">
        <v>157</v>
      </c>
      <c r="E258" s="147" t="s">
        <v>400</v>
      </c>
      <c r="F258" s="148" t="s">
        <v>401</v>
      </c>
      <c r="G258" s="149" t="s">
        <v>387</v>
      </c>
      <c r="H258" s="150">
        <v>1</v>
      </c>
      <c r="I258" s="151"/>
      <c r="J258" s="152">
        <f t="shared" ref="J258:J267" si="10">ROUND(I258*H258,2)</f>
        <v>0</v>
      </c>
      <c r="K258" s="153"/>
      <c r="L258" s="34"/>
      <c r="M258" s="154" t="s">
        <v>1</v>
      </c>
      <c r="N258" s="155" t="s">
        <v>41</v>
      </c>
      <c r="O258" s="59"/>
      <c r="P258" s="156">
        <f t="shared" ref="P258:P267" si="11">O258*H258</f>
        <v>0</v>
      </c>
      <c r="Q258" s="156">
        <v>0</v>
      </c>
      <c r="R258" s="156">
        <f t="shared" ref="R258:R267" si="12">Q258*H258</f>
        <v>0</v>
      </c>
      <c r="S258" s="156">
        <v>0</v>
      </c>
      <c r="T258" s="157">
        <f t="shared" ref="T258:T267" si="13"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8" t="s">
        <v>161</v>
      </c>
      <c r="AT258" s="158" t="s">
        <v>157</v>
      </c>
      <c r="AU258" s="158" t="s">
        <v>86</v>
      </c>
      <c r="AY258" s="18" t="s">
        <v>155</v>
      </c>
      <c r="BE258" s="159">
        <f t="shared" ref="BE258:BE267" si="14">IF(N258="základní",J258,0)</f>
        <v>0</v>
      </c>
      <c r="BF258" s="159">
        <f t="shared" ref="BF258:BF267" si="15">IF(N258="snížená",J258,0)</f>
        <v>0</v>
      </c>
      <c r="BG258" s="159">
        <f t="shared" ref="BG258:BG267" si="16">IF(N258="zákl. přenesená",J258,0)</f>
        <v>0</v>
      </c>
      <c r="BH258" s="159">
        <f t="shared" ref="BH258:BH267" si="17">IF(N258="sníž. přenesená",J258,0)</f>
        <v>0</v>
      </c>
      <c r="BI258" s="159">
        <f t="shared" ref="BI258:BI267" si="18">IF(N258="nulová",J258,0)</f>
        <v>0</v>
      </c>
      <c r="BJ258" s="18" t="s">
        <v>84</v>
      </c>
      <c r="BK258" s="159">
        <f t="shared" ref="BK258:BK267" si="19">ROUND(I258*H258,2)</f>
        <v>0</v>
      </c>
      <c r="BL258" s="18" t="s">
        <v>161</v>
      </c>
      <c r="BM258" s="158" t="s">
        <v>402</v>
      </c>
    </row>
    <row r="259" spans="1:65" s="2" customFormat="1" ht="24.2" customHeight="1">
      <c r="A259" s="33"/>
      <c r="B259" s="145"/>
      <c r="C259" s="146" t="s">
        <v>307</v>
      </c>
      <c r="D259" s="146" t="s">
        <v>157</v>
      </c>
      <c r="E259" s="147" t="s">
        <v>403</v>
      </c>
      <c r="F259" s="148" t="s">
        <v>404</v>
      </c>
      <c r="G259" s="149" t="s">
        <v>387</v>
      </c>
      <c r="H259" s="150">
        <v>5</v>
      </c>
      <c r="I259" s="151"/>
      <c r="J259" s="152">
        <f t="shared" si="10"/>
        <v>0</v>
      </c>
      <c r="K259" s="153"/>
      <c r="L259" s="34"/>
      <c r="M259" s="154" t="s">
        <v>1</v>
      </c>
      <c r="N259" s="155" t="s">
        <v>41</v>
      </c>
      <c r="O259" s="59"/>
      <c r="P259" s="156">
        <f t="shared" si="11"/>
        <v>0</v>
      </c>
      <c r="Q259" s="156">
        <v>0</v>
      </c>
      <c r="R259" s="156">
        <f t="shared" si="12"/>
        <v>0</v>
      </c>
      <c r="S259" s="156">
        <v>0</v>
      </c>
      <c r="T259" s="157">
        <f t="shared" si="1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8" t="s">
        <v>161</v>
      </c>
      <c r="AT259" s="158" t="s">
        <v>157</v>
      </c>
      <c r="AU259" s="158" t="s">
        <v>86</v>
      </c>
      <c r="AY259" s="18" t="s">
        <v>155</v>
      </c>
      <c r="BE259" s="159">
        <f t="shared" si="14"/>
        <v>0</v>
      </c>
      <c r="BF259" s="159">
        <f t="shared" si="15"/>
        <v>0</v>
      </c>
      <c r="BG259" s="159">
        <f t="shared" si="16"/>
        <v>0</v>
      </c>
      <c r="BH259" s="159">
        <f t="shared" si="17"/>
        <v>0</v>
      </c>
      <c r="BI259" s="159">
        <f t="shared" si="18"/>
        <v>0</v>
      </c>
      <c r="BJ259" s="18" t="s">
        <v>84</v>
      </c>
      <c r="BK259" s="159">
        <f t="shared" si="19"/>
        <v>0</v>
      </c>
      <c r="BL259" s="18" t="s">
        <v>161</v>
      </c>
      <c r="BM259" s="158" t="s">
        <v>405</v>
      </c>
    </row>
    <row r="260" spans="1:65" s="2" customFormat="1" ht="24.2" customHeight="1">
      <c r="A260" s="33"/>
      <c r="B260" s="145"/>
      <c r="C260" s="146" t="s">
        <v>406</v>
      </c>
      <c r="D260" s="146" t="s">
        <v>157</v>
      </c>
      <c r="E260" s="147" t="s">
        <v>407</v>
      </c>
      <c r="F260" s="148" t="s">
        <v>408</v>
      </c>
      <c r="G260" s="149" t="s">
        <v>387</v>
      </c>
      <c r="H260" s="150">
        <v>5</v>
      </c>
      <c r="I260" s="151"/>
      <c r="J260" s="152">
        <f t="shared" si="10"/>
        <v>0</v>
      </c>
      <c r="K260" s="153"/>
      <c r="L260" s="34"/>
      <c r="M260" s="154" t="s">
        <v>1</v>
      </c>
      <c r="N260" s="155" t="s">
        <v>41</v>
      </c>
      <c r="O260" s="59"/>
      <c r="P260" s="156">
        <f t="shared" si="11"/>
        <v>0</v>
      </c>
      <c r="Q260" s="156">
        <v>0</v>
      </c>
      <c r="R260" s="156">
        <f t="shared" si="12"/>
        <v>0</v>
      </c>
      <c r="S260" s="156">
        <v>0</v>
      </c>
      <c r="T260" s="157">
        <f t="shared" si="1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8" t="s">
        <v>161</v>
      </c>
      <c r="AT260" s="158" t="s">
        <v>157</v>
      </c>
      <c r="AU260" s="158" t="s">
        <v>86</v>
      </c>
      <c r="AY260" s="18" t="s">
        <v>155</v>
      </c>
      <c r="BE260" s="159">
        <f t="shared" si="14"/>
        <v>0</v>
      </c>
      <c r="BF260" s="159">
        <f t="shared" si="15"/>
        <v>0</v>
      </c>
      <c r="BG260" s="159">
        <f t="shared" si="16"/>
        <v>0</v>
      </c>
      <c r="BH260" s="159">
        <f t="shared" si="17"/>
        <v>0</v>
      </c>
      <c r="BI260" s="159">
        <f t="shared" si="18"/>
        <v>0</v>
      </c>
      <c r="BJ260" s="18" t="s">
        <v>84</v>
      </c>
      <c r="BK260" s="159">
        <f t="shared" si="19"/>
        <v>0</v>
      </c>
      <c r="BL260" s="18" t="s">
        <v>161</v>
      </c>
      <c r="BM260" s="158" t="s">
        <v>409</v>
      </c>
    </row>
    <row r="261" spans="1:65" s="2" customFormat="1" ht="33" customHeight="1">
      <c r="A261" s="33"/>
      <c r="B261" s="145"/>
      <c r="C261" s="146" t="s">
        <v>311</v>
      </c>
      <c r="D261" s="146" t="s">
        <v>157</v>
      </c>
      <c r="E261" s="147" t="s">
        <v>410</v>
      </c>
      <c r="F261" s="148" t="s">
        <v>411</v>
      </c>
      <c r="G261" s="149" t="s">
        <v>387</v>
      </c>
      <c r="H261" s="150">
        <v>14</v>
      </c>
      <c r="I261" s="151"/>
      <c r="J261" s="152">
        <f t="shared" si="10"/>
        <v>0</v>
      </c>
      <c r="K261" s="153"/>
      <c r="L261" s="34"/>
      <c r="M261" s="154" t="s">
        <v>1</v>
      </c>
      <c r="N261" s="155" t="s">
        <v>41</v>
      </c>
      <c r="O261" s="59"/>
      <c r="P261" s="156">
        <f t="shared" si="11"/>
        <v>0</v>
      </c>
      <c r="Q261" s="156">
        <v>0</v>
      </c>
      <c r="R261" s="156">
        <f t="shared" si="12"/>
        <v>0</v>
      </c>
      <c r="S261" s="156">
        <v>0</v>
      </c>
      <c r="T261" s="157">
        <f t="shared" si="1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8" t="s">
        <v>161</v>
      </c>
      <c r="AT261" s="158" t="s">
        <v>157</v>
      </c>
      <c r="AU261" s="158" t="s">
        <v>86</v>
      </c>
      <c r="AY261" s="18" t="s">
        <v>155</v>
      </c>
      <c r="BE261" s="159">
        <f t="shared" si="14"/>
        <v>0</v>
      </c>
      <c r="BF261" s="159">
        <f t="shared" si="15"/>
        <v>0</v>
      </c>
      <c r="BG261" s="159">
        <f t="shared" si="16"/>
        <v>0</v>
      </c>
      <c r="BH261" s="159">
        <f t="shared" si="17"/>
        <v>0</v>
      </c>
      <c r="BI261" s="159">
        <f t="shared" si="18"/>
        <v>0</v>
      </c>
      <c r="BJ261" s="18" t="s">
        <v>84</v>
      </c>
      <c r="BK261" s="159">
        <f t="shared" si="19"/>
        <v>0</v>
      </c>
      <c r="BL261" s="18" t="s">
        <v>161</v>
      </c>
      <c r="BM261" s="158" t="s">
        <v>412</v>
      </c>
    </row>
    <row r="262" spans="1:65" s="2" customFormat="1" ht="24.2" customHeight="1">
      <c r="A262" s="33"/>
      <c r="B262" s="145"/>
      <c r="C262" s="146" t="s">
        <v>413</v>
      </c>
      <c r="D262" s="146" t="s">
        <v>157</v>
      </c>
      <c r="E262" s="147" t="s">
        <v>414</v>
      </c>
      <c r="F262" s="148" t="s">
        <v>415</v>
      </c>
      <c r="G262" s="149" t="s">
        <v>160</v>
      </c>
      <c r="H262" s="150">
        <v>5</v>
      </c>
      <c r="I262" s="151"/>
      <c r="J262" s="152">
        <f t="shared" si="10"/>
        <v>0</v>
      </c>
      <c r="K262" s="153"/>
      <c r="L262" s="34"/>
      <c r="M262" s="154" t="s">
        <v>1</v>
      </c>
      <c r="N262" s="155" t="s">
        <v>41</v>
      </c>
      <c r="O262" s="59"/>
      <c r="P262" s="156">
        <f t="shared" si="11"/>
        <v>0</v>
      </c>
      <c r="Q262" s="156">
        <v>0</v>
      </c>
      <c r="R262" s="156">
        <f t="shared" si="12"/>
        <v>0</v>
      </c>
      <c r="S262" s="156">
        <v>0</v>
      </c>
      <c r="T262" s="157">
        <f t="shared" si="1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8" t="s">
        <v>161</v>
      </c>
      <c r="AT262" s="158" t="s">
        <v>157</v>
      </c>
      <c r="AU262" s="158" t="s">
        <v>86</v>
      </c>
      <c r="AY262" s="18" t="s">
        <v>155</v>
      </c>
      <c r="BE262" s="159">
        <f t="shared" si="14"/>
        <v>0</v>
      </c>
      <c r="BF262" s="159">
        <f t="shared" si="15"/>
        <v>0</v>
      </c>
      <c r="BG262" s="159">
        <f t="shared" si="16"/>
        <v>0</v>
      </c>
      <c r="BH262" s="159">
        <f t="shared" si="17"/>
        <v>0</v>
      </c>
      <c r="BI262" s="159">
        <f t="shared" si="18"/>
        <v>0</v>
      </c>
      <c r="BJ262" s="18" t="s">
        <v>84</v>
      </c>
      <c r="BK262" s="159">
        <f t="shared" si="19"/>
        <v>0</v>
      </c>
      <c r="BL262" s="18" t="s">
        <v>161</v>
      </c>
      <c r="BM262" s="158" t="s">
        <v>416</v>
      </c>
    </row>
    <row r="263" spans="1:65" s="2" customFormat="1" ht="24.2" customHeight="1">
      <c r="A263" s="33"/>
      <c r="B263" s="145"/>
      <c r="C263" s="146" t="s">
        <v>417</v>
      </c>
      <c r="D263" s="146" t="s">
        <v>157</v>
      </c>
      <c r="E263" s="147" t="s">
        <v>418</v>
      </c>
      <c r="F263" s="148" t="s">
        <v>419</v>
      </c>
      <c r="G263" s="149" t="s">
        <v>387</v>
      </c>
      <c r="H263" s="150">
        <v>3</v>
      </c>
      <c r="I263" s="151"/>
      <c r="J263" s="152">
        <f t="shared" si="10"/>
        <v>0</v>
      </c>
      <c r="K263" s="153"/>
      <c r="L263" s="34"/>
      <c r="M263" s="154" t="s">
        <v>1</v>
      </c>
      <c r="N263" s="155" t="s">
        <v>41</v>
      </c>
      <c r="O263" s="59"/>
      <c r="P263" s="156">
        <f t="shared" si="11"/>
        <v>0</v>
      </c>
      <c r="Q263" s="156">
        <v>0</v>
      </c>
      <c r="R263" s="156">
        <f t="shared" si="12"/>
        <v>0</v>
      </c>
      <c r="S263" s="156">
        <v>0</v>
      </c>
      <c r="T263" s="157">
        <f t="shared" si="1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8" t="s">
        <v>161</v>
      </c>
      <c r="AT263" s="158" t="s">
        <v>157</v>
      </c>
      <c r="AU263" s="158" t="s">
        <v>86</v>
      </c>
      <c r="AY263" s="18" t="s">
        <v>155</v>
      </c>
      <c r="BE263" s="159">
        <f t="shared" si="14"/>
        <v>0</v>
      </c>
      <c r="BF263" s="159">
        <f t="shared" si="15"/>
        <v>0</v>
      </c>
      <c r="BG263" s="159">
        <f t="shared" si="16"/>
        <v>0</v>
      </c>
      <c r="BH263" s="159">
        <f t="shared" si="17"/>
        <v>0</v>
      </c>
      <c r="BI263" s="159">
        <f t="shared" si="18"/>
        <v>0</v>
      </c>
      <c r="BJ263" s="18" t="s">
        <v>84</v>
      </c>
      <c r="BK263" s="159">
        <f t="shared" si="19"/>
        <v>0</v>
      </c>
      <c r="BL263" s="18" t="s">
        <v>161</v>
      </c>
      <c r="BM263" s="158" t="s">
        <v>420</v>
      </c>
    </row>
    <row r="264" spans="1:65" s="2" customFormat="1" ht="24.2" customHeight="1">
      <c r="A264" s="33"/>
      <c r="B264" s="145"/>
      <c r="C264" s="146" t="s">
        <v>421</v>
      </c>
      <c r="D264" s="146" t="s">
        <v>157</v>
      </c>
      <c r="E264" s="147" t="s">
        <v>422</v>
      </c>
      <c r="F264" s="148" t="s">
        <v>423</v>
      </c>
      <c r="G264" s="149" t="s">
        <v>387</v>
      </c>
      <c r="H264" s="150">
        <v>26</v>
      </c>
      <c r="I264" s="151"/>
      <c r="J264" s="152">
        <f t="shared" si="10"/>
        <v>0</v>
      </c>
      <c r="K264" s="153"/>
      <c r="L264" s="34"/>
      <c r="M264" s="154" t="s">
        <v>1</v>
      </c>
      <c r="N264" s="155" t="s">
        <v>41</v>
      </c>
      <c r="O264" s="59"/>
      <c r="P264" s="156">
        <f t="shared" si="11"/>
        <v>0</v>
      </c>
      <c r="Q264" s="156">
        <v>0</v>
      </c>
      <c r="R264" s="156">
        <f t="shared" si="12"/>
        <v>0</v>
      </c>
      <c r="S264" s="156">
        <v>0</v>
      </c>
      <c r="T264" s="157">
        <f t="shared" si="1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8" t="s">
        <v>161</v>
      </c>
      <c r="AT264" s="158" t="s">
        <v>157</v>
      </c>
      <c r="AU264" s="158" t="s">
        <v>86</v>
      </c>
      <c r="AY264" s="18" t="s">
        <v>155</v>
      </c>
      <c r="BE264" s="159">
        <f t="shared" si="14"/>
        <v>0</v>
      </c>
      <c r="BF264" s="159">
        <f t="shared" si="15"/>
        <v>0</v>
      </c>
      <c r="BG264" s="159">
        <f t="shared" si="16"/>
        <v>0</v>
      </c>
      <c r="BH264" s="159">
        <f t="shared" si="17"/>
        <v>0</v>
      </c>
      <c r="BI264" s="159">
        <f t="shared" si="18"/>
        <v>0</v>
      </c>
      <c r="BJ264" s="18" t="s">
        <v>84</v>
      </c>
      <c r="BK264" s="159">
        <f t="shared" si="19"/>
        <v>0</v>
      </c>
      <c r="BL264" s="18" t="s">
        <v>161</v>
      </c>
      <c r="BM264" s="158" t="s">
        <v>424</v>
      </c>
    </row>
    <row r="265" spans="1:65" s="2" customFormat="1" ht="24.2" customHeight="1">
      <c r="A265" s="33"/>
      <c r="B265" s="145"/>
      <c r="C265" s="146" t="s">
        <v>425</v>
      </c>
      <c r="D265" s="146" t="s">
        <v>157</v>
      </c>
      <c r="E265" s="147" t="s">
        <v>426</v>
      </c>
      <c r="F265" s="148" t="s">
        <v>427</v>
      </c>
      <c r="G265" s="149" t="s">
        <v>387</v>
      </c>
      <c r="H265" s="150">
        <v>7</v>
      </c>
      <c r="I265" s="151"/>
      <c r="J265" s="152">
        <f t="shared" si="10"/>
        <v>0</v>
      </c>
      <c r="K265" s="153"/>
      <c r="L265" s="34"/>
      <c r="M265" s="154" t="s">
        <v>1</v>
      </c>
      <c r="N265" s="155" t="s">
        <v>41</v>
      </c>
      <c r="O265" s="59"/>
      <c r="P265" s="156">
        <f t="shared" si="11"/>
        <v>0</v>
      </c>
      <c r="Q265" s="156">
        <v>0</v>
      </c>
      <c r="R265" s="156">
        <f t="shared" si="12"/>
        <v>0</v>
      </c>
      <c r="S265" s="156">
        <v>0</v>
      </c>
      <c r="T265" s="157">
        <f t="shared" si="1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8" t="s">
        <v>161</v>
      </c>
      <c r="AT265" s="158" t="s">
        <v>157</v>
      </c>
      <c r="AU265" s="158" t="s">
        <v>86</v>
      </c>
      <c r="AY265" s="18" t="s">
        <v>155</v>
      </c>
      <c r="BE265" s="159">
        <f t="shared" si="14"/>
        <v>0</v>
      </c>
      <c r="BF265" s="159">
        <f t="shared" si="15"/>
        <v>0</v>
      </c>
      <c r="BG265" s="159">
        <f t="shared" si="16"/>
        <v>0</v>
      </c>
      <c r="BH265" s="159">
        <f t="shared" si="17"/>
        <v>0</v>
      </c>
      <c r="BI265" s="159">
        <f t="shared" si="18"/>
        <v>0</v>
      </c>
      <c r="BJ265" s="18" t="s">
        <v>84</v>
      </c>
      <c r="BK265" s="159">
        <f t="shared" si="19"/>
        <v>0</v>
      </c>
      <c r="BL265" s="18" t="s">
        <v>161</v>
      </c>
      <c r="BM265" s="158" t="s">
        <v>428</v>
      </c>
    </row>
    <row r="266" spans="1:65" s="2" customFormat="1" ht="24.2" customHeight="1">
      <c r="A266" s="33"/>
      <c r="B266" s="145"/>
      <c r="C266" s="146" t="s">
        <v>429</v>
      </c>
      <c r="D266" s="146" t="s">
        <v>157</v>
      </c>
      <c r="E266" s="147" t="s">
        <v>430</v>
      </c>
      <c r="F266" s="148" t="s">
        <v>431</v>
      </c>
      <c r="G266" s="149" t="s">
        <v>160</v>
      </c>
      <c r="H266" s="150">
        <v>3</v>
      </c>
      <c r="I266" s="151"/>
      <c r="J266" s="152">
        <f t="shared" si="10"/>
        <v>0</v>
      </c>
      <c r="K266" s="153"/>
      <c r="L266" s="34"/>
      <c r="M266" s="154" t="s">
        <v>1</v>
      </c>
      <c r="N266" s="155" t="s">
        <v>41</v>
      </c>
      <c r="O266" s="59"/>
      <c r="P266" s="156">
        <f t="shared" si="11"/>
        <v>0</v>
      </c>
      <c r="Q266" s="156">
        <v>0</v>
      </c>
      <c r="R266" s="156">
        <f t="shared" si="12"/>
        <v>0</v>
      </c>
      <c r="S266" s="156">
        <v>0</v>
      </c>
      <c r="T266" s="157">
        <f t="shared" si="1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8" t="s">
        <v>161</v>
      </c>
      <c r="AT266" s="158" t="s">
        <v>157</v>
      </c>
      <c r="AU266" s="158" t="s">
        <v>86</v>
      </c>
      <c r="AY266" s="18" t="s">
        <v>155</v>
      </c>
      <c r="BE266" s="159">
        <f t="shared" si="14"/>
        <v>0</v>
      </c>
      <c r="BF266" s="159">
        <f t="shared" si="15"/>
        <v>0</v>
      </c>
      <c r="BG266" s="159">
        <f t="shared" si="16"/>
        <v>0</v>
      </c>
      <c r="BH266" s="159">
        <f t="shared" si="17"/>
        <v>0</v>
      </c>
      <c r="BI266" s="159">
        <f t="shared" si="18"/>
        <v>0</v>
      </c>
      <c r="BJ266" s="18" t="s">
        <v>84</v>
      </c>
      <c r="BK266" s="159">
        <f t="shared" si="19"/>
        <v>0</v>
      </c>
      <c r="BL266" s="18" t="s">
        <v>161</v>
      </c>
      <c r="BM266" s="158" t="s">
        <v>432</v>
      </c>
    </row>
    <row r="267" spans="1:65" s="2" customFormat="1" ht="24.2" customHeight="1">
      <c r="A267" s="33"/>
      <c r="B267" s="145"/>
      <c r="C267" s="146" t="s">
        <v>315</v>
      </c>
      <c r="D267" s="146" t="s">
        <v>157</v>
      </c>
      <c r="E267" s="147" t="s">
        <v>433</v>
      </c>
      <c r="F267" s="148" t="s">
        <v>434</v>
      </c>
      <c r="G267" s="149" t="s">
        <v>160</v>
      </c>
      <c r="H267" s="150">
        <v>1</v>
      </c>
      <c r="I267" s="151"/>
      <c r="J267" s="152">
        <f t="shared" si="10"/>
        <v>0</v>
      </c>
      <c r="K267" s="153"/>
      <c r="L267" s="34"/>
      <c r="M267" s="154" t="s">
        <v>1</v>
      </c>
      <c r="N267" s="155" t="s">
        <v>41</v>
      </c>
      <c r="O267" s="59"/>
      <c r="P267" s="156">
        <f t="shared" si="11"/>
        <v>0</v>
      </c>
      <c r="Q267" s="156">
        <v>0</v>
      </c>
      <c r="R267" s="156">
        <f t="shared" si="12"/>
        <v>0</v>
      </c>
      <c r="S267" s="156">
        <v>0</v>
      </c>
      <c r="T267" s="157">
        <f t="shared" si="1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8" t="s">
        <v>161</v>
      </c>
      <c r="AT267" s="158" t="s">
        <v>157</v>
      </c>
      <c r="AU267" s="158" t="s">
        <v>86</v>
      </c>
      <c r="AY267" s="18" t="s">
        <v>155</v>
      </c>
      <c r="BE267" s="159">
        <f t="shared" si="14"/>
        <v>0</v>
      </c>
      <c r="BF267" s="159">
        <f t="shared" si="15"/>
        <v>0</v>
      </c>
      <c r="BG267" s="159">
        <f t="shared" si="16"/>
        <v>0</v>
      </c>
      <c r="BH267" s="159">
        <f t="shared" si="17"/>
        <v>0</v>
      </c>
      <c r="BI267" s="159">
        <f t="shared" si="18"/>
        <v>0</v>
      </c>
      <c r="BJ267" s="18" t="s">
        <v>84</v>
      </c>
      <c r="BK267" s="159">
        <f t="shared" si="19"/>
        <v>0</v>
      </c>
      <c r="BL267" s="18" t="s">
        <v>161</v>
      </c>
      <c r="BM267" s="158" t="s">
        <v>435</v>
      </c>
    </row>
    <row r="268" spans="1:65" s="12" customFormat="1" ht="22.9" customHeight="1">
      <c r="B268" s="132"/>
      <c r="D268" s="133" t="s">
        <v>75</v>
      </c>
      <c r="E268" s="143" t="s">
        <v>436</v>
      </c>
      <c r="F268" s="143" t="s">
        <v>437</v>
      </c>
      <c r="I268" s="135"/>
      <c r="J268" s="144">
        <f>BK268</f>
        <v>0</v>
      </c>
      <c r="L268" s="132"/>
      <c r="M268" s="137"/>
      <c r="N268" s="138"/>
      <c r="O268" s="138"/>
      <c r="P268" s="139">
        <f>P269</f>
        <v>0</v>
      </c>
      <c r="Q268" s="138"/>
      <c r="R268" s="139">
        <f>R269</f>
        <v>0</v>
      </c>
      <c r="S268" s="138"/>
      <c r="T268" s="140">
        <f>T269</f>
        <v>0</v>
      </c>
      <c r="AR268" s="133" t="s">
        <v>84</v>
      </c>
      <c r="AT268" s="141" t="s">
        <v>75</v>
      </c>
      <c r="AU268" s="141" t="s">
        <v>84</v>
      </c>
      <c r="AY268" s="133" t="s">
        <v>155</v>
      </c>
      <c r="BK268" s="142">
        <f>BK269</f>
        <v>0</v>
      </c>
    </row>
    <row r="269" spans="1:65" s="2" customFormat="1" ht="16.5" customHeight="1">
      <c r="A269" s="33"/>
      <c r="B269" s="145"/>
      <c r="C269" s="146" t="s">
        <v>438</v>
      </c>
      <c r="D269" s="146" t="s">
        <v>157</v>
      </c>
      <c r="E269" s="147" t="s">
        <v>439</v>
      </c>
      <c r="F269" s="148" t="s">
        <v>440</v>
      </c>
      <c r="G269" s="149" t="s">
        <v>202</v>
      </c>
      <c r="H269" s="150">
        <v>289.66800000000001</v>
      </c>
      <c r="I269" s="151"/>
      <c r="J269" s="152">
        <f>ROUND(I269*H269,2)</f>
        <v>0</v>
      </c>
      <c r="K269" s="153"/>
      <c r="L269" s="34"/>
      <c r="M269" s="154" t="s">
        <v>1</v>
      </c>
      <c r="N269" s="155" t="s">
        <v>41</v>
      </c>
      <c r="O269" s="59"/>
      <c r="P269" s="156">
        <f>O269*H269</f>
        <v>0</v>
      </c>
      <c r="Q269" s="156">
        <v>0</v>
      </c>
      <c r="R269" s="156">
        <f>Q269*H269</f>
        <v>0</v>
      </c>
      <c r="S269" s="156">
        <v>0</v>
      </c>
      <c r="T269" s="157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8" t="s">
        <v>161</v>
      </c>
      <c r="AT269" s="158" t="s">
        <v>157</v>
      </c>
      <c r="AU269" s="158" t="s">
        <v>86</v>
      </c>
      <c r="AY269" s="18" t="s">
        <v>155</v>
      </c>
      <c r="BE269" s="159">
        <f>IF(N269="základní",J269,0)</f>
        <v>0</v>
      </c>
      <c r="BF269" s="159">
        <f>IF(N269="snížená",J269,0)</f>
        <v>0</v>
      </c>
      <c r="BG269" s="159">
        <f>IF(N269="zákl. přenesená",J269,0)</f>
        <v>0</v>
      </c>
      <c r="BH269" s="159">
        <f>IF(N269="sníž. přenesená",J269,0)</f>
        <v>0</v>
      </c>
      <c r="BI269" s="159">
        <f>IF(N269="nulová",J269,0)</f>
        <v>0</v>
      </c>
      <c r="BJ269" s="18" t="s">
        <v>84</v>
      </c>
      <c r="BK269" s="159">
        <f>ROUND(I269*H269,2)</f>
        <v>0</v>
      </c>
      <c r="BL269" s="18" t="s">
        <v>161</v>
      </c>
      <c r="BM269" s="158" t="s">
        <v>441</v>
      </c>
    </row>
    <row r="270" spans="1:65" s="12" customFormat="1" ht="25.9" customHeight="1">
      <c r="B270" s="132"/>
      <c r="D270" s="133" t="s">
        <v>75</v>
      </c>
      <c r="E270" s="134" t="s">
        <v>442</v>
      </c>
      <c r="F270" s="134" t="s">
        <v>443</v>
      </c>
      <c r="I270" s="135"/>
      <c r="J270" s="136">
        <f>BK270</f>
        <v>0</v>
      </c>
      <c r="L270" s="132"/>
      <c r="M270" s="137"/>
      <c r="N270" s="138"/>
      <c r="O270" s="138"/>
      <c r="P270" s="139">
        <f>P271+P273+P281</f>
        <v>0</v>
      </c>
      <c r="Q270" s="138"/>
      <c r="R270" s="139">
        <f>R271+R273+R281</f>
        <v>0.74212499999999992</v>
      </c>
      <c r="S270" s="138"/>
      <c r="T270" s="140">
        <f>T271+T273+T281</f>
        <v>0</v>
      </c>
      <c r="AR270" s="133" t="s">
        <v>86</v>
      </c>
      <c r="AT270" s="141" t="s">
        <v>75</v>
      </c>
      <c r="AU270" s="141" t="s">
        <v>76</v>
      </c>
      <c r="AY270" s="133" t="s">
        <v>155</v>
      </c>
      <c r="BK270" s="142">
        <f>BK271+BK273+BK281</f>
        <v>0</v>
      </c>
    </row>
    <row r="271" spans="1:65" s="12" customFormat="1" ht="22.9" customHeight="1">
      <c r="B271" s="132"/>
      <c r="D271" s="133" t="s">
        <v>75</v>
      </c>
      <c r="E271" s="143" t="s">
        <v>444</v>
      </c>
      <c r="F271" s="143" t="s">
        <v>445</v>
      </c>
      <c r="I271" s="135"/>
      <c r="J271" s="144">
        <f>BK271</f>
        <v>0</v>
      </c>
      <c r="L271" s="132"/>
      <c r="M271" s="137"/>
      <c r="N271" s="138"/>
      <c r="O271" s="138"/>
      <c r="P271" s="139">
        <f>P272</f>
        <v>0</v>
      </c>
      <c r="Q271" s="138"/>
      <c r="R271" s="139">
        <f>R272</f>
        <v>0</v>
      </c>
      <c r="S271" s="138"/>
      <c r="T271" s="140">
        <f>T272</f>
        <v>0</v>
      </c>
      <c r="AR271" s="133" t="s">
        <v>86</v>
      </c>
      <c r="AT271" s="141" t="s">
        <v>75</v>
      </c>
      <c r="AU271" s="141" t="s">
        <v>84</v>
      </c>
      <c r="AY271" s="133" t="s">
        <v>155</v>
      </c>
      <c r="BK271" s="142">
        <f>BK272</f>
        <v>0</v>
      </c>
    </row>
    <row r="272" spans="1:65" s="2" customFormat="1" ht="24.2" customHeight="1">
      <c r="A272" s="33"/>
      <c r="B272" s="145"/>
      <c r="C272" s="146" t="s">
        <v>319</v>
      </c>
      <c r="D272" s="146" t="s">
        <v>157</v>
      </c>
      <c r="E272" s="147" t="s">
        <v>446</v>
      </c>
      <c r="F272" s="148" t="s">
        <v>447</v>
      </c>
      <c r="G272" s="149" t="s">
        <v>387</v>
      </c>
      <c r="H272" s="150">
        <v>5</v>
      </c>
      <c r="I272" s="151"/>
      <c r="J272" s="152">
        <f>ROUND(I272*H272,2)</f>
        <v>0</v>
      </c>
      <c r="K272" s="153"/>
      <c r="L272" s="34"/>
      <c r="M272" s="154" t="s">
        <v>1</v>
      </c>
      <c r="N272" s="155" t="s">
        <v>41</v>
      </c>
      <c r="O272" s="59"/>
      <c r="P272" s="156">
        <f>O272*H272</f>
        <v>0</v>
      </c>
      <c r="Q272" s="156">
        <v>0</v>
      </c>
      <c r="R272" s="156">
        <f>Q272*H272</f>
        <v>0</v>
      </c>
      <c r="S272" s="156">
        <v>0</v>
      </c>
      <c r="T272" s="157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8" t="s">
        <v>188</v>
      </c>
      <c r="AT272" s="158" t="s">
        <v>157</v>
      </c>
      <c r="AU272" s="158" t="s">
        <v>86</v>
      </c>
      <c r="AY272" s="18" t="s">
        <v>155</v>
      </c>
      <c r="BE272" s="159">
        <f>IF(N272="základní",J272,0)</f>
        <v>0</v>
      </c>
      <c r="BF272" s="159">
        <f>IF(N272="snížená",J272,0)</f>
        <v>0</v>
      </c>
      <c r="BG272" s="159">
        <f>IF(N272="zákl. přenesená",J272,0)</f>
        <v>0</v>
      </c>
      <c r="BH272" s="159">
        <f>IF(N272="sníž. přenesená",J272,0)</f>
        <v>0</v>
      </c>
      <c r="BI272" s="159">
        <f>IF(N272="nulová",J272,0)</f>
        <v>0</v>
      </c>
      <c r="BJ272" s="18" t="s">
        <v>84</v>
      </c>
      <c r="BK272" s="159">
        <f>ROUND(I272*H272,2)</f>
        <v>0</v>
      </c>
      <c r="BL272" s="18" t="s">
        <v>188</v>
      </c>
      <c r="BM272" s="158" t="s">
        <v>448</v>
      </c>
    </row>
    <row r="273" spans="1:65" s="12" customFormat="1" ht="22.9" customHeight="1">
      <c r="B273" s="132"/>
      <c r="D273" s="133" t="s">
        <v>75</v>
      </c>
      <c r="E273" s="143" t="s">
        <v>449</v>
      </c>
      <c r="F273" s="143" t="s">
        <v>450</v>
      </c>
      <c r="I273" s="135"/>
      <c r="J273" s="144">
        <f>BK273</f>
        <v>0</v>
      </c>
      <c r="L273" s="132"/>
      <c r="M273" s="137"/>
      <c r="N273" s="138"/>
      <c r="O273" s="138"/>
      <c r="P273" s="139">
        <f>SUM(P274:P280)</f>
        <v>0</v>
      </c>
      <c r="Q273" s="138"/>
      <c r="R273" s="139">
        <f>SUM(R274:R280)</f>
        <v>0.74212499999999992</v>
      </c>
      <c r="S273" s="138"/>
      <c r="T273" s="140">
        <f>SUM(T274:T280)</f>
        <v>0</v>
      </c>
      <c r="AR273" s="133" t="s">
        <v>86</v>
      </c>
      <c r="AT273" s="141" t="s">
        <v>75</v>
      </c>
      <c r="AU273" s="141" t="s">
        <v>84</v>
      </c>
      <c r="AY273" s="133" t="s">
        <v>155</v>
      </c>
      <c r="BK273" s="142">
        <f>SUM(BK274:BK280)</f>
        <v>0</v>
      </c>
    </row>
    <row r="274" spans="1:65" s="2" customFormat="1" ht="24.2" customHeight="1">
      <c r="A274" s="33"/>
      <c r="B274" s="145"/>
      <c r="C274" s="146" t="s">
        <v>451</v>
      </c>
      <c r="D274" s="146" t="s">
        <v>157</v>
      </c>
      <c r="E274" s="147" t="s">
        <v>452</v>
      </c>
      <c r="F274" s="148" t="s">
        <v>453</v>
      </c>
      <c r="G274" s="149" t="s">
        <v>165</v>
      </c>
      <c r="H274" s="150">
        <v>28.98</v>
      </c>
      <c r="I274" s="151"/>
      <c r="J274" s="152">
        <f>ROUND(I274*H274,2)</f>
        <v>0</v>
      </c>
      <c r="K274" s="153"/>
      <c r="L274" s="34"/>
      <c r="M274" s="154" t="s">
        <v>1</v>
      </c>
      <c r="N274" s="155" t="s">
        <v>41</v>
      </c>
      <c r="O274" s="59"/>
      <c r="P274" s="156">
        <f>O274*H274</f>
        <v>0</v>
      </c>
      <c r="Q274" s="156">
        <v>1.874E-2</v>
      </c>
      <c r="R274" s="156">
        <f>Q274*H274</f>
        <v>0.54308520000000005</v>
      </c>
      <c r="S274" s="156">
        <v>0</v>
      </c>
      <c r="T274" s="157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8" t="s">
        <v>188</v>
      </c>
      <c r="AT274" s="158" t="s">
        <v>157</v>
      </c>
      <c r="AU274" s="158" t="s">
        <v>86</v>
      </c>
      <c r="AY274" s="18" t="s">
        <v>155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8" t="s">
        <v>84</v>
      </c>
      <c r="BK274" s="159">
        <f>ROUND(I274*H274,2)</f>
        <v>0</v>
      </c>
      <c r="BL274" s="18" t="s">
        <v>188</v>
      </c>
      <c r="BM274" s="158" t="s">
        <v>454</v>
      </c>
    </row>
    <row r="275" spans="1:65" s="13" customFormat="1">
      <c r="B275" s="160"/>
      <c r="D275" s="161" t="s">
        <v>167</v>
      </c>
      <c r="E275" s="162" t="s">
        <v>1</v>
      </c>
      <c r="F275" s="163" t="s">
        <v>455</v>
      </c>
      <c r="H275" s="164">
        <v>28.98</v>
      </c>
      <c r="I275" s="165"/>
      <c r="L275" s="160"/>
      <c r="M275" s="166"/>
      <c r="N275" s="167"/>
      <c r="O275" s="167"/>
      <c r="P275" s="167"/>
      <c r="Q275" s="167"/>
      <c r="R275" s="167"/>
      <c r="S275" s="167"/>
      <c r="T275" s="168"/>
      <c r="AT275" s="162" t="s">
        <v>167</v>
      </c>
      <c r="AU275" s="162" t="s">
        <v>86</v>
      </c>
      <c r="AV275" s="13" t="s">
        <v>86</v>
      </c>
      <c r="AW275" s="13" t="s">
        <v>32</v>
      </c>
      <c r="AX275" s="13" t="s">
        <v>76</v>
      </c>
      <c r="AY275" s="162" t="s">
        <v>155</v>
      </c>
    </row>
    <row r="276" spans="1:65" s="15" customFormat="1">
      <c r="B276" s="176"/>
      <c r="D276" s="161" t="s">
        <v>167</v>
      </c>
      <c r="E276" s="177" t="s">
        <v>1</v>
      </c>
      <c r="F276" s="178" t="s">
        <v>178</v>
      </c>
      <c r="H276" s="179">
        <v>28.98</v>
      </c>
      <c r="I276" s="180"/>
      <c r="L276" s="176"/>
      <c r="M276" s="181"/>
      <c r="N276" s="182"/>
      <c r="O276" s="182"/>
      <c r="P276" s="182"/>
      <c r="Q276" s="182"/>
      <c r="R276" s="182"/>
      <c r="S276" s="182"/>
      <c r="T276" s="183"/>
      <c r="AT276" s="177" t="s">
        <v>167</v>
      </c>
      <c r="AU276" s="177" t="s">
        <v>86</v>
      </c>
      <c r="AV276" s="15" t="s">
        <v>161</v>
      </c>
      <c r="AW276" s="15" t="s">
        <v>32</v>
      </c>
      <c r="AX276" s="15" t="s">
        <v>84</v>
      </c>
      <c r="AY276" s="177" t="s">
        <v>155</v>
      </c>
    </row>
    <row r="277" spans="1:65" s="2" customFormat="1" ht="33" customHeight="1">
      <c r="A277" s="33"/>
      <c r="B277" s="145"/>
      <c r="C277" s="146" t="s">
        <v>335</v>
      </c>
      <c r="D277" s="146" t="s">
        <v>157</v>
      </c>
      <c r="E277" s="147" t="s">
        <v>456</v>
      </c>
      <c r="F277" s="148" t="s">
        <v>457</v>
      </c>
      <c r="G277" s="149" t="s">
        <v>224</v>
      </c>
      <c r="H277" s="150">
        <v>6</v>
      </c>
      <c r="I277" s="151"/>
      <c r="J277" s="152">
        <f>ROUND(I277*H277,2)</f>
        <v>0</v>
      </c>
      <c r="K277" s="153"/>
      <c r="L277" s="34"/>
      <c r="M277" s="154" t="s">
        <v>1</v>
      </c>
      <c r="N277" s="155" t="s">
        <v>41</v>
      </c>
      <c r="O277" s="59"/>
      <c r="P277" s="156">
        <f>O277*H277</f>
        <v>0</v>
      </c>
      <c r="Q277" s="156">
        <v>2.8369999999999999E-2</v>
      </c>
      <c r="R277" s="156">
        <f>Q277*H277</f>
        <v>0.17021999999999998</v>
      </c>
      <c r="S277" s="156">
        <v>0</v>
      </c>
      <c r="T277" s="157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8" t="s">
        <v>188</v>
      </c>
      <c r="AT277" s="158" t="s">
        <v>157</v>
      </c>
      <c r="AU277" s="158" t="s">
        <v>86</v>
      </c>
      <c r="AY277" s="18" t="s">
        <v>155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8" t="s">
        <v>84</v>
      </c>
      <c r="BK277" s="159">
        <f>ROUND(I277*H277,2)</f>
        <v>0</v>
      </c>
      <c r="BL277" s="18" t="s">
        <v>188</v>
      </c>
      <c r="BM277" s="158" t="s">
        <v>458</v>
      </c>
    </row>
    <row r="278" spans="1:65" s="13" customFormat="1">
      <c r="B278" s="160"/>
      <c r="D278" s="161" t="s">
        <v>167</v>
      </c>
      <c r="E278" s="162" t="s">
        <v>1</v>
      </c>
      <c r="F278" s="163" t="s">
        <v>459</v>
      </c>
      <c r="H278" s="164">
        <v>6</v>
      </c>
      <c r="I278" s="165"/>
      <c r="L278" s="160"/>
      <c r="M278" s="166"/>
      <c r="N278" s="167"/>
      <c r="O278" s="167"/>
      <c r="P278" s="167"/>
      <c r="Q278" s="167"/>
      <c r="R278" s="167"/>
      <c r="S278" s="167"/>
      <c r="T278" s="168"/>
      <c r="AT278" s="162" t="s">
        <v>167</v>
      </c>
      <c r="AU278" s="162" t="s">
        <v>86</v>
      </c>
      <c r="AV278" s="13" t="s">
        <v>86</v>
      </c>
      <c r="AW278" s="13" t="s">
        <v>32</v>
      </c>
      <c r="AX278" s="13" t="s">
        <v>84</v>
      </c>
      <c r="AY278" s="162" t="s">
        <v>155</v>
      </c>
    </row>
    <row r="279" spans="1:65" s="2" customFormat="1" ht="24.2" customHeight="1">
      <c r="A279" s="33"/>
      <c r="B279" s="145"/>
      <c r="C279" s="146" t="s">
        <v>460</v>
      </c>
      <c r="D279" s="146" t="s">
        <v>157</v>
      </c>
      <c r="E279" s="147" t="s">
        <v>461</v>
      </c>
      <c r="F279" s="148" t="s">
        <v>462</v>
      </c>
      <c r="G279" s="149" t="s">
        <v>165</v>
      </c>
      <c r="H279" s="150">
        <v>1.62</v>
      </c>
      <c r="I279" s="151"/>
      <c r="J279" s="152">
        <f>ROUND(I279*H279,2)</f>
        <v>0</v>
      </c>
      <c r="K279" s="153"/>
      <c r="L279" s="34"/>
      <c r="M279" s="154" t="s">
        <v>1</v>
      </c>
      <c r="N279" s="155" t="s">
        <v>41</v>
      </c>
      <c r="O279" s="59"/>
      <c r="P279" s="156">
        <f>O279*H279</f>
        <v>0</v>
      </c>
      <c r="Q279" s="156">
        <v>1.779E-2</v>
      </c>
      <c r="R279" s="156">
        <f>Q279*H279</f>
        <v>2.8819800000000003E-2</v>
      </c>
      <c r="S279" s="156">
        <v>0</v>
      </c>
      <c r="T279" s="157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8" t="s">
        <v>188</v>
      </c>
      <c r="AT279" s="158" t="s">
        <v>157</v>
      </c>
      <c r="AU279" s="158" t="s">
        <v>86</v>
      </c>
      <c r="AY279" s="18" t="s">
        <v>155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8" t="s">
        <v>84</v>
      </c>
      <c r="BK279" s="159">
        <f>ROUND(I279*H279,2)</f>
        <v>0</v>
      </c>
      <c r="BL279" s="18" t="s">
        <v>188</v>
      </c>
      <c r="BM279" s="158" t="s">
        <v>463</v>
      </c>
    </row>
    <row r="280" spans="1:65" s="13" customFormat="1">
      <c r="B280" s="160"/>
      <c r="D280" s="161" t="s">
        <v>167</v>
      </c>
      <c r="E280" s="162" t="s">
        <v>1</v>
      </c>
      <c r="F280" s="163" t="s">
        <v>464</v>
      </c>
      <c r="H280" s="164">
        <v>1.62</v>
      </c>
      <c r="I280" s="165"/>
      <c r="L280" s="160"/>
      <c r="M280" s="166"/>
      <c r="N280" s="167"/>
      <c r="O280" s="167"/>
      <c r="P280" s="167"/>
      <c r="Q280" s="167"/>
      <c r="R280" s="167"/>
      <c r="S280" s="167"/>
      <c r="T280" s="168"/>
      <c r="AT280" s="162" t="s">
        <v>167</v>
      </c>
      <c r="AU280" s="162" t="s">
        <v>86</v>
      </c>
      <c r="AV280" s="13" t="s">
        <v>86</v>
      </c>
      <c r="AW280" s="13" t="s">
        <v>32</v>
      </c>
      <c r="AX280" s="13" t="s">
        <v>84</v>
      </c>
      <c r="AY280" s="162" t="s">
        <v>155</v>
      </c>
    </row>
    <row r="281" spans="1:65" s="12" customFormat="1" ht="22.9" customHeight="1">
      <c r="B281" s="132"/>
      <c r="D281" s="133" t="s">
        <v>75</v>
      </c>
      <c r="E281" s="143" t="s">
        <v>465</v>
      </c>
      <c r="F281" s="143" t="s">
        <v>466</v>
      </c>
      <c r="I281" s="135"/>
      <c r="J281" s="144">
        <f>BK281</f>
        <v>0</v>
      </c>
      <c r="L281" s="132"/>
      <c r="M281" s="137"/>
      <c r="N281" s="138"/>
      <c r="O281" s="138"/>
      <c r="P281" s="139">
        <f>SUM(P282:P299)</f>
        <v>0</v>
      </c>
      <c r="Q281" s="138"/>
      <c r="R281" s="139">
        <f>SUM(R282:R299)</f>
        <v>0</v>
      </c>
      <c r="S281" s="138"/>
      <c r="T281" s="140">
        <f>SUM(T282:T299)</f>
        <v>0</v>
      </c>
      <c r="AR281" s="133" t="s">
        <v>86</v>
      </c>
      <c r="AT281" s="141" t="s">
        <v>75</v>
      </c>
      <c r="AU281" s="141" t="s">
        <v>84</v>
      </c>
      <c r="AY281" s="133" t="s">
        <v>155</v>
      </c>
      <c r="BK281" s="142">
        <f>SUM(BK282:BK299)</f>
        <v>0</v>
      </c>
    </row>
    <row r="282" spans="1:65" s="2" customFormat="1" ht="24.2" customHeight="1">
      <c r="A282" s="33"/>
      <c r="B282" s="145"/>
      <c r="C282" s="146" t="s">
        <v>467</v>
      </c>
      <c r="D282" s="146" t="s">
        <v>157</v>
      </c>
      <c r="E282" s="147" t="s">
        <v>468</v>
      </c>
      <c r="F282" s="148" t="s">
        <v>469</v>
      </c>
      <c r="G282" s="149" t="s">
        <v>165</v>
      </c>
      <c r="H282" s="150">
        <v>13.28</v>
      </c>
      <c r="I282" s="151"/>
      <c r="J282" s="152">
        <f>ROUND(I282*H282,2)</f>
        <v>0</v>
      </c>
      <c r="K282" s="153"/>
      <c r="L282" s="34"/>
      <c r="M282" s="154" t="s">
        <v>1</v>
      </c>
      <c r="N282" s="155" t="s">
        <v>41</v>
      </c>
      <c r="O282" s="59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8" t="s">
        <v>188</v>
      </c>
      <c r="AT282" s="158" t="s">
        <v>157</v>
      </c>
      <c r="AU282" s="158" t="s">
        <v>86</v>
      </c>
      <c r="AY282" s="18" t="s">
        <v>155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8" t="s">
        <v>84</v>
      </c>
      <c r="BK282" s="159">
        <f>ROUND(I282*H282,2)</f>
        <v>0</v>
      </c>
      <c r="BL282" s="18" t="s">
        <v>188</v>
      </c>
      <c r="BM282" s="158" t="s">
        <v>470</v>
      </c>
    </row>
    <row r="283" spans="1:65" s="13" customFormat="1">
      <c r="B283" s="160"/>
      <c r="D283" s="161" t="s">
        <v>167</v>
      </c>
      <c r="E283" s="162" t="s">
        <v>1</v>
      </c>
      <c r="F283" s="163" t="s">
        <v>471</v>
      </c>
      <c r="H283" s="164">
        <v>13.28</v>
      </c>
      <c r="I283" s="165"/>
      <c r="L283" s="160"/>
      <c r="M283" s="166"/>
      <c r="N283" s="167"/>
      <c r="O283" s="167"/>
      <c r="P283" s="167"/>
      <c r="Q283" s="167"/>
      <c r="R283" s="167"/>
      <c r="S283" s="167"/>
      <c r="T283" s="168"/>
      <c r="AT283" s="162" t="s">
        <v>167</v>
      </c>
      <c r="AU283" s="162" t="s">
        <v>86</v>
      </c>
      <c r="AV283" s="13" t="s">
        <v>86</v>
      </c>
      <c r="AW283" s="13" t="s">
        <v>32</v>
      </c>
      <c r="AX283" s="13" t="s">
        <v>84</v>
      </c>
      <c r="AY283" s="162" t="s">
        <v>155</v>
      </c>
    </row>
    <row r="284" spans="1:65" s="2" customFormat="1" ht="24.2" customHeight="1">
      <c r="A284" s="33"/>
      <c r="B284" s="145"/>
      <c r="C284" s="146" t="s">
        <v>472</v>
      </c>
      <c r="D284" s="146" t="s">
        <v>157</v>
      </c>
      <c r="E284" s="147" t="s">
        <v>473</v>
      </c>
      <c r="F284" s="148" t="s">
        <v>474</v>
      </c>
      <c r="G284" s="149" t="s">
        <v>475</v>
      </c>
      <c r="H284" s="150">
        <v>10</v>
      </c>
      <c r="I284" s="151"/>
      <c r="J284" s="152">
        <f>ROUND(I284*H284,2)</f>
        <v>0</v>
      </c>
      <c r="K284" s="153"/>
      <c r="L284" s="34"/>
      <c r="M284" s="154" t="s">
        <v>1</v>
      </c>
      <c r="N284" s="155" t="s">
        <v>41</v>
      </c>
      <c r="O284" s="59"/>
      <c r="P284" s="156">
        <f>O284*H284</f>
        <v>0</v>
      </c>
      <c r="Q284" s="156">
        <v>0</v>
      </c>
      <c r="R284" s="156">
        <f>Q284*H284</f>
        <v>0</v>
      </c>
      <c r="S284" s="156">
        <v>0</v>
      </c>
      <c r="T284" s="157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8" t="s">
        <v>188</v>
      </c>
      <c r="AT284" s="158" t="s">
        <v>157</v>
      </c>
      <c r="AU284" s="158" t="s">
        <v>86</v>
      </c>
      <c r="AY284" s="18" t="s">
        <v>155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18" t="s">
        <v>84</v>
      </c>
      <c r="BK284" s="159">
        <f>ROUND(I284*H284,2)</f>
        <v>0</v>
      </c>
      <c r="BL284" s="18" t="s">
        <v>188</v>
      </c>
      <c r="BM284" s="158" t="s">
        <v>476</v>
      </c>
    </row>
    <row r="285" spans="1:65" s="13" customFormat="1">
      <c r="B285" s="160"/>
      <c r="D285" s="161" t="s">
        <v>167</v>
      </c>
      <c r="E285" s="162" t="s">
        <v>1</v>
      </c>
      <c r="F285" s="163" t="s">
        <v>477</v>
      </c>
      <c r="H285" s="164">
        <v>10</v>
      </c>
      <c r="I285" s="165"/>
      <c r="L285" s="160"/>
      <c r="M285" s="166"/>
      <c r="N285" s="167"/>
      <c r="O285" s="167"/>
      <c r="P285" s="167"/>
      <c r="Q285" s="167"/>
      <c r="R285" s="167"/>
      <c r="S285" s="167"/>
      <c r="T285" s="168"/>
      <c r="AT285" s="162" t="s">
        <v>167</v>
      </c>
      <c r="AU285" s="162" t="s">
        <v>86</v>
      </c>
      <c r="AV285" s="13" t="s">
        <v>86</v>
      </c>
      <c r="AW285" s="13" t="s">
        <v>32</v>
      </c>
      <c r="AX285" s="13" t="s">
        <v>84</v>
      </c>
      <c r="AY285" s="162" t="s">
        <v>155</v>
      </c>
    </row>
    <row r="286" spans="1:65" s="2" customFormat="1" ht="24.2" customHeight="1">
      <c r="A286" s="33"/>
      <c r="B286" s="145"/>
      <c r="C286" s="146" t="s">
        <v>478</v>
      </c>
      <c r="D286" s="146" t="s">
        <v>157</v>
      </c>
      <c r="E286" s="147" t="s">
        <v>479</v>
      </c>
      <c r="F286" s="148" t="s">
        <v>480</v>
      </c>
      <c r="G286" s="149" t="s">
        <v>292</v>
      </c>
      <c r="H286" s="150">
        <v>4.0359999999999996</v>
      </c>
      <c r="I286" s="151"/>
      <c r="J286" s="152">
        <f>ROUND(I286*H286,2)</f>
        <v>0</v>
      </c>
      <c r="K286" s="153"/>
      <c r="L286" s="34"/>
      <c r="M286" s="154" t="s">
        <v>1</v>
      </c>
      <c r="N286" s="155" t="s">
        <v>41</v>
      </c>
      <c r="O286" s="59"/>
      <c r="P286" s="156">
        <f>O286*H286</f>
        <v>0</v>
      </c>
      <c r="Q286" s="156">
        <v>0</v>
      </c>
      <c r="R286" s="156">
        <f>Q286*H286</f>
        <v>0</v>
      </c>
      <c r="S286" s="156">
        <v>0</v>
      </c>
      <c r="T286" s="157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8" t="s">
        <v>188</v>
      </c>
      <c r="AT286" s="158" t="s">
        <v>157</v>
      </c>
      <c r="AU286" s="158" t="s">
        <v>86</v>
      </c>
      <c r="AY286" s="18" t="s">
        <v>155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8" t="s">
        <v>84</v>
      </c>
      <c r="BK286" s="159">
        <f>ROUND(I286*H286,2)</f>
        <v>0</v>
      </c>
      <c r="BL286" s="18" t="s">
        <v>188</v>
      </c>
      <c r="BM286" s="158" t="s">
        <v>481</v>
      </c>
    </row>
    <row r="287" spans="1:65" s="14" customFormat="1">
      <c r="B287" s="169"/>
      <c r="D287" s="161" t="s">
        <v>167</v>
      </c>
      <c r="E287" s="170" t="s">
        <v>1</v>
      </c>
      <c r="F287" s="171" t="s">
        <v>482</v>
      </c>
      <c r="H287" s="170" t="s">
        <v>1</v>
      </c>
      <c r="I287" s="172"/>
      <c r="L287" s="169"/>
      <c r="M287" s="173"/>
      <c r="N287" s="174"/>
      <c r="O287" s="174"/>
      <c r="P287" s="174"/>
      <c r="Q287" s="174"/>
      <c r="R287" s="174"/>
      <c r="S287" s="174"/>
      <c r="T287" s="175"/>
      <c r="AT287" s="170" t="s">
        <v>167</v>
      </c>
      <c r="AU287" s="170" t="s">
        <v>86</v>
      </c>
      <c r="AV287" s="14" t="s">
        <v>84</v>
      </c>
      <c r="AW287" s="14" t="s">
        <v>32</v>
      </c>
      <c r="AX287" s="14" t="s">
        <v>76</v>
      </c>
      <c r="AY287" s="170" t="s">
        <v>155</v>
      </c>
    </row>
    <row r="288" spans="1:65" s="13" customFormat="1">
      <c r="B288" s="160"/>
      <c r="D288" s="161" t="s">
        <v>167</v>
      </c>
      <c r="E288" s="162" t="s">
        <v>1</v>
      </c>
      <c r="F288" s="163" t="s">
        <v>483</v>
      </c>
      <c r="H288" s="164">
        <v>4.0359999999999996</v>
      </c>
      <c r="I288" s="165"/>
      <c r="L288" s="160"/>
      <c r="M288" s="166"/>
      <c r="N288" s="167"/>
      <c r="O288" s="167"/>
      <c r="P288" s="167"/>
      <c r="Q288" s="167"/>
      <c r="R288" s="167"/>
      <c r="S288" s="167"/>
      <c r="T288" s="168"/>
      <c r="AT288" s="162" t="s">
        <v>167</v>
      </c>
      <c r="AU288" s="162" t="s">
        <v>86</v>
      </c>
      <c r="AV288" s="13" t="s">
        <v>86</v>
      </c>
      <c r="AW288" s="13" t="s">
        <v>32</v>
      </c>
      <c r="AX288" s="13" t="s">
        <v>76</v>
      </c>
      <c r="AY288" s="162" t="s">
        <v>155</v>
      </c>
    </row>
    <row r="289" spans="1:65" s="15" customFormat="1">
      <c r="B289" s="176"/>
      <c r="D289" s="161" t="s">
        <v>167</v>
      </c>
      <c r="E289" s="177" t="s">
        <v>1</v>
      </c>
      <c r="F289" s="178" t="s">
        <v>178</v>
      </c>
      <c r="H289" s="179">
        <v>4.0359999999999996</v>
      </c>
      <c r="I289" s="180"/>
      <c r="L289" s="176"/>
      <c r="M289" s="181"/>
      <c r="N289" s="182"/>
      <c r="O289" s="182"/>
      <c r="P289" s="182"/>
      <c r="Q289" s="182"/>
      <c r="R289" s="182"/>
      <c r="S289" s="182"/>
      <c r="T289" s="183"/>
      <c r="AT289" s="177" t="s">
        <v>167</v>
      </c>
      <c r="AU289" s="177" t="s">
        <v>86</v>
      </c>
      <c r="AV289" s="15" t="s">
        <v>161</v>
      </c>
      <c r="AW289" s="15" t="s">
        <v>32</v>
      </c>
      <c r="AX289" s="15" t="s">
        <v>84</v>
      </c>
      <c r="AY289" s="177" t="s">
        <v>155</v>
      </c>
    </row>
    <row r="290" spans="1:65" s="2" customFormat="1" ht="33" customHeight="1">
      <c r="A290" s="33"/>
      <c r="B290" s="145"/>
      <c r="C290" s="184" t="s">
        <v>484</v>
      </c>
      <c r="D290" s="184" t="s">
        <v>230</v>
      </c>
      <c r="E290" s="185" t="s">
        <v>485</v>
      </c>
      <c r="F290" s="186" t="s">
        <v>486</v>
      </c>
      <c r="G290" s="187" t="s">
        <v>292</v>
      </c>
      <c r="H290" s="188">
        <v>4.0359999999999996</v>
      </c>
      <c r="I290" s="189"/>
      <c r="J290" s="190">
        <f>ROUND(I290*H290,2)</f>
        <v>0</v>
      </c>
      <c r="K290" s="191"/>
      <c r="L290" s="192"/>
      <c r="M290" s="193" t="s">
        <v>1</v>
      </c>
      <c r="N290" s="194" t="s">
        <v>41</v>
      </c>
      <c r="O290" s="59"/>
      <c r="P290" s="156">
        <f>O290*H290</f>
        <v>0</v>
      </c>
      <c r="Q290" s="156">
        <v>0</v>
      </c>
      <c r="R290" s="156">
        <f>Q290*H290</f>
        <v>0</v>
      </c>
      <c r="S290" s="156">
        <v>0</v>
      </c>
      <c r="T290" s="157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8" t="s">
        <v>233</v>
      </c>
      <c r="AT290" s="158" t="s">
        <v>230</v>
      </c>
      <c r="AU290" s="158" t="s">
        <v>86</v>
      </c>
      <c r="AY290" s="18" t="s">
        <v>155</v>
      </c>
      <c r="BE290" s="159">
        <f>IF(N290="základní",J290,0)</f>
        <v>0</v>
      </c>
      <c r="BF290" s="159">
        <f>IF(N290="snížená",J290,0)</f>
        <v>0</v>
      </c>
      <c r="BG290" s="159">
        <f>IF(N290="zákl. přenesená",J290,0)</f>
        <v>0</v>
      </c>
      <c r="BH290" s="159">
        <f>IF(N290="sníž. přenesená",J290,0)</f>
        <v>0</v>
      </c>
      <c r="BI290" s="159">
        <f>IF(N290="nulová",J290,0)</f>
        <v>0</v>
      </c>
      <c r="BJ290" s="18" t="s">
        <v>84</v>
      </c>
      <c r="BK290" s="159">
        <f>ROUND(I290*H290,2)</f>
        <v>0</v>
      </c>
      <c r="BL290" s="18" t="s">
        <v>188</v>
      </c>
      <c r="BM290" s="158" t="s">
        <v>487</v>
      </c>
    </row>
    <row r="291" spans="1:65" s="2" customFormat="1" ht="24.2" customHeight="1">
      <c r="A291" s="33"/>
      <c r="B291" s="145"/>
      <c r="C291" s="146" t="s">
        <v>488</v>
      </c>
      <c r="D291" s="146" t="s">
        <v>157</v>
      </c>
      <c r="E291" s="147" t="s">
        <v>489</v>
      </c>
      <c r="F291" s="148" t="s">
        <v>490</v>
      </c>
      <c r="G291" s="149" t="s">
        <v>491</v>
      </c>
      <c r="H291" s="150">
        <v>895.01900000000001</v>
      </c>
      <c r="I291" s="151"/>
      <c r="J291" s="152">
        <f>ROUND(I291*H291,2)</f>
        <v>0</v>
      </c>
      <c r="K291" s="153"/>
      <c r="L291" s="34"/>
      <c r="M291" s="154" t="s">
        <v>1</v>
      </c>
      <c r="N291" s="155" t="s">
        <v>41</v>
      </c>
      <c r="O291" s="59"/>
      <c r="P291" s="156">
        <f>O291*H291</f>
        <v>0</v>
      </c>
      <c r="Q291" s="156">
        <v>0</v>
      </c>
      <c r="R291" s="156">
        <f>Q291*H291</f>
        <v>0</v>
      </c>
      <c r="S291" s="156">
        <v>0</v>
      </c>
      <c r="T291" s="157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8" t="s">
        <v>188</v>
      </c>
      <c r="AT291" s="158" t="s">
        <v>157</v>
      </c>
      <c r="AU291" s="158" t="s">
        <v>86</v>
      </c>
      <c r="AY291" s="18" t="s">
        <v>155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8" t="s">
        <v>84</v>
      </c>
      <c r="BK291" s="159">
        <f>ROUND(I291*H291,2)</f>
        <v>0</v>
      </c>
      <c r="BL291" s="18" t="s">
        <v>188</v>
      </c>
      <c r="BM291" s="158" t="s">
        <v>492</v>
      </c>
    </row>
    <row r="292" spans="1:65" s="14" customFormat="1">
      <c r="B292" s="169"/>
      <c r="D292" s="161" t="s">
        <v>167</v>
      </c>
      <c r="E292" s="170" t="s">
        <v>1</v>
      </c>
      <c r="F292" s="171" t="s">
        <v>493</v>
      </c>
      <c r="H292" s="170" t="s">
        <v>1</v>
      </c>
      <c r="I292" s="172"/>
      <c r="L292" s="169"/>
      <c r="M292" s="173"/>
      <c r="N292" s="174"/>
      <c r="O292" s="174"/>
      <c r="P292" s="174"/>
      <c r="Q292" s="174"/>
      <c r="R292" s="174"/>
      <c r="S292" s="174"/>
      <c r="T292" s="175"/>
      <c r="AT292" s="170" t="s">
        <v>167</v>
      </c>
      <c r="AU292" s="170" t="s">
        <v>86</v>
      </c>
      <c r="AV292" s="14" t="s">
        <v>84</v>
      </c>
      <c r="AW292" s="14" t="s">
        <v>32</v>
      </c>
      <c r="AX292" s="14" t="s">
        <v>76</v>
      </c>
      <c r="AY292" s="170" t="s">
        <v>155</v>
      </c>
    </row>
    <row r="293" spans="1:65" s="13" customFormat="1">
      <c r="B293" s="160"/>
      <c r="D293" s="161" t="s">
        <v>167</v>
      </c>
      <c r="E293" s="162" t="s">
        <v>1</v>
      </c>
      <c r="F293" s="163" t="s">
        <v>494</v>
      </c>
      <c r="H293" s="164">
        <v>895.01900000000001</v>
      </c>
      <c r="I293" s="165"/>
      <c r="L293" s="160"/>
      <c r="M293" s="166"/>
      <c r="N293" s="167"/>
      <c r="O293" s="167"/>
      <c r="P293" s="167"/>
      <c r="Q293" s="167"/>
      <c r="R293" s="167"/>
      <c r="S293" s="167"/>
      <c r="T293" s="168"/>
      <c r="AT293" s="162" t="s">
        <v>167</v>
      </c>
      <c r="AU293" s="162" t="s">
        <v>86</v>
      </c>
      <c r="AV293" s="13" t="s">
        <v>86</v>
      </c>
      <c r="AW293" s="13" t="s">
        <v>32</v>
      </c>
      <c r="AX293" s="13" t="s">
        <v>76</v>
      </c>
      <c r="AY293" s="162" t="s">
        <v>155</v>
      </c>
    </row>
    <row r="294" spans="1:65" s="15" customFormat="1">
      <c r="B294" s="176"/>
      <c r="D294" s="161" t="s">
        <v>167</v>
      </c>
      <c r="E294" s="177" t="s">
        <v>1</v>
      </c>
      <c r="F294" s="178" t="s">
        <v>178</v>
      </c>
      <c r="H294" s="179">
        <v>895.01900000000001</v>
      </c>
      <c r="I294" s="180"/>
      <c r="L294" s="176"/>
      <c r="M294" s="181"/>
      <c r="N294" s="182"/>
      <c r="O294" s="182"/>
      <c r="P294" s="182"/>
      <c r="Q294" s="182"/>
      <c r="R294" s="182"/>
      <c r="S294" s="182"/>
      <c r="T294" s="183"/>
      <c r="AT294" s="177" t="s">
        <v>167</v>
      </c>
      <c r="AU294" s="177" t="s">
        <v>86</v>
      </c>
      <c r="AV294" s="15" t="s">
        <v>161</v>
      </c>
      <c r="AW294" s="15" t="s">
        <v>32</v>
      </c>
      <c r="AX294" s="15" t="s">
        <v>84</v>
      </c>
      <c r="AY294" s="177" t="s">
        <v>155</v>
      </c>
    </row>
    <row r="295" spans="1:65" s="2" customFormat="1" ht="16.5" customHeight="1">
      <c r="A295" s="33"/>
      <c r="B295" s="145"/>
      <c r="C295" s="146" t="s">
        <v>495</v>
      </c>
      <c r="D295" s="146" t="s">
        <v>157</v>
      </c>
      <c r="E295" s="147" t="s">
        <v>496</v>
      </c>
      <c r="F295" s="148" t="s">
        <v>497</v>
      </c>
      <c r="G295" s="149" t="s">
        <v>160</v>
      </c>
      <c r="H295" s="150">
        <v>1</v>
      </c>
      <c r="I295" s="151"/>
      <c r="J295" s="152">
        <f>ROUND(I295*H295,2)</f>
        <v>0</v>
      </c>
      <c r="K295" s="153"/>
      <c r="L295" s="34"/>
      <c r="M295" s="154" t="s">
        <v>1</v>
      </c>
      <c r="N295" s="155" t="s">
        <v>41</v>
      </c>
      <c r="O295" s="59"/>
      <c r="P295" s="156">
        <f>O295*H295</f>
        <v>0</v>
      </c>
      <c r="Q295" s="156">
        <v>0</v>
      </c>
      <c r="R295" s="156">
        <f>Q295*H295</f>
        <v>0</v>
      </c>
      <c r="S295" s="156">
        <v>0</v>
      </c>
      <c r="T295" s="157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8" t="s">
        <v>188</v>
      </c>
      <c r="AT295" s="158" t="s">
        <v>157</v>
      </c>
      <c r="AU295" s="158" t="s">
        <v>86</v>
      </c>
      <c r="AY295" s="18" t="s">
        <v>155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8" t="s">
        <v>84</v>
      </c>
      <c r="BK295" s="159">
        <f>ROUND(I295*H295,2)</f>
        <v>0</v>
      </c>
      <c r="BL295" s="18" t="s">
        <v>188</v>
      </c>
      <c r="BM295" s="158" t="s">
        <v>498</v>
      </c>
    </row>
    <row r="296" spans="1:65" s="2" customFormat="1" ht="16.5" customHeight="1">
      <c r="A296" s="33"/>
      <c r="B296" s="145"/>
      <c r="C296" s="146" t="s">
        <v>324</v>
      </c>
      <c r="D296" s="146" t="s">
        <v>157</v>
      </c>
      <c r="E296" s="147" t="s">
        <v>499</v>
      </c>
      <c r="F296" s="148" t="s">
        <v>500</v>
      </c>
      <c r="G296" s="149" t="s">
        <v>160</v>
      </c>
      <c r="H296" s="150">
        <v>1</v>
      </c>
      <c r="I296" s="151"/>
      <c r="J296" s="152">
        <f>ROUND(I296*H296,2)</f>
        <v>0</v>
      </c>
      <c r="K296" s="153"/>
      <c r="L296" s="34"/>
      <c r="M296" s="154" t="s">
        <v>1</v>
      </c>
      <c r="N296" s="155" t="s">
        <v>41</v>
      </c>
      <c r="O296" s="59"/>
      <c r="P296" s="156">
        <f>O296*H296</f>
        <v>0</v>
      </c>
      <c r="Q296" s="156">
        <v>0</v>
      </c>
      <c r="R296" s="156">
        <f>Q296*H296</f>
        <v>0</v>
      </c>
      <c r="S296" s="156">
        <v>0</v>
      </c>
      <c r="T296" s="157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58" t="s">
        <v>188</v>
      </c>
      <c r="AT296" s="158" t="s">
        <v>157</v>
      </c>
      <c r="AU296" s="158" t="s">
        <v>86</v>
      </c>
      <c r="AY296" s="18" t="s">
        <v>155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18" t="s">
        <v>84</v>
      </c>
      <c r="BK296" s="159">
        <f>ROUND(I296*H296,2)</f>
        <v>0</v>
      </c>
      <c r="BL296" s="18" t="s">
        <v>188</v>
      </c>
      <c r="BM296" s="158" t="s">
        <v>501</v>
      </c>
    </row>
    <row r="297" spans="1:65" s="2" customFormat="1" ht="24.2" customHeight="1">
      <c r="A297" s="33"/>
      <c r="B297" s="145"/>
      <c r="C297" s="146" t="s">
        <v>502</v>
      </c>
      <c r="D297" s="146" t="s">
        <v>157</v>
      </c>
      <c r="E297" s="147" t="s">
        <v>503</v>
      </c>
      <c r="F297" s="148" t="s">
        <v>504</v>
      </c>
      <c r="G297" s="149" t="s">
        <v>224</v>
      </c>
      <c r="H297" s="150">
        <v>1</v>
      </c>
      <c r="I297" s="151"/>
      <c r="J297" s="152">
        <f>ROUND(I297*H297,2)</f>
        <v>0</v>
      </c>
      <c r="K297" s="153"/>
      <c r="L297" s="34"/>
      <c r="M297" s="154" t="s">
        <v>1</v>
      </c>
      <c r="N297" s="155" t="s">
        <v>41</v>
      </c>
      <c r="O297" s="59"/>
      <c r="P297" s="156">
        <f>O297*H297</f>
        <v>0</v>
      </c>
      <c r="Q297" s="156">
        <v>0</v>
      </c>
      <c r="R297" s="156">
        <f>Q297*H297</f>
        <v>0</v>
      </c>
      <c r="S297" s="156">
        <v>0</v>
      </c>
      <c r="T297" s="157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8" t="s">
        <v>188</v>
      </c>
      <c r="AT297" s="158" t="s">
        <v>157</v>
      </c>
      <c r="AU297" s="158" t="s">
        <v>86</v>
      </c>
      <c r="AY297" s="18" t="s">
        <v>155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8" t="s">
        <v>84</v>
      </c>
      <c r="BK297" s="159">
        <f>ROUND(I297*H297,2)</f>
        <v>0</v>
      </c>
      <c r="BL297" s="18" t="s">
        <v>188</v>
      </c>
      <c r="BM297" s="158" t="s">
        <v>505</v>
      </c>
    </row>
    <row r="298" spans="1:65" s="2" customFormat="1" ht="24.2" customHeight="1">
      <c r="A298" s="33"/>
      <c r="B298" s="145"/>
      <c r="C298" s="146" t="s">
        <v>329</v>
      </c>
      <c r="D298" s="146" t="s">
        <v>157</v>
      </c>
      <c r="E298" s="147" t="s">
        <v>506</v>
      </c>
      <c r="F298" s="148" t="s">
        <v>507</v>
      </c>
      <c r="G298" s="149" t="s">
        <v>160</v>
      </c>
      <c r="H298" s="150">
        <v>1</v>
      </c>
      <c r="I298" s="151"/>
      <c r="J298" s="152">
        <f>ROUND(I298*H298,2)</f>
        <v>0</v>
      </c>
      <c r="K298" s="153"/>
      <c r="L298" s="34"/>
      <c r="M298" s="154" t="s">
        <v>1</v>
      </c>
      <c r="N298" s="155" t="s">
        <v>41</v>
      </c>
      <c r="O298" s="59"/>
      <c r="P298" s="156">
        <f>O298*H298</f>
        <v>0</v>
      </c>
      <c r="Q298" s="156">
        <v>0</v>
      </c>
      <c r="R298" s="156">
        <f>Q298*H298</f>
        <v>0</v>
      </c>
      <c r="S298" s="156">
        <v>0</v>
      </c>
      <c r="T298" s="157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8" t="s">
        <v>188</v>
      </c>
      <c r="AT298" s="158" t="s">
        <v>157</v>
      </c>
      <c r="AU298" s="158" t="s">
        <v>86</v>
      </c>
      <c r="AY298" s="18" t="s">
        <v>155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8" t="s">
        <v>84</v>
      </c>
      <c r="BK298" s="159">
        <f>ROUND(I298*H298,2)</f>
        <v>0</v>
      </c>
      <c r="BL298" s="18" t="s">
        <v>188</v>
      </c>
      <c r="BM298" s="158" t="s">
        <v>508</v>
      </c>
    </row>
    <row r="299" spans="1:65" s="2" customFormat="1" ht="24.2" customHeight="1">
      <c r="A299" s="33"/>
      <c r="B299" s="145"/>
      <c r="C299" s="146" t="s">
        <v>509</v>
      </c>
      <c r="D299" s="146" t="s">
        <v>157</v>
      </c>
      <c r="E299" s="147" t="s">
        <v>510</v>
      </c>
      <c r="F299" s="148" t="s">
        <v>511</v>
      </c>
      <c r="G299" s="149" t="s">
        <v>512</v>
      </c>
      <c r="H299" s="195"/>
      <c r="I299" s="151"/>
      <c r="J299" s="152">
        <f>ROUND(I299*H299,2)</f>
        <v>0</v>
      </c>
      <c r="K299" s="153"/>
      <c r="L299" s="34"/>
      <c r="M299" s="196" t="s">
        <v>1</v>
      </c>
      <c r="N299" s="197" t="s">
        <v>41</v>
      </c>
      <c r="O299" s="198"/>
      <c r="P299" s="199">
        <f>O299*H299</f>
        <v>0</v>
      </c>
      <c r="Q299" s="199">
        <v>0</v>
      </c>
      <c r="R299" s="199">
        <f>Q299*H299</f>
        <v>0</v>
      </c>
      <c r="S299" s="199">
        <v>0</v>
      </c>
      <c r="T299" s="200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8" t="s">
        <v>188</v>
      </c>
      <c r="AT299" s="158" t="s">
        <v>157</v>
      </c>
      <c r="AU299" s="158" t="s">
        <v>86</v>
      </c>
      <c r="AY299" s="18" t="s">
        <v>155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18" t="s">
        <v>84</v>
      </c>
      <c r="BK299" s="159">
        <f>ROUND(I299*H299,2)</f>
        <v>0</v>
      </c>
      <c r="BL299" s="18" t="s">
        <v>188</v>
      </c>
      <c r="BM299" s="158" t="s">
        <v>513</v>
      </c>
    </row>
    <row r="300" spans="1:65" s="2" customFormat="1" ht="6.95" customHeight="1">
      <c r="A300" s="33"/>
      <c r="B300" s="48"/>
      <c r="C300" s="49"/>
      <c r="D300" s="49"/>
      <c r="E300" s="49"/>
      <c r="F300" s="49"/>
      <c r="G300" s="49"/>
      <c r="H300" s="49"/>
      <c r="I300" s="49"/>
      <c r="J300" s="49"/>
      <c r="K300" s="49"/>
      <c r="L300" s="34"/>
      <c r="M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</row>
  </sheetData>
  <autoFilter ref="C126:K299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9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58" t="s">
        <v>5</v>
      </c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18" t="s">
        <v>89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491" t="str">
        <f>'Rekapitulace stavby'!K6</f>
        <v>00 - Provizorní menza_RS- UK Albertov</v>
      </c>
      <c r="F7" s="492"/>
      <c r="G7" s="492"/>
      <c r="H7" s="492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483" t="s">
        <v>514</v>
      </c>
      <c r="F9" s="490"/>
      <c r="G9" s="490"/>
      <c r="H9" s="49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26</v>
      </c>
      <c r="G12" s="33"/>
      <c r="H12" s="33"/>
      <c r="I12" s="28" t="s">
        <v>22</v>
      </c>
      <c r="J12" s="56" t="str">
        <f>'Rekapitulace stavby'!AN8</f>
        <v>20. 12. 2021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493" t="str">
        <f>'Rekapitulace stavby'!E14</f>
        <v>Vyplň údaj</v>
      </c>
      <c r="F18" s="475"/>
      <c r="G18" s="475"/>
      <c r="H18" s="475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26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479" t="s">
        <v>1</v>
      </c>
      <c r="F27" s="479"/>
      <c r="G27" s="479"/>
      <c r="H27" s="4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40</v>
      </c>
      <c r="E33" s="28" t="s">
        <v>41</v>
      </c>
      <c r="F33" s="100">
        <f>ROUND((SUM(BE124:BE294)),  2)</f>
        <v>0</v>
      </c>
      <c r="G33" s="33"/>
      <c r="H33" s="33"/>
      <c r="I33" s="101">
        <v>0.21</v>
      </c>
      <c r="J33" s="100">
        <f>ROUND(((SUM(BE124:BE294))*I33),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0">
        <f>ROUND((SUM(BF124:BF294)),  2)</f>
        <v>0</v>
      </c>
      <c r="G34" s="33"/>
      <c r="H34" s="33"/>
      <c r="I34" s="101">
        <v>0.15</v>
      </c>
      <c r="J34" s="100">
        <f>ROUND(((SUM(BF124:BF294))*I34),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0">
        <f>ROUND((SUM(BG124:BG294)),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0">
        <f>ROUND((SUM(BH124:BH294)),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0">
        <f>ROUND((SUM(BI124:BI294)),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491" t="str">
        <f>E7</f>
        <v>00 - Provizorní menza_RS- UK Albertov</v>
      </c>
      <c r="F85" s="492"/>
      <c r="G85" s="492"/>
      <c r="H85" s="49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483" t="str">
        <f>E9</f>
        <v>02 - ZPEVNĚNÉ PLOCHY</v>
      </c>
      <c r="F87" s="490"/>
      <c r="G87" s="490"/>
      <c r="H87" s="49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20. 12. 2021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28" t="s">
        <v>30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  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125</v>
      </c>
      <c r="D94" s="102"/>
      <c r="E94" s="102"/>
      <c r="F94" s="102"/>
      <c r="G94" s="102"/>
      <c r="H94" s="102"/>
      <c r="I94" s="102"/>
      <c r="J94" s="111" t="s">
        <v>126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127</v>
      </c>
      <c r="D96" s="33"/>
      <c r="E96" s="33"/>
      <c r="F96" s="33"/>
      <c r="G96" s="33"/>
      <c r="H96" s="33"/>
      <c r="I96" s="33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5" customHeight="1">
      <c r="B97" s="113"/>
      <c r="D97" s="114" t="s">
        <v>129</v>
      </c>
      <c r="E97" s="115"/>
      <c r="F97" s="115"/>
      <c r="G97" s="115"/>
      <c r="H97" s="115"/>
      <c r="I97" s="115"/>
      <c r="J97" s="116">
        <f>J125</f>
        <v>0</v>
      </c>
      <c r="L97" s="113"/>
    </row>
    <row r="98" spans="1:31" s="10" customFormat="1" ht="19.899999999999999" customHeight="1">
      <c r="B98" s="117"/>
      <c r="D98" s="118" t="s">
        <v>130</v>
      </c>
      <c r="E98" s="119"/>
      <c r="F98" s="119"/>
      <c r="G98" s="119"/>
      <c r="H98" s="119"/>
      <c r="I98" s="119"/>
      <c r="J98" s="120">
        <f>J126</f>
        <v>0</v>
      </c>
      <c r="L98" s="117"/>
    </row>
    <row r="99" spans="1:31" s="10" customFormat="1" ht="19.899999999999999" customHeight="1">
      <c r="B99" s="117"/>
      <c r="D99" s="118" t="s">
        <v>131</v>
      </c>
      <c r="E99" s="119"/>
      <c r="F99" s="119"/>
      <c r="G99" s="119"/>
      <c r="H99" s="119"/>
      <c r="I99" s="119"/>
      <c r="J99" s="120">
        <f>J188</f>
        <v>0</v>
      </c>
      <c r="L99" s="117"/>
    </row>
    <row r="100" spans="1:31" s="10" customFormat="1" ht="19.899999999999999" customHeight="1">
      <c r="B100" s="117"/>
      <c r="D100" s="118" t="s">
        <v>515</v>
      </c>
      <c r="E100" s="119"/>
      <c r="F100" s="119"/>
      <c r="G100" s="119"/>
      <c r="H100" s="119"/>
      <c r="I100" s="119"/>
      <c r="J100" s="120">
        <f>J220</f>
        <v>0</v>
      </c>
      <c r="L100" s="117"/>
    </row>
    <row r="101" spans="1:31" s="10" customFormat="1" ht="19.899999999999999" customHeight="1">
      <c r="B101" s="117"/>
      <c r="D101" s="118" t="s">
        <v>134</v>
      </c>
      <c r="E101" s="119"/>
      <c r="F101" s="119"/>
      <c r="G101" s="119"/>
      <c r="H101" s="119"/>
      <c r="I101" s="119"/>
      <c r="J101" s="120">
        <f>J259</f>
        <v>0</v>
      </c>
      <c r="L101" s="117"/>
    </row>
    <row r="102" spans="1:31" s="10" customFormat="1" ht="19.899999999999999" customHeight="1">
      <c r="B102" s="117"/>
      <c r="D102" s="118" t="s">
        <v>135</v>
      </c>
      <c r="E102" s="119"/>
      <c r="F102" s="119"/>
      <c r="G102" s="119"/>
      <c r="H102" s="119"/>
      <c r="I102" s="119"/>
      <c r="J102" s="120">
        <f>J290</f>
        <v>0</v>
      </c>
      <c r="L102" s="117"/>
    </row>
    <row r="103" spans="1:31" s="9" customFormat="1" ht="24.95" customHeight="1">
      <c r="B103" s="113"/>
      <c r="D103" s="114" t="s">
        <v>516</v>
      </c>
      <c r="E103" s="115"/>
      <c r="F103" s="115"/>
      <c r="G103" s="115"/>
      <c r="H103" s="115"/>
      <c r="I103" s="115"/>
      <c r="J103" s="116">
        <f>J292</f>
        <v>0</v>
      </c>
      <c r="L103" s="113"/>
    </row>
    <row r="104" spans="1:31" s="10" customFormat="1" ht="19.899999999999999" customHeight="1">
      <c r="B104" s="117"/>
      <c r="D104" s="118" t="s">
        <v>517</v>
      </c>
      <c r="E104" s="119"/>
      <c r="F104" s="119"/>
      <c r="G104" s="119"/>
      <c r="H104" s="119"/>
      <c r="I104" s="119"/>
      <c r="J104" s="120">
        <f>J293</f>
        <v>0</v>
      </c>
      <c r="L104" s="117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140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491" t="str">
        <f>E7</f>
        <v>00 - Provizorní menza_RS- UK Albertov</v>
      </c>
      <c r="F114" s="492"/>
      <c r="G114" s="492"/>
      <c r="H114" s="492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121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483" t="str">
        <f>E9</f>
        <v>02 - ZPEVNĚNÉ PLOCHY</v>
      </c>
      <c r="F116" s="490"/>
      <c r="G116" s="490"/>
      <c r="H116" s="490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 xml:space="preserve"> </v>
      </c>
      <c r="G118" s="33"/>
      <c r="H118" s="33"/>
      <c r="I118" s="28" t="s">
        <v>22</v>
      </c>
      <c r="J118" s="56" t="str">
        <f>IF(J12="","",J12)</f>
        <v>20. 12. 2021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3"/>
      <c r="E120" s="33"/>
      <c r="F120" s="26" t="str">
        <f>E15</f>
        <v xml:space="preserve"> </v>
      </c>
      <c r="G120" s="33"/>
      <c r="H120" s="33"/>
      <c r="I120" s="28" t="s">
        <v>30</v>
      </c>
      <c r="J120" s="31" t="str">
        <f>E21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28</v>
      </c>
      <c r="D121" s="33"/>
      <c r="E121" s="33"/>
      <c r="F121" s="26" t="str">
        <f>IF(E18="","",E18)</f>
        <v>Vyplň údaj</v>
      </c>
      <c r="G121" s="33"/>
      <c r="H121" s="33"/>
      <c r="I121" s="28" t="s">
        <v>33</v>
      </c>
      <c r="J121" s="31" t="str">
        <f>E24</f>
        <v xml:space="preserve">   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1"/>
      <c r="B123" s="122"/>
      <c r="C123" s="123" t="s">
        <v>141</v>
      </c>
      <c r="D123" s="124" t="s">
        <v>61</v>
      </c>
      <c r="E123" s="124" t="s">
        <v>57</v>
      </c>
      <c r="F123" s="124" t="s">
        <v>58</v>
      </c>
      <c r="G123" s="124" t="s">
        <v>142</v>
      </c>
      <c r="H123" s="124" t="s">
        <v>143</v>
      </c>
      <c r="I123" s="124" t="s">
        <v>144</v>
      </c>
      <c r="J123" s="125" t="s">
        <v>126</v>
      </c>
      <c r="K123" s="126" t="s">
        <v>145</v>
      </c>
      <c r="L123" s="127"/>
      <c r="M123" s="63" t="s">
        <v>1</v>
      </c>
      <c r="N123" s="64" t="s">
        <v>40</v>
      </c>
      <c r="O123" s="64" t="s">
        <v>146</v>
      </c>
      <c r="P123" s="64" t="s">
        <v>147</v>
      </c>
      <c r="Q123" s="64" t="s">
        <v>148</v>
      </c>
      <c r="R123" s="64" t="s">
        <v>149</v>
      </c>
      <c r="S123" s="64" t="s">
        <v>150</v>
      </c>
      <c r="T123" s="65" t="s">
        <v>151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9" customHeight="1">
      <c r="A124" s="33"/>
      <c r="B124" s="34"/>
      <c r="C124" s="70" t="s">
        <v>152</v>
      </c>
      <c r="D124" s="33"/>
      <c r="E124" s="33"/>
      <c r="F124" s="33"/>
      <c r="G124" s="33"/>
      <c r="H124" s="33"/>
      <c r="I124" s="33"/>
      <c r="J124" s="128">
        <f>BK124</f>
        <v>0</v>
      </c>
      <c r="K124" s="33"/>
      <c r="L124" s="34"/>
      <c r="M124" s="66"/>
      <c r="N124" s="57"/>
      <c r="O124" s="67"/>
      <c r="P124" s="129">
        <f>P125+P292</f>
        <v>0</v>
      </c>
      <c r="Q124" s="67"/>
      <c r="R124" s="129">
        <f>R125+R292</f>
        <v>521.58501053999998</v>
      </c>
      <c r="S124" s="67"/>
      <c r="T124" s="130">
        <f>T125+T292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75</v>
      </c>
      <c r="AU124" s="18" t="s">
        <v>128</v>
      </c>
      <c r="BK124" s="131">
        <f>BK125+BK292</f>
        <v>0</v>
      </c>
    </row>
    <row r="125" spans="1:65" s="12" customFormat="1" ht="25.9" customHeight="1">
      <c r="B125" s="132"/>
      <c r="D125" s="133" t="s">
        <v>75</v>
      </c>
      <c r="E125" s="134" t="s">
        <v>153</v>
      </c>
      <c r="F125" s="134" t="s">
        <v>154</v>
      </c>
      <c r="I125" s="135"/>
      <c r="J125" s="136">
        <f>BK125</f>
        <v>0</v>
      </c>
      <c r="L125" s="132"/>
      <c r="M125" s="137"/>
      <c r="N125" s="138"/>
      <c r="O125" s="138"/>
      <c r="P125" s="139">
        <f>P126+P188+P220+P259+P290</f>
        <v>0</v>
      </c>
      <c r="Q125" s="138"/>
      <c r="R125" s="139">
        <f>R126+R188+R220+R259+R290</f>
        <v>521.58501053999998</v>
      </c>
      <c r="S125" s="138"/>
      <c r="T125" s="140">
        <f>T126+T188+T220+T259+T290</f>
        <v>0</v>
      </c>
      <c r="AR125" s="133" t="s">
        <v>84</v>
      </c>
      <c r="AT125" s="141" t="s">
        <v>75</v>
      </c>
      <c r="AU125" s="141" t="s">
        <v>76</v>
      </c>
      <c r="AY125" s="133" t="s">
        <v>155</v>
      </c>
      <c r="BK125" s="142">
        <f>BK126+BK188+BK220+BK259+BK290</f>
        <v>0</v>
      </c>
    </row>
    <row r="126" spans="1:65" s="12" customFormat="1" ht="22.9" customHeight="1">
      <c r="B126" s="132"/>
      <c r="D126" s="133" t="s">
        <v>75</v>
      </c>
      <c r="E126" s="143" t="s">
        <v>84</v>
      </c>
      <c r="F126" s="143" t="s">
        <v>156</v>
      </c>
      <c r="I126" s="135"/>
      <c r="J126" s="144">
        <f>BK126</f>
        <v>0</v>
      </c>
      <c r="L126" s="132"/>
      <c r="M126" s="137"/>
      <c r="N126" s="138"/>
      <c r="O126" s="138"/>
      <c r="P126" s="139">
        <f>SUM(P127:P187)</f>
        <v>0</v>
      </c>
      <c r="Q126" s="138"/>
      <c r="R126" s="139">
        <f>SUM(R127:R187)</f>
        <v>5.2900000000000004E-3</v>
      </c>
      <c r="S126" s="138"/>
      <c r="T126" s="140">
        <f>SUM(T127:T187)</f>
        <v>0</v>
      </c>
      <c r="AR126" s="133" t="s">
        <v>84</v>
      </c>
      <c r="AT126" s="141" t="s">
        <v>75</v>
      </c>
      <c r="AU126" s="141" t="s">
        <v>84</v>
      </c>
      <c r="AY126" s="133" t="s">
        <v>155</v>
      </c>
      <c r="BK126" s="142">
        <f>SUM(BK127:BK187)</f>
        <v>0</v>
      </c>
    </row>
    <row r="127" spans="1:65" s="2" customFormat="1" ht="49.15" customHeight="1">
      <c r="A127" s="33"/>
      <c r="B127" s="145"/>
      <c r="C127" s="146" t="s">
        <v>84</v>
      </c>
      <c r="D127" s="146" t="s">
        <v>157</v>
      </c>
      <c r="E127" s="147" t="s">
        <v>518</v>
      </c>
      <c r="F127" s="148" t="s">
        <v>519</v>
      </c>
      <c r="G127" s="149" t="s">
        <v>172</v>
      </c>
      <c r="H127" s="150">
        <v>193.02</v>
      </c>
      <c r="I127" s="151"/>
      <c r="J127" s="152">
        <f>ROUND(I127*H127,2)</f>
        <v>0</v>
      </c>
      <c r="K127" s="153"/>
      <c r="L127" s="34"/>
      <c r="M127" s="154" t="s">
        <v>1</v>
      </c>
      <c r="N127" s="155" t="s">
        <v>41</v>
      </c>
      <c r="O127" s="59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8" t="s">
        <v>161</v>
      </c>
      <c r="AT127" s="158" t="s">
        <v>157</v>
      </c>
      <c r="AU127" s="158" t="s">
        <v>86</v>
      </c>
      <c r="AY127" s="18" t="s">
        <v>155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8" t="s">
        <v>84</v>
      </c>
      <c r="BK127" s="159">
        <f>ROUND(I127*H127,2)</f>
        <v>0</v>
      </c>
      <c r="BL127" s="18" t="s">
        <v>161</v>
      </c>
      <c r="BM127" s="158" t="s">
        <v>520</v>
      </c>
    </row>
    <row r="128" spans="1:65" s="14" customFormat="1" ht="33.75">
      <c r="B128" s="169"/>
      <c r="D128" s="161" t="s">
        <v>167</v>
      </c>
      <c r="E128" s="170" t="s">
        <v>1</v>
      </c>
      <c r="F128" s="171" t="s">
        <v>521</v>
      </c>
      <c r="H128" s="170" t="s">
        <v>1</v>
      </c>
      <c r="I128" s="172"/>
      <c r="L128" s="169"/>
      <c r="M128" s="173"/>
      <c r="N128" s="174"/>
      <c r="O128" s="174"/>
      <c r="P128" s="174"/>
      <c r="Q128" s="174"/>
      <c r="R128" s="174"/>
      <c r="S128" s="174"/>
      <c r="T128" s="175"/>
      <c r="AT128" s="170" t="s">
        <v>167</v>
      </c>
      <c r="AU128" s="170" t="s">
        <v>86</v>
      </c>
      <c r="AV128" s="14" t="s">
        <v>84</v>
      </c>
      <c r="AW128" s="14" t="s">
        <v>32</v>
      </c>
      <c r="AX128" s="14" t="s">
        <v>76</v>
      </c>
      <c r="AY128" s="170" t="s">
        <v>155</v>
      </c>
    </row>
    <row r="129" spans="1:65" s="13" customFormat="1">
      <c r="B129" s="160"/>
      <c r="D129" s="161" t="s">
        <v>167</v>
      </c>
      <c r="E129" s="162" t="s">
        <v>1</v>
      </c>
      <c r="F129" s="163" t="s">
        <v>522</v>
      </c>
      <c r="H129" s="164">
        <v>72.599999999999994</v>
      </c>
      <c r="I129" s="165"/>
      <c r="L129" s="160"/>
      <c r="M129" s="166"/>
      <c r="N129" s="167"/>
      <c r="O129" s="167"/>
      <c r="P129" s="167"/>
      <c r="Q129" s="167"/>
      <c r="R129" s="167"/>
      <c r="S129" s="167"/>
      <c r="T129" s="168"/>
      <c r="AT129" s="162" t="s">
        <v>167</v>
      </c>
      <c r="AU129" s="162" t="s">
        <v>86</v>
      </c>
      <c r="AV129" s="13" t="s">
        <v>86</v>
      </c>
      <c r="AW129" s="13" t="s">
        <v>32</v>
      </c>
      <c r="AX129" s="13" t="s">
        <v>76</v>
      </c>
      <c r="AY129" s="162" t="s">
        <v>155</v>
      </c>
    </row>
    <row r="130" spans="1:65" s="14" customFormat="1" ht="33.75">
      <c r="B130" s="169"/>
      <c r="D130" s="161" t="s">
        <v>167</v>
      </c>
      <c r="E130" s="170" t="s">
        <v>1</v>
      </c>
      <c r="F130" s="171" t="s">
        <v>523</v>
      </c>
      <c r="H130" s="170" t="s">
        <v>1</v>
      </c>
      <c r="I130" s="172"/>
      <c r="L130" s="169"/>
      <c r="M130" s="173"/>
      <c r="N130" s="174"/>
      <c r="O130" s="174"/>
      <c r="P130" s="174"/>
      <c r="Q130" s="174"/>
      <c r="R130" s="174"/>
      <c r="S130" s="174"/>
      <c r="T130" s="175"/>
      <c r="AT130" s="170" t="s">
        <v>167</v>
      </c>
      <c r="AU130" s="170" t="s">
        <v>86</v>
      </c>
      <c r="AV130" s="14" t="s">
        <v>84</v>
      </c>
      <c r="AW130" s="14" t="s">
        <v>32</v>
      </c>
      <c r="AX130" s="14" t="s">
        <v>76</v>
      </c>
      <c r="AY130" s="170" t="s">
        <v>155</v>
      </c>
    </row>
    <row r="131" spans="1:65" s="13" customFormat="1">
      <c r="B131" s="160"/>
      <c r="D131" s="161" t="s">
        <v>167</v>
      </c>
      <c r="E131" s="162" t="s">
        <v>1</v>
      </c>
      <c r="F131" s="163" t="s">
        <v>524</v>
      </c>
      <c r="H131" s="164">
        <v>120.42</v>
      </c>
      <c r="I131" s="165"/>
      <c r="L131" s="160"/>
      <c r="M131" s="166"/>
      <c r="N131" s="167"/>
      <c r="O131" s="167"/>
      <c r="P131" s="167"/>
      <c r="Q131" s="167"/>
      <c r="R131" s="167"/>
      <c r="S131" s="167"/>
      <c r="T131" s="168"/>
      <c r="AT131" s="162" t="s">
        <v>167</v>
      </c>
      <c r="AU131" s="162" t="s">
        <v>86</v>
      </c>
      <c r="AV131" s="13" t="s">
        <v>86</v>
      </c>
      <c r="AW131" s="13" t="s">
        <v>32</v>
      </c>
      <c r="AX131" s="13" t="s">
        <v>76</v>
      </c>
      <c r="AY131" s="162" t="s">
        <v>155</v>
      </c>
    </row>
    <row r="132" spans="1:65" s="15" customFormat="1">
      <c r="B132" s="176"/>
      <c r="D132" s="161" t="s">
        <v>167</v>
      </c>
      <c r="E132" s="177" t="s">
        <v>1</v>
      </c>
      <c r="F132" s="178" t="s">
        <v>178</v>
      </c>
      <c r="H132" s="179">
        <v>193.01999999999998</v>
      </c>
      <c r="I132" s="180"/>
      <c r="L132" s="176"/>
      <c r="M132" s="181"/>
      <c r="N132" s="182"/>
      <c r="O132" s="182"/>
      <c r="P132" s="182"/>
      <c r="Q132" s="182"/>
      <c r="R132" s="182"/>
      <c r="S132" s="182"/>
      <c r="T132" s="183"/>
      <c r="AT132" s="177" t="s">
        <v>167</v>
      </c>
      <c r="AU132" s="177" t="s">
        <v>86</v>
      </c>
      <c r="AV132" s="15" t="s">
        <v>161</v>
      </c>
      <c r="AW132" s="15" t="s">
        <v>32</v>
      </c>
      <c r="AX132" s="15" t="s">
        <v>84</v>
      </c>
      <c r="AY132" s="177" t="s">
        <v>155</v>
      </c>
    </row>
    <row r="133" spans="1:65" s="2" customFormat="1" ht="55.5" customHeight="1">
      <c r="A133" s="33"/>
      <c r="B133" s="145"/>
      <c r="C133" s="146" t="s">
        <v>86</v>
      </c>
      <c r="D133" s="146" t="s">
        <v>157</v>
      </c>
      <c r="E133" s="147" t="s">
        <v>525</v>
      </c>
      <c r="F133" s="148" t="s">
        <v>526</v>
      </c>
      <c r="G133" s="149" t="s">
        <v>172</v>
      </c>
      <c r="H133" s="150">
        <v>193.2</v>
      </c>
      <c r="I133" s="151"/>
      <c r="J133" s="152">
        <f>ROUND(I133*H133,2)</f>
        <v>0</v>
      </c>
      <c r="K133" s="153"/>
      <c r="L133" s="34"/>
      <c r="M133" s="154" t="s">
        <v>1</v>
      </c>
      <c r="N133" s="155" t="s">
        <v>41</v>
      </c>
      <c r="O133" s="59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8" t="s">
        <v>161</v>
      </c>
      <c r="AT133" s="158" t="s">
        <v>157</v>
      </c>
      <c r="AU133" s="158" t="s">
        <v>86</v>
      </c>
      <c r="AY133" s="18" t="s">
        <v>155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8" t="s">
        <v>84</v>
      </c>
      <c r="BK133" s="159">
        <f>ROUND(I133*H133,2)</f>
        <v>0</v>
      </c>
      <c r="BL133" s="18" t="s">
        <v>161</v>
      </c>
      <c r="BM133" s="158" t="s">
        <v>527</v>
      </c>
    </row>
    <row r="134" spans="1:65" s="13" customFormat="1">
      <c r="B134" s="160"/>
      <c r="D134" s="161" t="s">
        <v>167</v>
      </c>
      <c r="E134" s="162" t="s">
        <v>1</v>
      </c>
      <c r="F134" s="163" t="s">
        <v>528</v>
      </c>
      <c r="H134" s="164">
        <v>193.2</v>
      </c>
      <c r="I134" s="165"/>
      <c r="L134" s="160"/>
      <c r="M134" s="166"/>
      <c r="N134" s="167"/>
      <c r="O134" s="167"/>
      <c r="P134" s="167"/>
      <c r="Q134" s="167"/>
      <c r="R134" s="167"/>
      <c r="S134" s="167"/>
      <c r="T134" s="168"/>
      <c r="AT134" s="162" t="s">
        <v>167</v>
      </c>
      <c r="AU134" s="162" t="s">
        <v>86</v>
      </c>
      <c r="AV134" s="13" t="s">
        <v>86</v>
      </c>
      <c r="AW134" s="13" t="s">
        <v>32</v>
      </c>
      <c r="AX134" s="13" t="s">
        <v>84</v>
      </c>
      <c r="AY134" s="162" t="s">
        <v>155</v>
      </c>
    </row>
    <row r="135" spans="1:65" s="2" customFormat="1" ht="55.5" customHeight="1">
      <c r="A135" s="33"/>
      <c r="B135" s="145"/>
      <c r="C135" s="146" t="s">
        <v>278</v>
      </c>
      <c r="D135" s="146" t="s">
        <v>157</v>
      </c>
      <c r="E135" s="147" t="s">
        <v>529</v>
      </c>
      <c r="F135" s="148" t="s">
        <v>530</v>
      </c>
      <c r="G135" s="149" t="s">
        <v>172</v>
      </c>
      <c r="H135" s="150">
        <v>193.2</v>
      </c>
      <c r="I135" s="151"/>
      <c r="J135" s="152">
        <f>ROUND(I135*H135,2)</f>
        <v>0</v>
      </c>
      <c r="K135" s="153"/>
      <c r="L135" s="34"/>
      <c r="M135" s="154" t="s">
        <v>1</v>
      </c>
      <c r="N135" s="155" t="s">
        <v>41</v>
      </c>
      <c r="O135" s="59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8" t="s">
        <v>161</v>
      </c>
      <c r="AT135" s="158" t="s">
        <v>157</v>
      </c>
      <c r="AU135" s="158" t="s">
        <v>86</v>
      </c>
      <c r="AY135" s="18" t="s">
        <v>155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8" t="s">
        <v>84</v>
      </c>
      <c r="BK135" s="159">
        <f>ROUND(I135*H135,2)</f>
        <v>0</v>
      </c>
      <c r="BL135" s="18" t="s">
        <v>161</v>
      </c>
      <c r="BM135" s="158" t="s">
        <v>531</v>
      </c>
    </row>
    <row r="136" spans="1:65" s="13" customFormat="1">
      <c r="B136" s="160"/>
      <c r="D136" s="161" t="s">
        <v>167</v>
      </c>
      <c r="E136" s="162" t="s">
        <v>1</v>
      </c>
      <c r="F136" s="163" t="s">
        <v>532</v>
      </c>
      <c r="H136" s="164">
        <v>193.2</v>
      </c>
      <c r="I136" s="165"/>
      <c r="L136" s="160"/>
      <c r="M136" s="166"/>
      <c r="N136" s="167"/>
      <c r="O136" s="167"/>
      <c r="P136" s="167"/>
      <c r="Q136" s="167"/>
      <c r="R136" s="167"/>
      <c r="S136" s="167"/>
      <c r="T136" s="168"/>
      <c r="AT136" s="162" t="s">
        <v>167</v>
      </c>
      <c r="AU136" s="162" t="s">
        <v>86</v>
      </c>
      <c r="AV136" s="13" t="s">
        <v>86</v>
      </c>
      <c r="AW136" s="13" t="s">
        <v>32</v>
      </c>
      <c r="AX136" s="13" t="s">
        <v>84</v>
      </c>
      <c r="AY136" s="162" t="s">
        <v>155</v>
      </c>
    </row>
    <row r="137" spans="1:65" s="2" customFormat="1" ht="49.15" customHeight="1">
      <c r="A137" s="33"/>
      <c r="B137" s="145"/>
      <c r="C137" s="146" t="s">
        <v>161</v>
      </c>
      <c r="D137" s="146" t="s">
        <v>157</v>
      </c>
      <c r="E137" s="147" t="s">
        <v>533</v>
      </c>
      <c r="F137" s="148" t="s">
        <v>534</v>
      </c>
      <c r="G137" s="149" t="s">
        <v>172</v>
      </c>
      <c r="H137" s="150">
        <v>3.04</v>
      </c>
      <c r="I137" s="151"/>
      <c r="J137" s="152">
        <f>ROUND(I137*H137,2)</f>
        <v>0</v>
      </c>
      <c r="K137" s="153"/>
      <c r="L137" s="34"/>
      <c r="M137" s="154" t="s">
        <v>1</v>
      </c>
      <c r="N137" s="155" t="s">
        <v>41</v>
      </c>
      <c r="O137" s="59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8" t="s">
        <v>161</v>
      </c>
      <c r="AT137" s="158" t="s">
        <v>157</v>
      </c>
      <c r="AU137" s="158" t="s">
        <v>86</v>
      </c>
      <c r="AY137" s="18" t="s">
        <v>155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8" t="s">
        <v>84</v>
      </c>
      <c r="BK137" s="159">
        <f>ROUND(I137*H137,2)</f>
        <v>0</v>
      </c>
      <c r="BL137" s="18" t="s">
        <v>161</v>
      </c>
      <c r="BM137" s="158" t="s">
        <v>535</v>
      </c>
    </row>
    <row r="138" spans="1:65" s="14" customFormat="1">
      <c r="B138" s="169"/>
      <c r="D138" s="161" t="s">
        <v>167</v>
      </c>
      <c r="E138" s="170" t="s">
        <v>1</v>
      </c>
      <c r="F138" s="171" t="s">
        <v>536</v>
      </c>
      <c r="H138" s="170" t="s">
        <v>1</v>
      </c>
      <c r="I138" s="172"/>
      <c r="L138" s="169"/>
      <c r="M138" s="173"/>
      <c r="N138" s="174"/>
      <c r="O138" s="174"/>
      <c r="P138" s="174"/>
      <c r="Q138" s="174"/>
      <c r="R138" s="174"/>
      <c r="S138" s="174"/>
      <c r="T138" s="175"/>
      <c r="AT138" s="170" t="s">
        <v>167</v>
      </c>
      <c r="AU138" s="170" t="s">
        <v>86</v>
      </c>
      <c r="AV138" s="14" t="s">
        <v>84</v>
      </c>
      <c r="AW138" s="14" t="s">
        <v>32</v>
      </c>
      <c r="AX138" s="14" t="s">
        <v>76</v>
      </c>
      <c r="AY138" s="170" t="s">
        <v>155</v>
      </c>
    </row>
    <row r="139" spans="1:65" s="13" customFormat="1">
      <c r="B139" s="160"/>
      <c r="D139" s="161" t="s">
        <v>167</v>
      </c>
      <c r="E139" s="162" t="s">
        <v>1</v>
      </c>
      <c r="F139" s="163" t="s">
        <v>537</v>
      </c>
      <c r="H139" s="164">
        <v>3.04</v>
      </c>
      <c r="I139" s="165"/>
      <c r="L139" s="160"/>
      <c r="M139" s="166"/>
      <c r="N139" s="167"/>
      <c r="O139" s="167"/>
      <c r="P139" s="167"/>
      <c r="Q139" s="167"/>
      <c r="R139" s="167"/>
      <c r="S139" s="167"/>
      <c r="T139" s="168"/>
      <c r="AT139" s="162" t="s">
        <v>167</v>
      </c>
      <c r="AU139" s="162" t="s">
        <v>86</v>
      </c>
      <c r="AV139" s="13" t="s">
        <v>86</v>
      </c>
      <c r="AW139" s="13" t="s">
        <v>32</v>
      </c>
      <c r="AX139" s="13" t="s">
        <v>84</v>
      </c>
      <c r="AY139" s="162" t="s">
        <v>155</v>
      </c>
    </row>
    <row r="140" spans="1:65" s="2" customFormat="1" ht="55.5" customHeight="1">
      <c r="A140" s="33"/>
      <c r="B140" s="145"/>
      <c r="C140" s="146" t="s">
        <v>538</v>
      </c>
      <c r="D140" s="146" t="s">
        <v>157</v>
      </c>
      <c r="E140" s="147" t="s">
        <v>539</v>
      </c>
      <c r="F140" s="148" t="s">
        <v>540</v>
      </c>
      <c r="G140" s="149" t="s">
        <v>172</v>
      </c>
      <c r="H140" s="150">
        <v>193.02</v>
      </c>
      <c r="I140" s="151"/>
      <c r="J140" s="152">
        <f>ROUND(I140*H140,2)</f>
        <v>0</v>
      </c>
      <c r="K140" s="153"/>
      <c r="L140" s="34"/>
      <c r="M140" s="154" t="s">
        <v>1</v>
      </c>
      <c r="N140" s="155" t="s">
        <v>41</v>
      </c>
      <c r="O140" s="59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8" t="s">
        <v>161</v>
      </c>
      <c r="AT140" s="158" t="s">
        <v>157</v>
      </c>
      <c r="AU140" s="158" t="s">
        <v>86</v>
      </c>
      <c r="AY140" s="18" t="s">
        <v>155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8" t="s">
        <v>84</v>
      </c>
      <c r="BK140" s="159">
        <f>ROUND(I140*H140,2)</f>
        <v>0</v>
      </c>
      <c r="BL140" s="18" t="s">
        <v>161</v>
      </c>
      <c r="BM140" s="158" t="s">
        <v>541</v>
      </c>
    </row>
    <row r="141" spans="1:65" s="14" customFormat="1" ht="22.5">
      <c r="B141" s="169"/>
      <c r="D141" s="161" t="s">
        <v>167</v>
      </c>
      <c r="E141" s="170" t="s">
        <v>1</v>
      </c>
      <c r="F141" s="171" t="s">
        <v>542</v>
      </c>
      <c r="H141" s="170" t="s">
        <v>1</v>
      </c>
      <c r="I141" s="172"/>
      <c r="L141" s="169"/>
      <c r="M141" s="173"/>
      <c r="N141" s="174"/>
      <c r="O141" s="174"/>
      <c r="P141" s="174"/>
      <c r="Q141" s="174"/>
      <c r="R141" s="174"/>
      <c r="S141" s="174"/>
      <c r="T141" s="175"/>
      <c r="AT141" s="170" t="s">
        <v>167</v>
      </c>
      <c r="AU141" s="170" t="s">
        <v>86</v>
      </c>
      <c r="AV141" s="14" t="s">
        <v>84</v>
      </c>
      <c r="AW141" s="14" t="s">
        <v>32</v>
      </c>
      <c r="AX141" s="14" t="s">
        <v>76</v>
      </c>
      <c r="AY141" s="170" t="s">
        <v>155</v>
      </c>
    </row>
    <row r="142" spans="1:65" s="14" customFormat="1">
      <c r="B142" s="169"/>
      <c r="D142" s="161" t="s">
        <v>167</v>
      </c>
      <c r="E142" s="170" t="s">
        <v>1</v>
      </c>
      <c r="F142" s="171" t="s">
        <v>543</v>
      </c>
      <c r="H142" s="170" t="s">
        <v>1</v>
      </c>
      <c r="I142" s="172"/>
      <c r="L142" s="169"/>
      <c r="M142" s="173"/>
      <c r="N142" s="174"/>
      <c r="O142" s="174"/>
      <c r="P142" s="174"/>
      <c r="Q142" s="174"/>
      <c r="R142" s="174"/>
      <c r="S142" s="174"/>
      <c r="T142" s="175"/>
      <c r="AT142" s="170" t="s">
        <v>167</v>
      </c>
      <c r="AU142" s="170" t="s">
        <v>86</v>
      </c>
      <c r="AV142" s="14" t="s">
        <v>84</v>
      </c>
      <c r="AW142" s="14" t="s">
        <v>32</v>
      </c>
      <c r="AX142" s="14" t="s">
        <v>76</v>
      </c>
      <c r="AY142" s="170" t="s">
        <v>155</v>
      </c>
    </row>
    <row r="143" spans="1:65" s="13" customFormat="1">
      <c r="B143" s="160"/>
      <c r="D143" s="161" t="s">
        <v>167</v>
      </c>
      <c r="E143" s="162" t="s">
        <v>1</v>
      </c>
      <c r="F143" s="163" t="s">
        <v>544</v>
      </c>
      <c r="H143" s="164">
        <v>16.8</v>
      </c>
      <c r="I143" s="165"/>
      <c r="L143" s="160"/>
      <c r="M143" s="166"/>
      <c r="N143" s="167"/>
      <c r="O143" s="167"/>
      <c r="P143" s="167"/>
      <c r="Q143" s="167"/>
      <c r="R143" s="167"/>
      <c r="S143" s="167"/>
      <c r="T143" s="168"/>
      <c r="AT143" s="162" t="s">
        <v>167</v>
      </c>
      <c r="AU143" s="162" t="s">
        <v>86</v>
      </c>
      <c r="AV143" s="13" t="s">
        <v>86</v>
      </c>
      <c r="AW143" s="13" t="s">
        <v>32</v>
      </c>
      <c r="AX143" s="13" t="s">
        <v>76</v>
      </c>
      <c r="AY143" s="162" t="s">
        <v>155</v>
      </c>
    </row>
    <row r="144" spans="1:65" s="14" customFormat="1">
      <c r="B144" s="169"/>
      <c r="D144" s="161" t="s">
        <v>167</v>
      </c>
      <c r="E144" s="170" t="s">
        <v>1</v>
      </c>
      <c r="F144" s="171" t="s">
        <v>545</v>
      </c>
      <c r="H144" s="170" t="s">
        <v>1</v>
      </c>
      <c r="I144" s="172"/>
      <c r="L144" s="169"/>
      <c r="M144" s="173"/>
      <c r="N144" s="174"/>
      <c r="O144" s="174"/>
      <c r="P144" s="174"/>
      <c r="Q144" s="174"/>
      <c r="R144" s="174"/>
      <c r="S144" s="174"/>
      <c r="T144" s="175"/>
      <c r="AT144" s="170" t="s">
        <v>167</v>
      </c>
      <c r="AU144" s="170" t="s">
        <v>86</v>
      </c>
      <c r="AV144" s="14" t="s">
        <v>84</v>
      </c>
      <c r="AW144" s="14" t="s">
        <v>32</v>
      </c>
      <c r="AX144" s="14" t="s">
        <v>76</v>
      </c>
      <c r="AY144" s="170" t="s">
        <v>155</v>
      </c>
    </row>
    <row r="145" spans="1:65" s="13" customFormat="1">
      <c r="B145" s="160"/>
      <c r="D145" s="161" t="s">
        <v>167</v>
      </c>
      <c r="E145" s="162" t="s">
        <v>1</v>
      </c>
      <c r="F145" s="163" t="s">
        <v>546</v>
      </c>
      <c r="H145" s="164">
        <v>35.22</v>
      </c>
      <c r="I145" s="165"/>
      <c r="L145" s="160"/>
      <c r="M145" s="166"/>
      <c r="N145" s="167"/>
      <c r="O145" s="167"/>
      <c r="P145" s="167"/>
      <c r="Q145" s="167"/>
      <c r="R145" s="167"/>
      <c r="S145" s="167"/>
      <c r="T145" s="168"/>
      <c r="AT145" s="162" t="s">
        <v>167</v>
      </c>
      <c r="AU145" s="162" t="s">
        <v>86</v>
      </c>
      <c r="AV145" s="13" t="s">
        <v>86</v>
      </c>
      <c r="AW145" s="13" t="s">
        <v>32</v>
      </c>
      <c r="AX145" s="13" t="s">
        <v>76</v>
      </c>
      <c r="AY145" s="162" t="s">
        <v>155</v>
      </c>
    </row>
    <row r="146" spans="1:65" s="14" customFormat="1">
      <c r="B146" s="169"/>
      <c r="D146" s="161" t="s">
        <v>167</v>
      </c>
      <c r="E146" s="170" t="s">
        <v>1</v>
      </c>
      <c r="F146" s="171" t="s">
        <v>547</v>
      </c>
      <c r="H146" s="170" t="s">
        <v>1</v>
      </c>
      <c r="I146" s="172"/>
      <c r="L146" s="169"/>
      <c r="M146" s="173"/>
      <c r="N146" s="174"/>
      <c r="O146" s="174"/>
      <c r="P146" s="174"/>
      <c r="Q146" s="174"/>
      <c r="R146" s="174"/>
      <c r="S146" s="174"/>
      <c r="T146" s="175"/>
      <c r="AT146" s="170" t="s">
        <v>167</v>
      </c>
      <c r="AU146" s="170" t="s">
        <v>86</v>
      </c>
      <c r="AV146" s="14" t="s">
        <v>84</v>
      </c>
      <c r="AW146" s="14" t="s">
        <v>32</v>
      </c>
      <c r="AX146" s="14" t="s">
        <v>76</v>
      </c>
      <c r="AY146" s="170" t="s">
        <v>155</v>
      </c>
    </row>
    <row r="147" spans="1:65" s="13" customFormat="1">
      <c r="B147" s="160"/>
      <c r="D147" s="161" t="s">
        <v>167</v>
      </c>
      <c r="E147" s="162" t="s">
        <v>1</v>
      </c>
      <c r="F147" s="163" t="s">
        <v>548</v>
      </c>
      <c r="H147" s="164">
        <v>62.7</v>
      </c>
      <c r="I147" s="165"/>
      <c r="L147" s="160"/>
      <c r="M147" s="166"/>
      <c r="N147" s="167"/>
      <c r="O147" s="167"/>
      <c r="P147" s="167"/>
      <c r="Q147" s="167"/>
      <c r="R147" s="167"/>
      <c r="S147" s="167"/>
      <c r="T147" s="168"/>
      <c r="AT147" s="162" t="s">
        <v>167</v>
      </c>
      <c r="AU147" s="162" t="s">
        <v>86</v>
      </c>
      <c r="AV147" s="13" t="s">
        <v>86</v>
      </c>
      <c r="AW147" s="13" t="s">
        <v>32</v>
      </c>
      <c r="AX147" s="13" t="s">
        <v>76</v>
      </c>
      <c r="AY147" s="162" t="s">
        <v>155</v>
      </c>
    </row>
    <row r="148" spans="1:65" s="14" customFormat="1">
      <c r="B148" s="169"/>
      <c r="D148" s="161" t="s">
        <v>167</v>
      </c>
      <c r="E148" s="170" t="s">
        <v>1</v>
      </c>
      <c r="F148" s="171" t="s">
        <v>549</v>
      </c>
      <c r="H148" s="170" t="s">
        <v>1</v>
      </c>
      <c r="I148" s="172"/>
      <c r="L148" s="169"/>
      <c r="M148" s="173"/>
      <c r="N148" s="174"/>
      <c r="O148" s="174"/>
      <c r="P148" s="174"/>
      <c r="Q148" s="174"/>
      <c r="R148" s="174"/>
      <c r="S148" s="174"/>
      <c r="T148" s="175"/>
      <c r="AT148" s="170" t="s">
        <v>167</v>
      </c>
      <c r="AU148" s="170" t="s">
        <v>86</v>
      </c>
      <c r="AV148" s="14" t="s">
        <v>84</v>
      </c>
      <c r="AW148" s="14" t="s">
        <v>32</v>
      </c>
      <c r="AX148" s="14" t="s">
        <v>76</v>
      </c>
      <c r="AY148" s="170" t="s">
        <v>155</v>
      </c>
    </row>
    <row r="149" spans="1:65" s="13" customFormat="1">
      <c r="B149" s="160"/>
      <c r="D149" s="161" t="s">
        <v>167</v>
      </c>
      <c r="E149" s="162" t="s">
        <v>1</v>
      </c>
      <c r="F149" s="163" t="s">
        <v>550</v>
      </c>
      <c r="H149" s="164">
        <v>5.7</v>
      </c>
      <c r="I149" s="165"/>
      <c r="L149" s="160"/>
      <c r="M149" s="166"/>
      <c r="N149" s="167"/>
      <c r="O149" s="167"/>
      <c r="P149" s="167"/>
      <c r="Q149" s="167"/>
      <c r="R149" s="167"/>
      <c r="S149" s="167"/>
      <c r="T149" s="168"/>
      <c r="AT149" s="162" t="s">
        <v>167</v>
      </c>
      <c r="AU149" s="162" t="s">
        <v>86</v>
      </c>
      <c r="AV149" s="13" t="s">
        <v>86</v>
      </c>
      <c r="AW149" s="13" t="s">
        <v>32</v>
      </c>
      <c r="AX149" s="13" t="s">
        <v>76</v>
      </c>
      <c r="AY149" s="162" t="s">
        <v>155</v>
      </c>
    </row>
    <row r="150" spans="1:65" s="14" customFormat="1" ht="22.5">
      <c r="B150" s="169"/>
      <c r="D150" s="161" t="s">
        <v>167</v>
      </c>
      <c r="E150" s="170" t="s">
        <v>1</v>
      </c>
      <c r="F150" s="171" t="s">
        <v>551</v>
      </c>
      <c r="H150" s="170" t="s">
        <v>1</v>
      </c>
      <c r="I150" s="172"/>
      <c r="L150" s="169"/>
      <c r="M150" s="173"/>
      <c r="N150" s="174"/>
      <c r="O150" s="174"/>
      <c r="P150" s="174"/>
      <c r="Q150" s="174"/>
      <c r="R150" s="174"/>
      <c r="S150" s="174"/>
      <c r="T150" s="175"/>
      <c r="AT150" s="170" t="s">
        <v>167</v>
      </c>
      <c r="AU150" s="170" t="s">
        <v>86</v>
      </c>
      <c r="AV150" s="14" t="s">
        <v>84</v>
      </c>
      <c r="AW150" s="14" t="s">
        <v>32</v>
      </c>
      <c r="AX150" s="14" t="s">
        <v>76</v>
      </c>
      <c r="AY150" s="170" t="s">
        <v>155</v>
      </c>
    </row>
    <row r="151" spans="1:65" s="14" customFormat="1">
      <c r="B151" s="169"/>
      <c r="D151" s="161" t="s">
        <v>167</v>
      </c>
      <c r="E151" s="170" t="s">
        <v>1</v>
      </c>
      <c r="F151" s="171" t="s">
        <v>552</v>
      </c>
      <c r="H151" s="170" t="s">
        <v>1</v>
      </c>
      <c r="I151" s="172"/>
      <c r="L151" s="169"/>
      <c r="M151" s="173"/>
      <c r="N151" s="174"/>
      <c r="O151" s="174"/>
      <c r="P151" s="174"/>
      <c r="Q151" s="174"/>
      <c r="R151" s="174"/>
      <c r="S151" s="174"/>
      <c r="T151" s="175"/>
      <c r="AT151" s="170" t="s">
        <v>167</v>
      </c>
      <c r="AU151" s="170" t="s">
        <v>86</v>
      </c>
      <c r="AV151" s="14" t="s">
        <v>84</v>
      </c>
      <c r="AW151" s="14" t="s">
        <v>32</v>
      </c>
      <c r="AX151" s="14" t="s">
        <v>76</v>
      </c>
      <c r="AY151" s="170" t="s">
        <v>155</v>
      </c>
    </row>
    <row r="152" spans="1:65" s="13" customFormat="1">
      <c r="B152" s="160"/>
      <c r="D152" s="161" t="s">
        <v>167</v>
      </c>
      <c r="E152" s="162" t="s">
        <v>1</v>
      </c>
      <c r="F152" s="163" t="s">
        <v>522</v>
      </c>
      <c r="H152" s="164">
        <v>72.599999999999994</v>
      </c>
      <c r="I152" s="165"/>
      <c r="L152" s="160"/>
      <c r="M152" s="166"/>
      <c r="N152" s="167"/>
      <c r="O152" s="167"/>
      <c r="P152" s="167"/>
      <c r="Q152" s="167"/>
      <c r="R152" s="167"/>
      <c r="S152" s="167"/>
      <c r="T152" s="168"/>
      <c r="AT152" s="162" t="s">
        <v>167</v>
      </c>
      <c r="AU152" s="162" t="s">
        <v>86</v>
      </c>
      <c r="AV152" s="13" t="s">
        <v>86</v>
      </c>
      <c r="AW152" s="13" t="s">
        <v>32</v>
      </c>
      <c r="AX152" s="13" t="s">
        <v>76</v>
      </c>
      <c r="AY152" s="162" t="s">
        <v>155</v>
      </c>
    </row>
    <row r="153" spans="1:65" s="15" customFormat="1">
      <c r="B153" s="176"/>
      <c r="D153" s="161" t="s">
        <v>167</v>
      </c>
      <c r="E153" s="177" t="s">
        <v>1</v>
      </c>
      <c r="F153" s="178" t="s">
        <v>178</v>
      </c>
      <c r="H153" s="179">
        <v>193.01999999999998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167</v>
      </c>
      <c r="AU153" s="177" t="s">
        <v>86</v>
      </c>
      <c r="AV153" s="15" t="s">
        <v>161</v>
      </c>
      <c r="AW153" s="15" t="s">
        <v>32</v>
      </c>
      <c r="AX153" s="15" t="s">
        <v>84</v>
      </c>
      <c r="AY153" s="177" t="s">
        <v>155</v>
      </c>
    </row>
    <row r="154" spans="1:65" s="2" customFormat="1" ht="37.9" customHeight="1">
      <c r="A154" s="33"/>
      <c r="B154" s="145"/>
      <c r="C154" s="146" t="s">
        <v>459</v>
      </c>
      <c r="D154" s="146" t="s">
        <v>157</v>
      </c>
      <c r="E154" s="147" t="s">
        <v>553</v>
      </c>
      <c r="F154" s="148" t="s">
        <v>554</v>
      </c>
      <c r="G154" s="149" t="s">
        <v>165</v>
      </c>
      <c r="H154" s="150">
        <v>362.4</v>
      </c>
      <c r="I154" s="151"/>
      <c r="J154" s="152">
        <f>ROUND(I154*H154,2)</f>
        <v>0</v>
      </c>
      <c r="K154" s="153"/>
      <c r="L154" s="34"/>
      <c r="M154" s="154" t="s">
        <v>1</v>
      </c>
      <c r="N154" s="155" t="s">
        <v>41</v>
      </c>
      <c r="O154" s="59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8" t="s">
        <v>161</v>
      </c>
      <c r="AT154" s="158" t="s">
        <v>157</v>
      </c>
      <c r="AU154" s="158" t="s">
        <v>86</v>
      </c>
      <c r="AY154" s="18" t="s">
        <v>155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8" t="s">
        <v>84</v>
      </c>
      <c r="BK154" s="159">
        <f>ROUND(I154*H154,2)</f>
        <v>0</v>
      </c>
      <c r="BL154" s="18" t="s">
        <v>161</v>
      </c>
      <c r="BM154" s="158" t="s">
        <v>555</v>
      </c>
    </row>
    <row r="155" spans="1:65" s="13" customFormat="1">
      <c r="B155" s="160"/>
      <c r="D155" s="161" t="s">
        <v>167</v>
      </c>
      <c r="E155" s="162" t="s">
        <v>1</v>
      </c>
      <c r="F155" s="163" t="s">
        <v>556</v>
      </c>
      <c r="H155" s="164">
        <v>362.4</v>
      </c>
      <c r="I155" s="165"/>
      <c r="L155" s="160"/>
      <c r="M155" s="166"/>
      <c r="N155" s="167"/>
      <c r="O155" s="167"/>
      <c r="P155" s="167"/>
      <c r="Q155" s="167"/>
      <c r="R155" s="167"/>
      <c r="S155" s="167"/>
      <c r="T155" s="168"/>
      <c r="AT155" s="162" t="s">
        <v>167</v>
      </c>
      <c r="AU155" s="162" t="s">
        <v>86</v>
      </c>
      <c r="AV155" s="13" t="s">
        <v>86</v>
      </c>
      <c r="AW155" s="13" t="s">
        <v>32</v>
      </c>
      <c r="AX155" s="13" t="s">
        <v>84</v>
      </c>
      <c r="AY155" s="162" t="s">
        <v>155</v>
      </c>
    </row>
    <row r="156" spans="1:65" s="2" customFormat="1" ht="37.9" customHeight="1">
      <c r="A156" s="33"/>
      <c r="B156" s="145"/>
      <c r="C156" s="146" t="s">
        <v>557</v>
      </c>
      <c r="D156" s="146" t="s">
        <v>157</v>
      </c>
      <c r="E156" s="147" t="s">
        <v>558</v>
      </c>
      <c r="F156" s="148" t="s">
        <v>559</v>
      </c>
      <c r="G156" s="149" t="s">
        <v>165</v>
      </c>
      <c r="H156" s="150">
        <v>362.4</v>
      </c>
      <c r="I156" s="151"/>
      <c r="J156" s="152">
        <f>ROUND(I156*H156,2)</f>
        <v>0</v>
      </c>
      <c r="K156" s="153"/>
      <c r="L156" s="34"/>
      <c r="M156" s="154" t="s">
        <v>1</v>
      </c>
      <c r="N156" s="155" t="s">
        <v>41</v>
      </c>
      <c r="O156" s="59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8" t="s">
        <v>161</v>
      </c>
      <c r="AT156" s="158" t="s">
        <v>157</v>
      </c>
      <c r="AU156" s="158" t="s">
        <v>86</v>
      </c>
      <c r="AY156" s="18" t="s">
        <v>155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8" t="s">
        <v>84</v>
      </c>
      <c r="BK156" s="159">
        <f>ROUND(I156*H156,2)</f>
        <v>0</v>
      </c>
      <c r="BL156" s="18" t="s">
        <v>161</v>
      </c>
      <c r="BM156" s="158" t="s">
        <v>560</v>
      </c>
    </row>
    <row r="157" spans="1:65" s="13" customFormat="1">
      <c r="B157" s="160"/>
      <c r="D157" s="161" t="s">
        <v>167</v>
      </c>
      <c r="E157" s="162" t="s">
        <v>1</v>
      </c>
      <c r="F157" s="163" t="s">
        <v>556</v>
      </c>
      <c r="H157" s="164">
        <v>362.4</v>
      </c>
      <c r="I157" s="165"/>
      <c r="L157" s="160"/>
      <c r="M157" s="166"/>
      <c r="N157" s="167"/>
      <c r="O157" s="167"/>
      <c r="P157" s="167"/>
      <c r="Q157" s="167"/>
      <c r="R157" s="167"/>
      <c r="S157" s="167"/>
      <c r="T157" s="168"/>
      <c r="AT157" s="162" t="s">
        <v>167</v>
      </c>
      <c r="AU157" s="162" t="s">
        <v>86</v>
      </c>
      <c r="AV157" s="13" t="s">
        <v>86</v>
      </c>
      <c r="AW157" s="13" t="s">
        <v>32</v>
      </c>
      <c r="AX157" s="13" t="s">
        <v>84</v>
      </c>
      <c r="AY157" s="162" t="s">
        <v>155</v>
      </c>
    </row>
    <row r="158" spans="1:65" s="2" customFormat="1" ht="16.5" customHeight="1">
      <c r="A158" s="33"/>
      <c r="B158" s="145"/>
      <c r="C158" s="184" t="s">
        <v>185</v>
      </c>
      <c r="D158" s="184" t="s">
        <v>230</v>
      </c>
      <c r="E158" s="185" t="s">
        <v>561</v>
      </c>
      <c r="F158" s="186" t="s">
        <v>562</v>
      </c>
      <c r="G158" s="187" t="s">
        <v>491</v>
      </c>
      <c r="H158" s="188">
        <v>5.29</v>
      </c>
      <c r="I158" s="189"/>
      <c r="J158" s="190">
        <f>ROUND(I158*H158,2)</f>
        <v>0</v>
      </c>
      <c r="K158" s="191"/>
      <c r="L158" s="192"/>
      <c r="M158" s="193" t="s">
        <v>1</v>
      </c>
      <c r="N158" s="194" t="s">
        <v>41</v>
      </c>
      <c r="O158" s="59"/>
      <c r="P158" s="156">
        <f>O158*H158</f>
        <v>0</v>
      </c>
      <c r="Q158" s="156">
        <v>1E-3</v>
      </c>
      <c r="R158" s="156">
        <f>Q158*H158</f>
        <v>5.2900000000000004E-3</v>
      </c>
      <c r="S158" s="156">
        <v>0</v>
      </c>
      <c r="T158" s="15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8" t="s">
        <v>185</v>
      </c>
      <c r="AT158" s="158" t="s">
        <v>230</v>
      </c>
      <c r="AU158" s="158" t="s">
        <v>86</v>
      </c>
      <c r="AY158" s="18" t="s">
        <v>155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8" t="s">
        <v>84</v>
      </c>
      <c r="BK158" s="159">
        <f>ROUND(I158*H158,2)</f>
        <v>0</v>
      </c>
      <c r="BL158" s="18" t="s">
        <v>161</v>
      </c>
      <c r="BM158" s="158" t="s">
        <v>563</v>
      </c>
    </row>
    <row r="159" spans="1:65" s="13" customFormat="1" ht="22.5">
      <c r="B159" s="160"/>
      <c r="D159" s="161" t="s">
        <v>167</v>
      </c>
      <c r="E159" s="162" t="s">
        <v>1</v>
      </c>
      <c r="F159" s="163" t="s">
        <v>564</v>
      </c>
      <c r="H159" s="164">
        <v>5.29</v>
      </c>
      <c r="I159" s="165"/>
      <c r="L159" s="160"/>
      <c r="M159" s="166"/>
      <c r="N159" s="167"/>
      <c r="O159" s="167"/>
      <c r="P159" s="167"/>
      <c r="Q159" s="167"/>
      <c r="R159" s="167"/>
      <c r="S159" s="167"/>
      <c r="T159" s="168"/>
      <c r="AT159" s="162" t="s">
        <v>167</v>
      </c>
      <c r="AU159" s="162" t="s">
        <v>86</v>
      </c>
      <c r="AV159" s="13" t="s">
        <v>86</v>
      </c>
      <c r="AW159" s="13" t="s">
        <v>32</v>
      </c>
      <c r="AX159" s="13" t="s">
        <v>84</v>
      </c>
      <c r="AY159" s="162" t="s">
        <v>155</v>
      </c>
    </row>
    <row r="160" spans="1:65" s="2" customFormat="1" ht="24.2" customHeight="1">
      <c r="A160" s="33"/>
      <c r="B160" s="145"/>
      <c r="C160" s="146" t="s">
        <v>189</v>
      </c>
      <c r="D160" s="146" t="s">
        <v>157</v>
      </c>
      <c r="E160" s="147" t="s">
        <v>565</v>
      </c>
      <c r="F160" s="148" t="s">
        <v>566</v>
      </c>
      <c r="G160" s="149" t="s">
        <v>165</v>
      </c>
      <c r="H160" s="150">
        <v>546.6</v>
      </c>
      <c r="I160" s="151"/>
      <c r="J160" s="152">
        <f>ROUND(I160*H160,2)</f>
        <v>0</v>
      </c>
      <c r="K160" s="153"/>
      <c r="L160" s="34"/>
      <c r="M160" s="154" t="s">
        <v>1</v>
      </c>
      <c r="N160" s="155" t="s">
        <v>41</v>
      </c>
      <c r="O160" s="59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8" t="s">
        <v>161</v>
      </c>
      <c r="AT160" s="158" t="s">
        <v>157</v>
      </c>
      <c r="AU160" s="158" t="s">
        <v>86</v>
      </c>
      <c r="AY160" s="18" t="s">
        <v>155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8" t="s">
        <v>84</v>
      </c>
      <c r="BK160" s="159">
        <f>ROUND(I160*H160,2)</f>
        <v>0</v>
      </c>
      <c r="BL160" s="18" t="s">
        <v>161</v>
      </c>
      <c r="BM160" s="158" t="s">
        <v>567</v>
      </c>
    </row>
    <row r="161" spans="1:65" s="14" customFormat="1" ht="22.5">
      <c r="B161" s="169"/>
      <c r="D161" s="161" t="s">
        <v>167</v>
      </c>
      <c r="E161" s="170" t="s">
        <v>1</v>
      </c>
      <c r="F161" s="171" t="s">
        <v>568</v>
      </c>
      <c r="H161" s="170" t="s">
        <v>1</v>
      </c>
      <c r="I161" s="172"/>
      <c r="L161" s="169"/>
      <c r="M161" s="173"/>
      <c r="N161" s="174"/>
      <c r="O161" s="174"/>
      <c r="P161" s="174"/>
      <c r="Q161" s="174"/>
      <c r="R161" s="174"/>
      <c r="S161" s="174"/>
      <c r="T161" s="175"/>
      <c r="AT161" s="170" t="s">
        <v>167</v>
      </c>
      <c r="AU161" s="170" t="s">
        <v>86</v>
      </c>
      <c r="AV161" s="14" t="s">
        <v>84</v>
      </c>
      <c r="AW161" s="14" t="s">
        <v>32</v>
      </c>
      <c r="AX161" s="14" t="s">
        <v>76</v>
      </c>
      <c r="AY161" s="170" t="s">
        <v>155</v>
      </c>
    </row>
    <row r="162" spans="1:65" s="14" customFormat="1">
      <c r="B162" s="169"/>
      <c r="D162" s="161" t="s">
        <v>167</v>
      </c>
      <c r="E162" s="170" t="s">
        <v>1</v>
      </c>
      <c r="F162" s="171" t="s">
        <v>543</v>
      </c>
      <c r="H162" s="170" t="s">
        <v>1</v>
      </c>
      <c r="I162" s="172"/>
      <c r="L162" s="169"/>
      <c r="M162" s="173"/>
      <c r="N162" s="174"/>
      <c r="O162" s="174"/>
      <c r="P162" s="174"/>
      <c r="Q162" s="174"/>
      <c r="R162" s="174"/>
      <c r="S162" s="174"/>
      <c r="T162" s="175"/>
      <c r="AT162" s="170" t="s">
        <v>167</v>
      </c>
      <c r="AU162" s="170" t="s">
        <v>86</v>
      </c>
      <c r="AV162" s="14" t="s">
        <v>84</v>
      </c>
      <c r="AW162" s="14" t="s">
        <v>32</v>
      </c>
      <c r="AX162" s="14" t="s">
        <v>76</v>
      </c>
      <c r="AY162" s="170" t="s">
        <v>155</v>
      </c>
    </row>
    <row r="163" spans="1:65" s="13" customFormat="1">
      <c r="B163" s="160"/>
      <c r="D163" s="161" t="s">
        <v>167</v>
      </c>
      <c r="E163" s="162" t="s">
        <v>1</v>
      </c>
      <c r="F163" s="163" t="s">
        <v>297</v>
      </c>
      <c r="H163" s="164">
        <v>56</v>
      </c>
      <c r="I163" s="165"/>
      <c r="L163" s="160"/>
      <c r="M163" s="166"/>
      <c r="N163" s="167"/>
      <c r="O163" s="167"/>
      <c r="P163" s="167"/>
      <c r="Q163" s="167"/>
      <c r="R163" s="167"/>
      <c r="S163" s="167"/>
      <c r="T163" s="168"/>
      <c r="AT163" s="162" t="s">
        <v>167</v>
      </c>
      <c r="AU163" s="162" t="s">
        <v>86</v>
      </c>
      <c r="AV163" s="13" t="s">
        <v>86</v>
      </c>
      <c r="AW163" s="13" t="s">
        <v>32</v>
      </c>
      <c r="AX163" s="13" t="s">
        <v>76</v>
      </c>
      <c r="AY163" s="162" t="s">
        <v>155</v>
      </c>
    </row>
    <row r="164" spans="1:65" s="14" customFormat="1">
      <c r="B164" s="169"/>
      <c r="D164" s="161" t="s">
        <v>167</v>
      </c>
      <c r="E164" s="170" t="s">
        <v>1</v>
      </c>
      <c r="F164" s="171" t="s">
        <v>545</v>
      </c>
      <c r="H164" s="170" t="s">
        <v>1</v>
      </c>
      <c r="I164" s="172"/>
      <c r="L164" s="169"/>
      <c r="M164" s="173"/>
      <c r="N164" s="174"/>
      <c r="O164" s="174"/>
      <c r="P164" s="174"/>
      <c r="Q164" s="174"/>
      <c r="R164" s="174"/>
      <c r="S164" s="174"/>
      <c r="T164" s="175"/>
      <c r="AT164" s="170" t="s">
        <v>167</v>
      </c>
      <c r="AU164" s="170" t="s">
        <v>86</v>
      </c>
      <c r="AV164" s="14" t="s">
        <v>84</v>
      </c>
      <c r="AW164" s="14" t="s">
        <v>32</v>
      </c>
      <c r="AX164" s="14" t="s">
        <v>76</v>
      </c>
      <c r="AY164" s="170" t="s">
        <v>155</v>
      </c>
    </row>
    <row r="165" spans="1:65" s="13" customFormat="1">
      <c r="B165" s="160"/>
      <c r="D165" s="161" t="s">
        <v>167</v>
      </c>
      <c r="E165" s="162" t="s">
        <v>1</v>
      </c>
      <c r="F165" s="163" t="s">
        <v>569</v>
      </c>
      <c r="H165" s="164">
        <v>117.4</v>
      </c>
      <c r="I165" s="165"/>
      <c r="L165" s="160"/>
      <c r="M165" s="166"/>
      <c r="N165" s="167"/>
      <c r="O165" s="167"/>
      <c r="P165" s="167"/>
      <c r="Q165" s="167"/>
      <c r="R165" s="167"/>
      <c r="S165" s="167"/>
      <c r="T165" s="168"/>
      <c r="AT165" s="162" t="s">
        <v>167</v>
      </c>
      <c r="AU165" s="162" t="s">
        <v>86</v>
      </c>
      <c r="AV165" s="13" t="s">
        <v>86</v>
      </c>
      <c r="AW165" s="13" t="s">
        <v>32</v>
      </c>
      <c r="AX165" s="13" t="s">
        <v>76</v>
      </c>
      <c r="AY165" s="162" t="s">
        <v>155</v>
      </c>
    </row>
    <row r="166" spans="1:65" s="14" customFormat="1">
      <c r="B166" s="169"/>
      <c r="D166" s="161" t="s">
        <v>167</v>
      </c>
      <c r="E166" s="170" t="s">
        <v>1</v>
      </c>
      <c r="F166" s="171" t="s">
        <v>547</v>
      </c>
      <c r="H166" s="170" t="s">
        <v>1</v>
      </c>
      <c r="I166" s="172"/>
      <c r="L166" s="169"/>
      <c r="M166" s="173"/>
      <c r="N166" s="174"/>
      <c r="O166" s="174"/>
      <c r="P166" s="174"/>
      <c r="Q166" s="174"/>
      <c r="R166" s="174"/>
      <c r="S166" s="174"/>
      <c r="T166" s="175"/>
      <c r="AT166" s="170" t="s">
        <v>167</v>
      </c>
      <c r="AU166" s="170" t="s">
        <v>86</v>
      </c>
      <c r="AV166" s="14" t="s">
        <v>84</v>
      </c>
      <c r="AW166" s="14" t="s">
        <v>32</v>
      </c>
      <c r="AX166" s="14" t="s">
        <v>76</v>
      </c>
      <c r="AY166" s="170" t="s">
        <v>155</v>
      </c>
    </row>
    <row r="167" spans="1:65" s="13" customFormat="1">
      <c r="B167" s="160"/>
      <c r="D167" s="161" t="s">
        <v>167</v>
      </c>
      <c r="E167" s="162" t="s">
        <v>1</v>
      </c>
      <c r="F167" s="163" t="s">
        <v>570</v>
      </c>
      <c r="H167" s="164">
        <v>209</v>
      </c>
      <c r="I167" s="165"/>
      <c r="L167" s="160"/>
      <c r="M167" s="166"/>
      <c r="N167" s="167"/>
      <c r="O167" s="167"/>
      <c r="P167" s="167"/>
      <c r="Q167" s="167"/>
      <c r="R167" s="167"/>
      <c r="S167" s="167"/>
      <c r="T167" s="168"/>
      <c r="AT167" s="162" t="s">
        <v>167</v>
      </c>
      <c r="AU167" s="162" t="s">
        <v>86</v>
      </c>
      <c r="AV167" s="13" t="s">
        <v>86</v>
      </c>
      <c r="AW167" s="13" t="s">
        <v>32</v>
      </c>
      <c r="AX167" s="13" t="s">
        <v>76</v>
      </c>
      <c r="AY167" s="162" t="s">
        <v>155</v>
      </c>
    </row>
    <row r="168" spans="1:65" s="14" customFormat="1">
      <c r="B168" s="169"/>
      <c r="D168" s="161" t="s">
        <v>167</v>
      </c>
      <c r="E168" s="170" t="s">
        <v>1</v>
      </c>
      <c r="F168" s="171" t="s">
        <v>549</v>
      </c>
      <c r="H168" s="170" t="s">
        <v>1</v>
      </c>
      <c r="I168" s="172"/>
      <c r="L168" s="169"/>
      <c r="M168" s="173"/>
      <c r="N168" s="174"/>
      <c r="O168" s="174"/>
      <c r="P168" s="174"/>
      <c r="Q168" s="174"/>
      <c r="R168" s="174"/>
      <c r="S168" s="174"/>
      <c r="T168" s="175"/>
      <c r="AT168" s="170" t="s">
        <v>167</v>
      </c>
      <c r="AU168" s="170" t="s">
        <v>86</v>
      </c>
      <c r="AV168" s="14" t="s">
        <v>84</v>
      </c>
      <c r="AW168" s="14" t="s">
        <v>32</v>
      </c>
      <c r="AX168" s="14" t="s">
        <v>76</v>
      </c>
      <c r="AY168" s="170" t="s">
        <v>155</v>
      </c>
    </row>
    <row r="169" spans="1:65" s="13" customFormat="1">
      <c r="B169" s="160"/>
      <c r="D169" s="161" t="s">
        <v>167</v>
      </c>
      <c r="E169" s="162" t="s">
        <v>1</v>
      </c>
      <c r="F169" s="163" t="s">
        <v>238</v>
      </c>
      <c r="H169" s="164">
        <v>19</v>
      </c>
      <c r="I169" s="165"/>
      <c r="L169" s="160"/>
      <c r="M169" s="166"/>
      <c r="N169" s="167"/>
      <c r="O169" s="167"/>
      <c r="P169" s="167"/>
      <c r="Q169" s="167"/>
      <c r="R169" s="167"/>
      <c r="S169" s="167"/>
      <c r="T169" s="168"/>
      <c r="AT169" s="162" t="s">
        <v>167</v>
      </c>
      <c r="AU169" s="162" t="s">
        <v>86</v>
      </c>
      <c r="AV169" s="13" t="s">
        <v>86</v>
      </c>
      <c r="AW169" s="13" t="s">
        <v>32</v>
      </c>
      <c r="AX169" s="13" t="s">
        <v>76</v>
      </c>
      <c r="AY169" s="162" t="s">
        <v>155</v>
      </c>
    </row>
    <row r="170" spans="1:65" s="14" customFormat="1">
      <c r="B170" s="169"/>
      <c r="D170" s="161" t="s">
        <v>167</v>
      </c>
      <c r="E170" s="170" t="s">
        <v>1</v>
      </c>
      <c r="F170" s="171" t="s">
        <v>552</v>
      </c>
      <c r="H170" s="170" t="s">
        <v>1</v>
      </c>
      <c r="I170" s="172"/>
      <c r="L170" s="169"/>
      <c r="M170" s="173"/>
      <c r="N170" s="174"/>
      <c r="O170" s="174"/>
      <c r="P170" s="174"/>
      <c r="Q170" s="174"/>
      <c r="R170" s="174"/>
      <c r="S170" s="174"/>
      <c r="T170" s="175"/>
      <c r="AT170" s="170" t="s">
        <v>167</v>
      </c>
      <c r="AU170" s="170" t="s">
        <v>86</v>
      </c>
      <c r="AV170" s="14" t="s">
        <v>84</v>
      </c>
      <c r="AW170" s="14" t="s">
        <v>32</v>
      </c>
      <c r="AX170" s="14" t="s">
        <v>76</v>
      </c>
      <c r="AY170" s="170" t="s">
        <v>155</v>
      </c>
    </row>
    <row r="171" spans="1:65" s="13" customFormat="1">
      <c r="B171" s="160"/>
      <c r="D171" s="161" t="s">
        <v>167</v>
      </c>
      <c r="E171" s="162" t="s">
        <v>1</v>
      </c>
      <c r="F171" s="163" t="s">
        <v>571</v>
      </c>
      <c r="H171" s="164">
        <v>145.19999999999999</v>
      </c>
      <c r="I171" s="165"/>
      <c r="L171" s="160"/>
      <c r="M171" s="166"/>
      <c r="N171" s="167"/>
      <c r="O171" s="167"/>
      <c r="P171" s="167"/>
      <c r="Q171" s="167"/>
      <c r="R171" s="167"/>
      <c r="S171" s="167"/>
      <c r="T171" s="168"/>
      <c r="AT171" s="162" t="s">
        <v>167</v>
      </c>
      <c r="AU171" s="162" t="s">
        <v>86</v>
      </c>
      <c r="AV171" s="13" t="s">
        <v>86</v>
      </c>
      <c r="AW171" s="13" t="s">
        <v>32</v>
      </c>
      <c r="AX171" s="13" t="s">
        <v>76</v>
      </c>
      <c r="AY171" s="162" t="s">
        <v>155</v>
      </c>
    </row>
    <row r="172" spans="1:65" s="15" customFormat="1">
      <c r="B172" s="176"/>
      <c r="D172" s="161" t="s">
        <v>167</v>
      </c>
      <c r="E172" s="177" t="s">
        <v>1</v>
      </c>
      <c r="F172" s="178" t="s">
        <v>178</v>
      </c>
      <c r="H172" s="179">
        <v>546.59999999999991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167</v>
      </c>
      <c r="AU172" s="177" t="s">
        <v>86</v>
      </c>
      <c r="AV172" s="15" t="s">
        <v>161</v>
      </c>
      <c r="AW172" s="15" t="s">
        <v>32</v>
      </c>
      <c r="AX172" s="15" t="s">
        <v>84</v>
      </c>
      <c r="AY172" s="177" t="s">
        <v>155</v>
      </c>
    </row>
    <row r="173" spans="1:65" s="2" customFormat="1" ht="24.2" customHeight="1">
      <c r="A173" s="33"/>
      <c r="B173" s="145"/>
      <c r="C173" s="146" t="s">
        <v>108</v>
      </c>
      <c r="D173" s="146" t="s">
        <v>157</v>
      </c>
      <c r="E173" s="147" t="s">
        <v>565</v>
      </c>
      <c r="F173" s="148" t="s">
        <v>566</v>
      </c>
      <c r="G173" s="149" t="s">
        <v>165</v>
      </c>
      <c r="H173" s="150">
        <v>546.6</v>
      </c>
      <c r="I173" s="151"/>
      <c r="J173" s="152">
        <f>ROUND(I173*H173,2)</f>
        <v>0</v>
      </c>
      <c r="K173" s="153"/>
      <c r="L173" s="34"/>
      <c r="M173" s="154" t="s">
        <v>1</v>
      </c>
      <c r="N173" s="155" t="s">
        <v>41</v>
      </c>
      <c r="O173" s="59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8" t="s">
        <v>161</v>
      </c>
      <c r="AT173" s="158" t="s">
        <v>157</v>
      </c>
      <c r="AU173" s="158" t="s">
        <v>86</v>
      </c>
      <c r="AY173" s="18" t="s">
        <v>155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8" t="s">
        <v>84</v>
      </c>
      <c r="BK173" s="159">
        <f>ROUND(I173*H173,2)</f>
        <v>0</v>
      </c>
      <c r="BL173" s="18" t="s">
        <v>161</v>
      </c>
      <c r="BM173" s="158" t="s">
        <v>572</v>
      </c>
    </row>
    <row r="174" spans="1:65" s="14" customFormat="1">
      <c r="B174" s="169"/>
      <c r="D174" s="161" t="s">
        <v>167</v>
      </c>
      <c r="E174" s="170" t="s">
        <v>1</v>
      </c>
      <c r="F174" s="171" t="s">
        <v>573</v>
      </c>
      <c r="H174" s="170" t="s">
        <v>1</v>
      </c>
      <c r="I174" s="172"/>
      <c r="L174" s="169"/>
      <c r="M174" s="173"/>
      <c r="N174" s="174"/>
      <c r="O174" s="174"/>
      <c r="P174" s="174"/>
      <c r="Q174" s="174"/>
      <c r="R174" s="174"/>
      <c r="S174" s="174"/>
      <c r="T174" s="175"/>
      <c r="AT174" s="170" t="s">
        <v>167</v>
      </c>
      <c r="AU174" s="170" t="s">
        <v>86</v>
      </c>
      <c r="AV174" s="14" t="s">
        <v>84</v>
      </c>
      <c r="AW174" s="14" t="s">
        <v>32</v>
      </c>
      <c r="AX174" s="14" t="s">
        <v>76</v>
      </c>
      <c r="AY174" s="170" t="s">
        <v>155</v>
      </c>
    </row>
    <row r="175" spans="1:65" s="14" customFormat="1">
      <c r="B175" s="169"/>
      <c r="D175" s="161" t="s">
        <v>167</v>
      </c>
      <c r="E175" s="170" t="s">
        <v>1</v>
      </c>
      <c r="F175" s="171" t="s">
        <v>543</v>
      </c>
      <c r="H175" s="170" t="s">
        <v>1</v>
      </c>
      <c r="I175" s="172"/>
      <c r="L175" s="169"/>
      <c r="M175" s="173"/>
      <c r="N175" s="174"/>
      <c r="O175" s="174"/>
      <c r="P175" s="174"/>
      <c r="Q175" s="174"/>
      <c r="R175" s="174"/>
      <c r="S175" s="174"/>
      <c r="T175" s="175"/>
      <c r="AT175" s="170" t="s">
        <v>167</v>
      </c>
      <c r="AU175" s="170" t="s">
        <v>86</v>
      </c>
      <c r="AV175" s="14" t="s">
        <v>84</v>
      </c>
      <c r="AW175" s="14" t="s">
        <v>32</v>
      </c>
      <c r="AX175" s="14" t="s">
        <v>76</v>
      </c>
      <c r="AY175" s="170" t="s">
        <v>155</v>
      </c>
    </row>
    <row r="176" spans="1:65" s="13" customFormat="1">
      <c r="B176" s="160"/>
      <c r="D176" s="161" t="s">
        <v>167</v>
      </c>
      <c r="E176" s="162" t="s">
        <v>1</v>
      </c>
      <c r="F176" s="163" t="s">
        <v>297</v>
      </c>
      <c r="H176" s="164">
        <v>56</v>
      </c>
      <c r="I176" s="165"/>
      <c r="L176" s="160"/>
      <c r="M176" s="166"/>
      <c r="N176" s="167"/>
      <c r="O176" s="167"/>
      <c r="P176" s="167"/>
      <c r="Q176" s="167"/>
      <c r="R176" s="167"/>
      <c r="S176" s="167"/>
      <c r="T176" s="168"/>
      <c r="AT176" s="162" t="s">
        <v>167</v>
      </c>
      <c r="AU176" s="162" t="s">
        <v>86</v>
      </c>
      <c r="AV176" s="13" t="s">
        <v>86</v>
      </c>
      <c r="AW176" s="13" t="s">
        <v>32</v>
      </c>
      <c r="AX176" s="13" t="s">
        <v>76</v>
      </c>
      <c r="AY176" s="162" t="s">
        <v>155</v>
      </c>
    </row>
    <row r="177" spans="1:65" s="14" customFormat="1">
      <c r="B177" s="169"/>
      <c r="D177" s="161" t="s">
        <v>167</v>
      </c>
      <c r="E177" s="170" t="s">
        <v>1</v>
      </c>
      <c r="F177" s="171" t="s">
        <v>545</v>
      </c>
      <c r="H177" s="170" t="s">
        <v>1</v>
      </c>
      <c r="I177" s="172"/>
      <c r="L177" s="169"/>
      <c r="M177" s="173"/>
      <c r="N177" s="174"/>
      <c r="O177" s="174"/>
      <c r="P177" s="174"/>
      <c r="Q177" s="174"/>
      <c r="R177" s="174"/>
      <c r="S177" s="174"/>
      <c r="T177" s="175"/>
      <c r="AT177" s="170" t="s">
        <v>167</v>
      </c>
      <c r="AU177" s="170" t="s">
        <v>86</v>
      </c>
      <c r="AV177" s="14" t="s">
        <v>84</v>
      </c>
      <c r="AW177" s="14" t="s">
        <v>32</v>
      </c>
      <c r="AX177" s="14" t="s">
        <v>76</v>
      </c>
      <c r="AY177" s="170" t="s">
        <v>155</v>
      </c>
    </row>
    <row r="178" spans="1:65" s="13" customFormat="1">
      <c r="B178" s="160"/>
      <c r="D178" s="161" t="s">
        <v>167</v>
      </c>
      <c r="E178" s="162" t="s">
        <v>1</v>
      </c>
      <c r="F178" s="163" t="s">
        <v>569</v>
      </c>
      <c r="H178" s="164">
        <v>117.4</v>
      </c>
      <c r="I178" s="165"/>
      <c r="L178" s="160"/>
      <c r="M178" s="166"/>
      <c r="N178" s="167"/>
      <c r="O178" s="167"/>
      <c r="P178" s="167"/>
      <c r="Q178" s="167"/>
      <c r="R178" s="167"/>
      <c r="S178" s="167"/>
      <c r="T178" s="168"/>
      <c r="AT178" s="162" t="s">
        <v>167</v>
      </c>
      <c r="AU178" s="162" t="s">
        <v>86</v>
      </c>
      <c r="AV178" s="13" t="s">
        <v>86</v>
      </c>
      <c r="AW178" s="13" t="s">
        <v>32</v>
      </c>
      <c r="AX178" s="13" t="s">
        <v>76</v>
      </c>
      <c r="AY178" s="162" t="s">
        <v>155</v>
      </c>
    </row>
    <row r="179" spans="1:65" s="14" customFormat="1">
      <c r="B179" s="169"/>
      <c r="D179" s="161" t="s">
        <v>167</v>
      </c>
      <c r="E179" s="170" t="s">
        <v>1</v>
      </c>
      <c r="F179" s="171" t="s">
        <v>547</v>
      </c>
      <c r="H179" s="170" t="s">
        <v>1</v>
      </c>
      <c r="I179" s="172"/>
      <c r="L179" s="169"/>
      <c r="M179" s="173"/>
      <c r="N179" s="174"/>
      <c r="O179" s="174"/>
      <c r="P179" s="174"/>
      <c r="Q179" s="174"/>
      <c r="R179" s="174"/>
      <c r="S179" s="174"/>
      <c r="T179" s="175"/>
      <c r="AT179" s="170" t="s">
        <v>167</v>
      </c>
      <c r="AU179" s="170" t="s">
        <v>86</v>
      </c>
      <c r="AV179" s="14" t="s">
        <v>84</v>
      </c>
      <c r="AW179" s="14" t="s">
        <v>32</v>
      </c>
      <c r="AX179" s="14" t="s">
        <v>76</v>
      </c>
      <c r="AY179" s="170" t="s">
        <v>155</v>
      </c>
    </row>
    <row r="180" spans="1:65" s="13" customFormat="1">
      <c r="B180" s="160"/>
      <c r="D180" s="161" t="s">
        <v>167</v>
      </c>
      <c r="E180" s="162" t="s">
        <v>1</v>
      </c>
      <c r="F180" s="163" t="s">
        <v>570</v>
      </c>
      <c r="H180" s="164">
        <v>209</v>
      </c>
      <c r="I180" s="165"/>
      <c r="L180" s="160"/>
      <c r="M180" s="166"/>
      <c r="N180" s="167"/>
      <c r="O180" s="167"/>
      <c r="P180" s="167"/>
      <c r="Q180" s="167"/>
      <c r="R180" s="167"/>
      <c r="S180" s="167"/>
      <c r="T180" s="168"/>
      <c r="AT180" s="162" t="s">
        <v>167</v>
      </c>
      <c r="AU180" s="162" t="s">
        <v>86</v>
      </c>
      <c r="AV180" s="13" t="s">
        <v>86</v>
      </c>
      <c r="AW180" s="13" t="s">
        <v>32</v>
      </c>
      <c r="AX180" s="13" t="s">
        <v>76</v>
      </c>
      <c r="AY180" s="162" t="s">
        <v>155</v>
      </c>
    </row>
    <row r="181" spans="1:65" s="14" customFormat="1">
      <c r="B181" s="169"/>
      <c r="D181" s="161" t="s">
        <v>167</v>
      </c>
      <c r="E181" s="170" t="s">
        <v>1</v>
      </c>
      <c r="F181" s="171" t="s">
        <v>549</v>
      </c>
      <c r="H181" s="170" t="s">
        <v>1</v>
      </c>
      <c r="I181" s="172"/>
      <c r="L181" s="169"/>
      <c r="M181" s="173"/>
      <c r="N181" s="174"/>
      <c r="O181" s="174"/>
      <c r="P181" s="174"/>
      <c r="Q181" s="174"/>
      <c r="R181" s="174"/>
      <c r="S181" s="174"/>
      <c r="T181" s="175"/>
      <c r="AT181" s="170" t="s">
        <v>167</v>
      </c>
      <c r="AU181" s="170" t="s">
        <v>86</v>
      </c>
      <c r="AV181" s="14" t="s">
        <v>84</v>
      </c>
      <c r="AW181" s="14" t="s">
        <v>32</v>
      </c>
      <c r="AX181" s="14" t="s">
        <v>76</v>
      </c>
      <c r="AY181" s="170" t="s">
        <v>155</v>
      </c>
    </row>
    <row r="182" spans="1:65" s="13" customFormat="1">
      <c r="B182" s="160"/>
      <c r="D182" s="161" t="s">
        <v>167</v>
      </c>
      <c r="E182" s="162" t="s">
        <v>1</v>
      </c>
      <c r="F182" s="163" t="s">
        <v>238</v>
      </c>
      <c r="H182" s="164">
        <v>19</v>
      </c>
      <c r="I182" s="165"/>
      <c r="L182" s="160"/>
      <c r="M182" s="166"/>
      <c r="N182" s="167"/>
      <c r="O182" s="167"/>
      <c r="P182" s="167"/>
      <c r="Q182" s="167"/>
      <c r="R182" s="167"/>
      <c r="S182" s="167"/>
      <c r="T182" s="168"/>
      <c r="AT182" s="162" t="s">
        <v>167</v>
      </c>
      <c r="AU182" s="162" t="s">
        <v>86</v>
      </c>
      <c r="AV182" s="13" t="s">
        <v>86</v>
      </c>
      <c r="AW182" s="13" t="s">
        <v>32</v>
      </c>
      <c r="AX182" s="13" t="s">
        <v>76</v>
      </c>
      <c r="AY182" s="162" t="s">
        <v>155</v>
      </c>
    </row>
    <row r="183" spans="1:65" s="14" customFormat="1">
      <c r="B183" s="169"/>
      <c r="D183" s="161" t="s">
        <v>167</v>
      </c>
      <c r="E183" s="170" t="s">
        <v>1</v>
      </c>
      <c r="F183" s="171" t="s">
        <v>552</v>
      </c>
      <c r="H183" s="170" t="s">
        <v>1</v>
      </c>
      <c r="I183" s="172"/>
      <c r="L183" s="169"/>
      <c r="M183" s="173"/>
      <c r="N183" s="174"/>
      <c r="O183" s="174"/>
      <c r="P183" s="174"/>
      <c r="Q183" s="174"/>
      <c r="R183" s="174"/>
      <c r="S183" s="174"/>
      <c r="T183" s="175"/>
      <c r="AT183" s="170" t="s">
        <v>167</v>
      </c>
      <c r="AU183" s="170" t="s">
        <v>86</v>
      </c>
      <c r="AV183" s="14" t="s">
        <v>84</v>
      </c>
      <c r="AW183" s="14" t="s">
        <v>32</v>
      </c>
      <c r="AX183" s="14" t="s">
        <v>76</v>
      </c>
      <c r="AY183" s="170" t="s">
        <v>155</v>
      </c>
    </row>
    <row r="184" spans="1:65" s="13" customFormat="1">
      <c r="B184" s="160"/>
      <c r="D184" s="161" t="s">
        <v>167</v>
      </c>
      <c r="E184" s="162" t="s">
        <v>1</v>
      </c>
      <c r="F184" s="163" t="s">
        <v>571</v>
      </c>
      <c r="H184" s="164">
        <v>145.19999999999999</v>
      </c>
      <c r="I184" s="165"/>
      <c r="L184" s="160"/>
      <c r="M184" s="166"/>
      <c r="N184" s="167"/>
      <c r="O184" s="167"/>
      <c r="P184" s="167"/>
      <c r="Q184" s="167"/>
      <c r="R184" s="167"/>
      <c r="S184" s="167"/>
      <c r="T184" s="168"/>
      <c r="AT184" s="162" t="s">
        <v>167</v>
      </c>
      <c r="AU184" s="162" t="s">
        <v>86</v>
      </c>
      <c r="AV184" s="13" t="s">
        <v>86</v>
      </c>
      <c r="AW184" s="13" t="s">
        <v>32</v>
      </c>
      <c r="AX184" s="13" t="s">
        <v>76</v>
      </c>
      <c r="AY184" s="162" t="s">
        <v>155</v>
      </c>
    </row>
    <row r="185" spans="1:65" s="15" customFormat="1">
      <c r="B185" s="176"/>
      <c r="D185" s="161" t="s">
        <v>167</v>
      </c>
      <c r="E185" s="177" t="s">
        <v>1</v>
      </c>
      <c r="F185" s="178" t="s">
        <v>178</v>
      </c>
      <c r="H185" s="179">
        <v>546.59999999999991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167</v>
      </c>
      <c r="AU185" s="177" t="s">
        <v>86</v>
      </c>
      <c r="AV185" s="15" t="s">
        <v>161</v>
      </c>
      <c r="AW185" s="15" t="s">
        <v>32</v>
      </c>
      <c r="AX185" s="15" t="s">
        <v>84</v>
      </c>
      <c r="AY185" s="177" t="s">
        <v>155</v>
      </c>
    </row>
    <row r="186" spans="1:65" s="2" customFormat="1" ht="24.2" customHeight="1">
      <c r="A186" s="33"/>
      <c r="B186" s="145"/>
      <c r="C186" s="146" t="s">
        <v>111</v>
      </c>
      <c r="D186" s="146" t="s">
        <v>157</v>
      </c>
      <c r="E186" s="147" t="s">
        <v>574</v>
      </c>
      <c r="F186" s="148" t="s">
        <v>575</v>
      </c>
      <c r="G186" s="149" t="s">
        <v>165</v>
      </c>
      <c r="H186" s="150">
        <v>362.4</v>
      </c>
      <c r="I186" s="151"/>
      <c r="J186" s="152">
        <f>ROUND(I186*H186,2)</f>
        <v>0</v>
      </c>
      <c r="K186" s="153"/>
      <c r="L186" s="34"/>
      <c r="M186" s="154" t="s">
        <v>1</v>
      </c>
      <c r="N186" s="155" t="s">
        <v>41</v>
      </c>
      <c r="O186" s="59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8" t="s">
        <v>161</v>
      </c>
      <c r="AT186" s="158" t="s">
        <v>157</v>
      </c>
      <c r="AU186" s="158" t="s">
        <v>86</v>
      </c>
      <c r="AY186" s="18" t="s">
        <v>155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8" t="s">
        <v>84</v>
      </c>
      <c r="BK186" s="159">
        <f>ROUND(I186*H186,2)</f>
        <v>0</v>
      </c>
      <c r="BL186" s="18" t="s">
        <v>161</v>
      </c>
      <c r="BM186" s="158" t="s">
        <v>576</v>
      </c>
    </row>
    <row r="187" spans="1:65" s="13" customFormat="1">
      <c r="B187" s="160"/>
      <c r="D187" s="161" t="s">
        <v>167</v>
      </c>
      <c r="E187" s="162" t="s">
        <v>1</v>
      </c>
      <c r="F187" s="163" t="s">
        <v>556</v>
      </c>
      <c r="H187" s="164">
        <v>362.4</v>
      </c>
      <c r="I187" s="165"/>
      <c r="L187" s="160"/>
      <c r="M187" s="166"/>
      <c r="N187" s="167"/>
      <c r="O187" s="167"/>
      <c r="P187" s="167"/>
      <c r="Q187" s="167"/>
      <c r="R187" s="167"/>
      <c r="S187" s="167"/>
      <c r="T187" s="168"/>
      <c r="AT187" s="162" t="s">
        <v>167</v>
      </c>
      <c r="AU187" s="162" t="s">
        <v>86</v>
      </c>
      <c r="AV187" s="13" t="s">
        <v>86</v>
      </c>
      <c r="AW187" s="13" t="s">
        <v>32</v>
      </c>
      <c r="AX187" s="13" t="s">
        <v>84</v>
      </c>
      <c r="AY187" s="162" t="s">
        <v>155</v>
      </c>
    </row>
    <row r="188" spans="1:65" s="12" customFormat="1" ht="22.9" customHeight="1">
      <c r="B188" s="132"/>
      <c r="D188" s="133" t="s">
        <v>75</v>
      </c>
      <c r="E188" s="143" t="s">
        <v>86</v>
      </c>
      <c r="F188" s="143" t="s">
        <v>211</v>
      </c>
      <c r="I188" s="135"/>
      <c r="J188" s="144">
        <f>BK188</f>
        <v>0</v>
      </c>
      <c r="L188" s="132"/>
      <c r="M188" s="137"/>
      <c r="N188" s="138"/>
      <c r="O188" s="138"/>
      <c r="P188" s="139">
        <f>SUM(P189:P219)</f>
        <v>0</v>
      </c>
      <c r="Q188" s="138"/>
      <c r="R188" s="139">
        <f>SUM(R189:R219)</f>
        <v>9.3649095400000011</v>
      </c>
      <c r="S188" s="138"/>
      <c r="T188" s="140">
        <f>SUM(T189:T219)</f>
        <v>0</v>
      </c>
      <c r="AR188" s="133" t="s">
        <v>84</v>
      </c>
      <c r="AT188" s="141" t="s">
        <v>75</v>
      </c>
      <c r="AU188" s="141" t="s">
        <v>84</v>
      </c>
      <c r="AY188" s="133" t="s">
        <v>155</v>
      </c>
      <c r="BK188" s="142">
        <f>SUM(BK189:BK219)</f>
        <v>0</v>
      </c>
    </row>
    <row r="189" spans="1:65" s="2" customFormat="1" ht="44.25" customHeight="1">
      <c r="A189" s="33"/>
      <c r="B189" s="145"/>
      <c r="C189" s="146" t="s">
        <v>114</v>
      </c>
      <c r="D189" s="146" t="s">
        <v>157</v>
      </c>
      <c r="E189" s="147" t="s">
        <v>577</v>
      </c>
      <c r="F189" s="148" t="s">
        <v>578</v>
      </c>
      <c r="G189" s="149" t="s">
        <v>172</v>
      </c>
      <c r="H189" s="150">
        <v>3.8130000000000002</v>
      </c>
      <c r="I189" s="151"/>
      <c r="J189" s="152">
        <f>ROUND(I189*H189,2)</f>
        <v>0</v>
      </c>
      <c r="K189" s="153"/>
      <c r="L189" s="34"/>
      <c r="M189" s="154" t="s">
        <v>1</v>
      </c>
      <c r="N189" s="155" t="s">
        <v>41</v>
      </c>
      <c r="O189" s="59"/>
      <c r="P189" s="156">
        <f>O189*H189</f>
        <v>0</v>
      </c>
      <c r="Q189" s="156">
        <v>1.665</v>
      </c>
      <c r="R189" s="156">
        <f>Q189*H189</f>
        <v>6.3486450000000003</v>
      </c>
      <c r="S189" s="156">
        <v>0</v>
      </c>
      <c r="T189" s="15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8" t="s">
        <v>161</v>
      </c>
      <c r="AT189" s="158" t="s">
        <v>157</v>
      </c>
      <c r="AU189" s="158" t="s">
        <v>86</v>
      </c>
      <c r="AY189" s="18" t="s">
        <v>155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8" t="s">
        <v>84</v>
      </c>
      <c r="BK189" s="159">
        <f>ROUND(I189*H189,2)</f>
        <v>0</v>
      </c>
      <c r="BL189" s="18" t="s">
        <v>161</v>
      </c>
      <c r="BM189" s="158" t="s">
        <v>579</v>
      </c>
    </row>
    <row r="190" spans="1:65" s="14" customFormat="1">
      <c r="B190" s="169"/>
      <c r="D190" s="161" t="s">
        <v>167</v>
      </c>
      <c r="E190" s="170" t="s">
        <v>1</v>
      </c>
      <c r="F190" s="171" t="s">
        <v>580</v>
      </c>
      <c r="H190" s="170" t="s">
        <v>1</v>
      </c>
      <c r="I190" s="172"/>
      <c r="L190" s="169"/>
      <c r="M190" s="173"/>
      <c r="N190" s="174"/>
      <c r="O190" s="174"/>
      <c r="P190" s="174"/>
      <c r="Q190" s="174"/>
      <c r="R190" s="174"/>
      <c r="S190" s="174"/>
      <c r="T190" s="175"/>
      <c r="AT190" s="170" t="s">
        <v>167</v>
      </c>
      <c r="AU190" s="170" t="s">
        <v>86</v>
      </c>
      <c r="AV190" s="14" t="s">
        <v>84</v>
      </c>
      <c r="AW190" s="14" t="s">
        <v>32</v>
      </c>
      <c r="AX190" s="14" t="s">
        <v>76</v>
      </c>
      <c r="AY190" s="170" t="s">
        <v>155</v>
      </c>
    </row>
    <row r="191" spans="1:65" s="13" customFormat="1">
      <c r="B191" s="160"/>
      <c r="D191" s="161" t="s">
        <v>167</v>
      </c>
      <c r="E191" s="162" t="s">
        <v>1</v>
      </c>
      <c r="F191" s="163" t="s">
        <v>581</v>
      </c>
      <c r="H191" s="164">
        <v>3.8130000000000002</v>
      </c>
      <c r="I191" s="165"/>
      <c r="L191" s="160"/>
      <c r="M191" s="166"/>
      <c r="N191" s="167"/>
      <c r="O191" s="167"/>
      <c r="P191" s="167"/>
      <c r="Q191" s="167"/>
      <c r="R191" s="167"/>
      <c r="S191" s="167"/>
      <c r="T191" s="168"/>
      <c r="AT191" s="162" t="s">
        <v>167</v>
      </c>
      <c r="AU191" s="162" t="s">
        <v>86</v>
      </c>
      <c r="AV191" s="13" t="s">
        <v>86</v>
      </c>
      <c r="AW191" s="13" t="s">
        <v>32</v>
      </c>
      <c r="AX191" s="13" t="s">
        <v>76</v>
      </c>
      <c r="AY191" s="162" t="s">
        <v>155</v>
      </c>
    </row>
    <row r="192" spans="1:65" s="15" customFormat="1">
      <c r="B192" s="176"/>
      <c r="D192" s="161" t="s">
        <v>167</v>
      </c>
      <c r="E192" s="177" t="s">
        <v>1</v>
      </c>
      <c r="F192" s="178" t="s">
        <v>178</v>
      </c>
      <c r="H192" s="179">
        <v>3.8130000000000002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167</v>
      </c>
      <c r="AU192" s="177" t="s">
        <v>86</v>
      </c>
      <c r="AV192" s="15" t="s">
        <v>161</v>
      </c>
      <c r="AW192" s="15" t="s">
        <v>32</v>
      </c>
      <c r="AX192" s="15" t="s">
        <v>84</v>
      </c>
      <c r="AY192" s="177" t="s">
        <v>155</v>
      </c>
    </row>
    <row r="193" spans="1:65" s="2" customFormat="1" ht="44.25" customHeight="1">
      <c r="A193" s="33"/>
      <c r="B193" s="145"/>
      <c r="C193" s="146" t="s">
        <v>205</v>
      </c>
      <c r="D193" s="146" t="s">
        <v>157</v>
      </c>
      <c r="E193" s="147" t="s">
        <v>582</v>
      </c>
      <c r="F193" s="148" t="s">
        <v>583</v>
      </c>
      <c r="G193" s="149" t="s">
        <v>165</v>
      </c>
      <c r="H193" s="150">
        <v>61</v>
      </c>
      <c r="I193" s="151"/>
      <c r="J193" s="152">
        <f>ROUND(I193*H193,2)</f>
        <v>0</v>
      </c>
      <c r="K193" s="153"/>
      <c r="L193" s="34"/>
      <c r="M193" s="154" t="s">
        <v>1</v>
      </c>
      <c r="N193" s="155" t="s">
        <v>41</v>
      </c>
      <c r="O193" s="59"/>
      <c r="P193" s="156">
        <f>O193*H193</f>
        <v>0</v>
      </c>
      <c r="Q193" s="156">
        <v>1.7000000000000001E-4</v>
      </c>
      <c r="R193" s="156">
        <f>Q193*H193</f>
        <v>1.0370000000000001E-2</v>
      </c>
      <c r="S193" s="156">
        <v>0</v>
      </c>
      <c r="T193" s="15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8" t="s">
        <v>161</v>
      </c>
      <c r="AT193" s="158" t="s">
        <v>157</v>
      </c>
      <c r="AU193" s="158" t="s">
        <v>86</v>
      </c>
      <c r="AY193" s="18" t="s">
        <v>155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8" t="s">
        <v>84</v>
      </c>
      <c r="BK193" s="159">
        <f>ROUND(I193*H193,2)</f>
        <v>0</v>
      </c>
      <c r="BL193" s="18" t="s">
        <v>161</v>
      </c>
      <c r="BM193" s="158" t="s">
        <v>584</v>
      </c>
    </row>
    <row r="194" spans="1:65" s="2" customFormat="1" ht="16.5" customHeight="1">
      <c r="A194" s="33"/>
      <c r="B194" s="145"/>
      <c r="C194" s="184" t="s">
        <v>212</v>
      </c>
      <c r="D194" s="184" t="s">
        <v>230</v>
      </c>
      <c r="E194" s="185" t="s">
        <v>585</v>
      </c>
      <c r="F194" s="186" t="s">
        <v>586</v>
      </c>
      <c r="G194" s="187" t="s">
        <v>165</v>
      </c>
      <c r="H194" s="188">
        <v>61</v>
      </c>
      <c r="I194" s="189"/>
      <c r="J194" s="190">
        <f>ROUND(I194*H194,2)</f>
        <v>0</v>
      </c>
      <c r="K194" s="191"/>
      <c r="L194" s="192"/>
      <c r="M194" s="193" t="s">
        <v>1</v>
      </c>
      <c r="N194" s="194" t="s">
        <v>41</v>
      </c>
      <c r="O194" s="59"/>
      <c r="P194" s="156">
        <f>O194*H194</f>
        <v>0</v>
      </c>
      <c r="Q194" s="156">
        <v>5.0000000000000001E-4</v>
      </c>
      <c r="R194" s="156">
        <f>Q194*H194</f>
        <v>3.0499999999999999E-2</v>
      </c>
      <c r="S194" s="156">
        <v>0</v>
      </c>
      <c r="T194" s="15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8" t="s">
        <v>185</v>
      </c>
      <c r="AT194" s="158" t="s">
        <v>230</v>
      </c>
      <c r="AU194" s="158" t="s">
        <v>86</v>
      </c>
      <c r="AY194" s="18" t="s">
        <v>155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8" t="s">
        <v>84</v>
      </c>
      <c r="BK194" s="159">
        <f>ROUND(I194*H194,2)</f>
        <v>0</v>
      </c>
      <c r="BL194" s="18" t="s">
        <v>161</v>
      </c>
      <c r="BM194" s="158" t="s">
        <v>587</v>
      </c>
    </row>
    <row r="195" spans="1:65" s="14" customFormat="1" ht="22.5">
      <c r="B195" s="169"/>
      <c r="D195" s="161" t="s">
        <v>167</v>
      </c>
      <c r="E195" s="170" t="s">
        <v>1</v>
      </c>
      <c r="F195" s="171" t="s">
        <v>588</v>
      </c>
      <c r="H195" s="170" t="s">
        <v>1</v>
      </c>
      <c r="I195" s="172"/>
      <c r="L195" s="169"/>
      <c r="M195" s="173"/>
      <c r="N195" s="174"/>
      <c r="O195" s="174"/>
      <c r="P195" s="174"/>
      <c r="Q195" s="174"/>
      <c r="R195" s="174"/>
      <c r="S195" s="174"/>
      <c r="T195" s="175"/>
      <c r="AT195" s="170" t="s">
        <v>167</v>
      </c>
      <c r="AU195" s="170" t="s">
        <v>86</v>
      </c>
      <c r="AV195" s="14" t="s">
        <v>84</v>
      </c>
      <c r="AW195" s="14" t="s">
        <v>32</v>
      </c>
      <c r="AX195" s="14" t="s">
        <v>76</v>
      </c>
      <c r="AY195" s="170" t="s">
        <v>155</v>
      </c>
    </row>
    <row r="196" spans="1:65" s="13" customFormat="1">
      <c r="B196" s="160"/>
      <c r="D196" s="161" t="s">
        <v>167</v>
      </c>
      <c r="E196" s="162" t="s">
        <v>1</v>
      </c>
      <c r="F196" s="163" t="s">
        <v>589</v>
      </c>
      <c r="H196" s="164">
        <v>61</v>
      </c>
      <c r="I196" s="165"/>
      <c r="L196" s="160"/>
      <c r="M196" s="166"/>
      <c r="N196" s="167"/>
      <c r="O196" s="167"/>
      <c r="P196" s="167"/>
      <c r="Q196" s="167"/>
      <c r="R196" s="167"/>
      <c r="S196" s="167"/>
      <c r="T196" s="168"/>
      <c r="AT196" s="162" t="s">
        <v>167</v>
      </c>
      <c r="AU196" s="162" t="s">
        <v>86</v>
      </c>
      <c r="AV196" s="13" t="s">
        <v>86</v>
      </c>
      <c r="AW196" s="13" t="s">
        <v>32</v>
      </c>
      <c r="AX196" s="13" t="s">
        <v>76</v>
      </c>
      <c r="AY196" s="162" t="s">
        <v>155</v>
      </c>
    </row>
    <row r="197" spans="1:65" s="15" customFormat="1">
      <c r="B197" s="176"/>
      <c r="D197" s="161" t="s">
        <v>167</v>
      </c>
      <c r="E197" s="177" t="s">
        <v>1</v>
      </c>
      <c r="F197" s="178" t="s">
        <v>178</v>
      </c>
      <c r="H197" s="179">
        <v>61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167</v>
      </c>
      <c r="AU197" s="177" t="s">
        <v>86</v>
      </c>
      <c r="AV197" s="15" t="s">
        <v>161</v>
      </c>
      <c r="AW197" s="15" t="s">
        <v>32</v>
      </c>
      <c r="AX197" s="15" t="s">
        <v>84</v>
      </c>
      <c r="AY197" s="177" t="s">
        <v>155</v>
      </c>
    </row>
    <row r="198" spans="1:65" s="2" customFormat="1" ht="16.5" customHeight="1">
      <c r="A198" s="33"/>
      <c r="B198" s="145"/>
      <c r="C198" s="146" t="s">
        <v>8</v>
      </c>
      <c r="D198" s="146" t="s">
        <v>157</v>
      </c>
      <c r="E198" s="147" t="s">
        <v>590</v>
      </c>
      <c r="F198" s="148" t="s">
        <v>591</v>
      </c>
      <c r="G198" s="149" t="s">
        <v>172</v>
      </c>
      <c r="H198" s="150">
        <v>1.373</v>
      </c>
      <c r="I198" s="151"/>
      <c r="J198" s="152">
        <f>ROUND(I198*H198,2)</f>
        <v>0</v>
      </c>
      <c r="K198" s="153"/>
      <c r="L198" s="34"/>
      <c r="M198" s="154" t="s">
        <v>1</v>
      </c>
      <c r="N198" s="155" t="s">
        <v>41</v>
      </c>
      <c r="O198" s="59"/>
      <c r="P198" s="156">
        <f>O198*H198</f>
        <v>0</v>
      </c>
      <c r="Q198" s="156">
        <v>1.9205000000000001</v>
      </c>
      <c r="R198" s="156">
        <f>Q198*H198</f>
        <v>2.6368465000000003</v>
      </c>
      <c r="S198" s="156">
        <v>0</v>
      </c>
      <c r="T198" s="15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8" t="s">
        <v>161</v>
      </c>
      <c r="AT198" s="158" t="s">
        <v>157</v>
      </c>
      <c r="AU198" s="158" t="s">
        <v>86</v>
      </c>
      <c r="AY198" s="18" t="s">
        <v>155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8" t="s">
        <v>84</v>
      </c>
      <c r="BK198" s="159">
        <f>ROUND(I198*H198,2)</f>
        <v>0</v>
      </c>
      <c r="BL198" s="18" t="s">
        <v>161</v>
      </c>
      <c r="BM198" s="158" t="s">
        <v>592</v>
      </c>
    </row>
    <row r="199" spans="1:65" s="14" customFormat="1">
      <c r="B199" s="169"/>
      <c r="D199" s="161" t="s">
        <v>167</v>
      </c>
      <c r="E199" s="170" t="s">
        <v>1</v>
      </c>
      <c r="F199" s="171" t="s">
        <v>593</v>
      </c>
      <c r="H199" s="170" t="s">
        <v>1</v>
      </c>
      <c r="I199" s="172"/>
      <c r="L199" s="169"/>
      <c r="M199" s="173"/>
      <c r="N199" s="174"/>
      <c r="O199" s="174"/>
      <c r="P199" s="174"/>
      <c r="Q199" s="174"/>
      <c r="R199" s="174"/>
      <c r="S199" s="174"/>
      <c r="T199" s="175"/>
      <c r="AT199" s="170" t="s">
        <v>167</v>
      </c>
      <c r="AU199" s="170" t="s">
        <v>86</v>
      </c>
      <c r="AV199" s="14" t="s">
        <v>84</v>
      </c>
      <c r="AW199" s="14" t="s">
        <v>32</v>
      </c>
      <c r="AX199" s="14" t="s">
        <v>76</v>
      </c>
      <c r="AY199" s="170" t="s">
        <v>155</v>
      </c>
    </row>
    <row r="200" spans="1:65" s="13" customFormat="1">
      <c r="B200" s="160"/>
      <c r="D200" s="161" t="s">
        <v>167</v>
      </c>
      <c r="E200" s="162" t="s">
        <v>1</v>
      </c>
      <c r="F200" s="163" t="s">
        <v>594</v>
      </c>
      <c r="H200" s="164">
        <v>1.373</v>
      </c>
      <c r="I200" s="165"/>
      <c r="L200" s="160"/>
      <c r="M200" s="166"/>
      <c r="N200" s="167"/>
      <c r="O200" s="167"/>
      <c r="P200" s="167"/>
      <c r="Q200" s="167"/>
      <c r="R200" s="167"/>
      <c r="S200" s="167"/>
      <c r="T200" s="168"/>
      <c r="AT200" s="162" t="s">
        <v>167</v>
      </c>
      <c r="AU200" s="162" t="s">
        <v>86</v>
      </c>
      <c r="AV200" s="13" t="s">
        <v>86</v>
      </c>
      <c r="AW200" s="13" t="s">
        <v>32</v>
      </c>
      <c r="AX200" s="13" t="s">
        <v>84</v>
      </c>
      <c r="AY200" s="162" t="s">
        <v>155</v>
      </c>
    </row>
    <row r="201" spans="1:65" s="2" customFormat="1" ht="24.2" customHeight="1">
      <c r="A201" s="33"/>
      <c r="B201" s="145"/>
      <c r="C201" s="146" t="s">
        <v>188</v>
      </c>
      <c r="D201" s="146" t="s">
        <v>157</v>
      </c>
      <c r="E201" s="147" t="s">
        <v>595</v>
      </c>
      <c r="F201" s="148" t="s">
        <v>596</v>
      </c>
      <c r="G201" s="149" t="s">
        <v>292</v>
      </c>
      <c r="H201" s="150">
        <v>30.5</v>
      </c>
      <c r="I201" s="151"/>
      <c r="J201" s="152">
        <f>ROUND(I201*H201,2)</f>
        <v>0</v>
      </c>
      <c r="K201" s="153"/>
      <c r="L201" s="34"/>
      <c r="M201" s="154" t="s">
        <v>1</v>
      </c>
      <c r="N201" s="155" t="s">
        <v>41</v>
      </c>
      <c r="O201" s="59"/>
      <c r="P201" s="156">
        <f>O201*H201</f>
        <v>0</v>
      </c>
      <c r="Q201" s="156">
        <v>1.16E-3</v>
      </c>
      <c r="R201" s="156">
        <f>Q201*H201</f>
        <v>3.5380000000000002E-2</v>
      </c>
      <c r="S201" s="156">
        <v>0</v>
      </c>
      <c r="T201" s="15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8" t="s">
        <v>161</v>
      </c>
      <c r="AT201" s="158" t="s">
        <v>157</v>
      </c>
      <c r="AU201" s="158" t="s">
        <v>86</v>
      </c>
      <c r="AY201" s="18" t="s">
        <v>155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8" t="s">
        <v>84</v>
      </c>
      <c r="BK201" s="159">
        <f>ROUND(I201*H201,2)</f>
        <v>0</v>
      </c>
      <c r="BL201" s="18" t="s">
        <v>161</v>
      </c>
      <c r="BM201" s="158" t="s">
        <v>597</v>
      </c>
    </row>
    <row r="202" spans="1:65" s="14" customFormat="1">
      <c r="B202" s="169"/>
      <c r="D202" s="161" t="s">
        <v>167</v>
      </c>
      <c r="E202" s="170" t="s">
        <v>1</v>
      </c>
      <c r="F202" s="171" t="s">
        <v>598</v>
      </c>
      <c r="H202" s="170" t="s">
        <v>1</v>
      </c>
      <c r="I202" s="172"/>
      <c r="L202" s="169"/>
      <c r="M202" s="173"/>
      <c r="N202" s="174"/>
      <c r="O202" s="174"/>
      <c r="P202" s="174"/>
      <c r="Q202" s="174"/>
      <c r="R202" s="174"/>
      <c r="S202" s="174"/>
      <c r="T202" s="175"/>
      <c r="AT202" s="170" t="s">
        <v>167</v>
      </c>
      <c r="AU202" s="170" t="s">
        <v>86</v>
      </c>
      <c r="AV202" s="14" t="s">
        <v>84</v>
      </c>
      <c r="AW202" s="14" t="s">
        <v>32</v>
      </c>
      <c r="AX202" s="14" t="s">
        <v>76</v>
      </c>
      <c r="AY202" s="170" t="s">
        <v>155</v>
      </c>
    </row>
    <row r="203" spans="1:65" s="13" customFormat="1">
      <c r="B203" s="160"/>
      <c r="D203" s="161" t="s">
        <v>167</v>
      </c>
      <c r="E203" s="162" t="s">
        <v>1</v>
      </c>
      <c r="F203" s="163" t="s">
        <v>599</v>
      </c>
      <c r="H203" s="164">
        <v>30.5</v>
      </c>
      <c r="I203" s="165"/>
      <c r="L203" s="160"/>
      <c r="M203" s="166"/>
      <c r="N203" s="167"/>
      <c r="O203" s="167"/>
      <c r="P203" s="167"/>
      <c r="Q203" s="167"/>
      <c r="R203" s="167"/>
      <c r="S203" s="167"/>
      <c r="T203" s="168"/>
      <c r="AT203" s="162" t="s">
        <v>167</v>
      </c>
      <c r="AU203" s="162" t="s">
        <v>86</v>
      </c>
      <c r="AV203" s="13" t="s">
        <v>86</v>
      </c>
      <c r="AW203" s="13" t="s">
        <v>32</v>
      </c>
      <c r="AX203" s="13" t="s">
        <v>76</v>
      </c>
      <c r="AY203" s="162" t="s">
        <v>155</v>
      </c>
    </row>
    <row r="204" spans="1:65" s="15" customFormat="1">
      <c r="B204" s="176"/>
      <c r="D204" s="161" t="s">
        <v>167</v>
      </c>
      <c r="E204" s="177" t="s">
        <v>1</v>
      </c>
      <c r="F204" s="178" t="s">
        <v>178</v>
      </c>
      <c r="H204" s="179">
        <v>30.5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167</v>
      </c>
      <c r="AU204" s="177" t="s">
        <v>86</v>
      </c>
      <c r="AV204" s="15" t="s">
        <v>161</v>
      </c>
      <c r="AW204" s="15" t="s">
        <v>32</v>
      </c>
      <c r="AX204" s="15" t="s">
        <v>84</v>
      </c>
      <c r="AY204" s="177" t="s">
        <v>155</v>
      </c>
    </row>
    <row r="205" spans="1:65" s="2" customFormat="1" ht="44.25" customHeight="1">
      <c r="A205" s="33"/>
      <c r="B205" s="145"/>
      <c r="C205" s="146" t="s">
        <v>229</v>
      </c>
      <c r="D205" s="146" t="s">
        <v>157</v>
      </c>
      <c r="E205" s="147" t="s">
        <v>600</v>
      </c>
      <c r="F205" s="148" t="s">
        <v>601</v>
      </c>
      <c r="G205" s="149" t="s">
        <v>165</v>
      </c>
      <c r="H205" s="150">
        <v>656.20799999999997</v>
      </c>
      <c r="I205" s="151"/>
      <c r="J205" s="152">
        <f>ROUND(I205*H205,2)</f>
        <v>0</v>
      </c>
      <c r="K205" s="153"/>
      <c r="L205" s="34"/>
      <c r="M205" s="154" t="s">
        <v>1</v>
      </c>
      <c r="N205" s="155" t="s">
        <v>41</v>
      </c>
      <c r="O205" s="59"/>
      <c r="P205" s="156">
        <f>O205*H205</f>
        <v>0</v>
      </c>
      <c r="Q205" s="156">
        <v>1.3999999999999999E-4</v>
      </c>
      <c r="R205" s="156">
        <f>Q205*H205</f>
        <v>9.1869119999999985E-2</v>
      </c>
      <c r="S205" s="156">
        <v>0</v>
      </c>
      <c r="T205" s="157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8" t="s">
        <v>161</v>
      </c>
      <c r="AT205" s="158" t="s">
        <v>157</v>
      </c>
      <c r="AU205" s="158" t="s">
        <v>86</v>
      </c>
      <c r="AY205" s="18" t="s">
        <v>155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8" t="s">
        <v>84</v>
      </c>
      <c r="BK205" s="159">
        <f>ROUND(I205*H205,2)</f>
        <v>0</v>
      </c>
      <c r="BL205" s="18" t="s">
        <v>161</v>
      </c>
      <c r="BM205" s="158" t="s">
        <v>602</v>
      </c>
    </row>
    <row r="206" spans="1:65" s="14" customFormat="1">
      <c r="B206" s="169"/>
      <c r="D206" s="161" t="s">
        <v>167</v>
      </c>
      <c r="E206" s="170" t="s">
        <v>1</v>
      </c>
      <c r="F206" s="171" t="s">
        <v>603</v>
      </c>
      <c r="H206" s="170" t="s">
        <v>1</v>
      </c>
      <c r="I206" s="172"/>
      <c r="L206" s="169"/>
      <c r="M206" s="173"/>
      <c r="N206" s="174"/>
      <c r="O206" s="174"/>
      <c r="P206" s="174"/>
      <c r="Q206" s="174"/>
      <c r="R206" s="174"/>
      <c r="S206" s="174"/>
      <c r="T206" s="175"/>
      <c r="AT206" s="170" t="s">
        <v>167</v>
      </c>
      <c r="AU206" s="170" t="s">
        <v>86</v>
      </c>
      <c r="AV206" s="14" t="s">
        <v>84</v>
      </c>
      <c r="AW206" s="14" t="s">
        <v>32</v>
      </c>
      <c r="AX206" s="14" t="s">
        <v>76</v>
      </c>
      <c r="AY206" s="170" t="s">
        <v>155</v>
      </c>
    </row>
    <row r="207" spans="1:65" s="14" customFormat="1">
      <c r="B207" s="169"/>
      <c r="D207" s="161" t="s">
        <v>167</v>
      </c>
      <c r="E207" s="170" t="s">
        <v>1</v>
      </c>
      <c r="F207" s="171" t="s">
        <v>604</v>
      </c>
      <c r="H207" s="170" t="s">
        <v>1</v>
      </c>
      <c r="I207" s="172"/>
      <c r="L207" s="169"/>
      <c r="M207" s="173"/>
      <c r="N207" s="174"/>
      <c r="O207" s="174"/>
      <c r="P207" s="174"/>
      <c r="Q207" s="174"/>
      <c r="R207" s="174"/>
      <c r="S207" s="174"/>
      <c r="T207" s="175"/>
      <c r="AT207" s="170" t="s">
        <v>167</v>
      </c>
      <c r="AU207" s="170" t="s">
        <v>86</v>
      </c>
      <c r="AV207" s="14" t="s">
        <v>84</v>
      </c>
      <c r="AW207" s="14" t="s">
        <v>32</v>
      </c>
      <c r="AX207" s="14" t="s">
        <v>76</v>
      </c>
      <c r="AY207" s="170" t="s">
        <v>155</v>
      </c>
    </row>
    <row r="208" spans="1:65" s="13" customFormat="1">
      <c r="B208" s="160"/>
      <c r="D208" s="161" t="s">
        <v>167</v>
      </c>
      <c r="E208" s="162" t="s">
        <v>1</v>
      </c>
      <c r="F208" s="163" t="s">
        <v>605</v>
      </c>
      <c r="H208" s="164">
        <v>67.2</v>
      </c>
      <c r="I208" s="165"/>
      <c r="L208" s="160"/>
      <c r="M208" s="166"/>
      <c r="N208" s="167"/>
      <c r="O208" s="167"/>
      <c r="P208" s="167"/>
      <c r="Q208" s="167"/>
      <c r="R208" s="167"/>
      <c r="S208" s="167"/>
      <c r="T208" s="168"/>
      <c r="AT208" s="162" t="s">
        <v>167</v>
      </c>
      <c r="AU208" s="162" t="s">
        <v>86</v>
      </c>
      <c r="AV208" s="13" t="s">
        <v>86</v>
      </c>
      <c r="AW208" s="13" t="s">
        <v>32</v>
      </c>
      <c r="AX208" s="13" t="s">
        <v>76</v>
      </c>
      <c r="AY208" s="162" t="s">
        <v>155</v>
      </c>
    </row>
    <row r="209" spans="1:65" s="14" customFormat="1">
      <c r="B209" s="169"/>
      <c r="D209" s="161" t="s">
        <v>167</v>
      </c>
      <c r="E209" s="170" t="s">
        <v>1</v>
      </c>
      <c r="F209" s="171" t="s">
        <v>545</v>
      </c>
      <c r="H209" s="170" t="s">
        <v>1</v>
      </c>
      <c r="I209" s="172"/>
      <c r="L209" s="169"/>
      <c r="M209" s="173"/>
      <c r="N209" s="174"/>
      <c r="O209" s="174"/>
      <c r="P209" s="174"/>
      <c r="Q209" s="174"/>
      <c r="R209" s="174"/>
      <c r="S209" s="174"/>
      <c r="T209" s="175"/>
      <c r="AT209" s="170" t="s">
        <v>167</v>
      </c>
      <c r="AU209" s="170" t="s">
        <v>86</v>
      </c>
      <c r="AV209" s="14" t="s">
        <v>84</v>
      </c>
      <c r="AW209" s="14" t="s">
        <v>32</v>
      </c>
      <c r="AX209" s="14" t="s">
        <v>76</v>
      </c>
      <c r="AY209" s="170" t="s">
        <v>155</v>
      </c>
    </row>
    <row r="210" spans="1:65" s="13" customFormat="1">
      <c r="B210" s="160"/>
      <c r="D210" s="161" t="s">
        <v>167</v>
      </c>
      <c r="E210" s="162" t="s">
        <v>1</v>
      </c>
      <c r="F210" s="163" t="s">
        <v>606</v>
      </c>
      <c r="H210" s="164">
        <v>140.88</v>
      </c>
      <c r="I210" s="165"/>
      <c r="L210" s="160"/>
      <c r="M210" s="166"/>
      <c r="N210" s="167"/>
      <c r="O210" s="167"/>
      <c r="P210" s="167"/>
      <c r="Q210" s="167"/>
      <c r="R210" s="167"/>
      <c r="S210" s="167"/>
      <c r="T210" s="168"/>
      <c r="AT210" s="162" t="s">
        <v>167</v>
      </c>
      <c r="AU210" s="162" t="s">
        <v>86</v>
      </c>
      <c r="AV210" s="13" t="s">
        <v>86</v>
      </c>
      <c r="AW210" s="13" t="s">
        <v>32</v>
      </c>
      <c r="AX210" s="13" t="s">
        <v>76</v>
      </c>
      <c r="AY210" s="162" t="s">
        <v>155</v>
      </c>
    </row>
    <row r="211" spans="1:65" s="14" customFormat="1">
      <c r="B211" s="169"/>
      <c r="D211" s="161" t="s">
        <v>167</v>
      </c>
      <c r="E211" s="170" t="s">
        <v>1</v>
      </c>
      <c r="F211" s="171" t="s">
        <v>547</v>
      </c>
      <c r="H211" s="170" t="s">
        <v>1</v>
      </c>
      <c r="I211" s="172"/>
      <c r="L211" s="169"/>
      <c r="M211" s="173"/>
      <c r="N211" s="174"/>
      <c r="O211" s="174"/>
      <c r="P211" s="174"/>
      <c r="Q211" s="174"/>
      <c r="R211" s="174"/>
      <c r="S211" s="174"/>
      <c r="T211" s="175"/>
      <c r="AT211" s="170" t="s">
        <v>167</v>
      </c>
      <c r="AU211" s="170" t="s">
        <v>86</v>
      </c>
      <c r="AV211" s="14" t="s">
        <v>84</v>
      </c>
      <c r="AW211" s="14" t="s">
        <v>32</v>
      </c>
      <c r="AX211" s="14" t="s">
        <v>76</v>
      </c>
      <c r="AY211" s="170" t="s">
        <v>155</v>
      </c>
    </row>
    <row r="212" spans="1:65" s="13" customFormat="1">
      <c r="B212" s="160"/>
      <c r="D212" s="161" t="s">
        <v>167</v>
      </c>
      <c r="E212" s="162" t="s">
        <v>1</v>
      </c>
      <c r="F212" s="163" t="s">
        <v>607</v>
      </c>
      <c r="H212" s="164">
        <v>250.8</v>
      </c>
      <c r="I212" s="165"/>
      <c r="L212" s="160"/>
      <c r="M212" s="166"/>
      <c r="N212" s="167"/>
      <c r="O212" s="167"/>
      <c r="P212" s="167"/>
      <c r="Q212" s="167"/>
      <c r="R212" s="167"/>
      <c r="S212" s="167"/>
      <c r="T212" s="168"/>
      <c r="AT212" s="162" t="s">
        <v>167</v>
      </c>
      <c r="AU212" s="162" t="s">
        <v>86</v>
      </c>
      <c r="AV212" s="13" t="s">
        <v>86</v>
      </c>
      <c r="AW212" s="13" t="s">
        <v>32</v>
      </c>
      <c r="AX212" s="13" t="s">
        <v>76</v>
      </c>
      <c r="AY212" s="162" t="s">
        <v>155</v>
      </c>
    </row>
    <row r="213" spans="1:65" s="14" customFormat="1">
      <c r="B213" s="169"/>
      <c r="D213" s="161" t="s">
        <v>167</v>
      </c>
      <c r="E213" s="170" t="s">
        <v>1</v>
      </c>
      <c r="F213" s="171" t="s">
        <v>608</v>
      </c>
      <c r="H213" s="170" t="s">
        <v>1</v>
      </c>
      <c r="I213" s="172"/>
      <c r="L213" s="169"/>
      <c r="M213" s="173"/>
      <c r="N213" s="174"/>
      <c r="O213" s="174"/>
      <c r="P213" s="174"/>
      <c r="Q213" s="174"/>
      <c r="R213" s="174"/>
      <c r="S213" s="174"/>
      <c r="T213" s="175"/>
      <c r="AT213" s="170" t="s">
        <v>167</v>
      </c>
      <c r="AU213" s="170" t="s">
        <v>86</v>
      </c>
      <c r="AV213" s="14" t="s">
        <v>84</v>
      </c>
      <c r="AW213" s="14" t="s">
        <v>32</v>
      </c>
      <c r="AX213" s="14" t="s">
        <v>76</v>
      </c>
      <c r="AY213" s="170" t="s">
        <v>155</v>
      </c>
    </row>
    <row r="214" spans="1:65" s="13" customFormat="1">
      <c r="B214" s="160"/>
      <c r="D214" s="161" t="s">
        <v>167</v>
      </c>
      <c r="E214" s="162" t="s">
        <v>1</v>
      </c>
      <c r="F214" s="163" t="s">
        <v>609</v>
      </c>
      <c r="H214" s="164">
        <v>22.8</v>
      </c>
      <c r="I214" s="165"/>
      <c r="L214" s="160"/>
      <c r="M214" s="166"/>
      <c r="N214" s="167"/>
      <c r="O214" s="167"/>
      <c r="P214" s="167"/>
      <c r="Q214" s="167"/>
      <c r="R214" s="167"/>
      <c r="S214" s="167"/>
      <c r="T214" s="168"/>
      <c r="AT214" s="162" t="s">
        <v>167</v>
      </c>
      <c r="AU214" s="162" t="s">
        <v>86</v>
      </c>
      <c r="AV214" s="13" t="s">
        <v>86</v>
      </c>
      <c r="AW214" s="13" t="s">
        <v>32</v>
      </c>
      <c r="AX214" s="13" t="s">
        <v>76</v>
      </c>
      <c r="AY214" s="162" t="s">
        <v>155</v>
      </c>
    </row>
    <row r="215" spans="1:65" s="14" customFormat="1">
      <c r="B215" s="169"/>
      <c r="D215" s="161" t="s">
        <v>167</v>
      </c>
      <c r="E215" s="170" t="s">
        <v>1</v>
      </c>
      <c r="F215" s="171" t="s">
        <v>552</v>
      </c>
      <c r="H215" s="170" t="s">
        <v>1</v>
      </c>
      <c r="I215" s="172"/>
      <c r="L215" s="169"/>
      <c r="M215" s="173"/>
      <c r="N215" s="174"/>
      <c r="O215" s="174"/>
      <c r="P215" s="174"/>
      <c r="Q215" s="174"/>
      <c r="R215" s="174"/>
      <c r="S215" s="174"/>
      <c r="T215" s="175"/>
      <c r="AT215" s="170" t="s">
        <v>167</v>
      </c>
      <c r="AU215" s="170" t="s">
        <v>86</v>
      </c>
      <c r="AV215" s="14" t="s">
        <v>84</v>
      </c>
      <c r="AW215" s="14" t="s">
        <v>32</v>
      </c>
      <c r="AX215" s="14" t="s">
        <v>76</v>
      </c>
      <c r="AY215" s="170" t="s">
        <v>155</v>
      </c>
    </row>
    <row r="216" spans="1:65" s="13" customFormat="1">
      <c r="B216" s="160"/>
      <c r="D216" s="161" t="s">
        <v>167</v>
      </c>
      <c r="E216" s="162" t="s">
        <v>1</v>
      </c>
      <c r="F216" s="163" t="s">
        <v>610</v>
      </c>
      <c r="H216" s="164">
        <v>174.52799999999999</v>
      </c>
      <c r="I216" s="165"/>
      <c r="L216" s="160"/>
      <c r="M216" s="166"/>
      <c r="N216" s="167"/>
      <c r="O216" s="167"/>
      <c r="P216" s="167"/>
      <c r="Q216" s="167"/>
      <c r="R216" s="167"/>
      <c r="S216" s="167"/>
      <c r="T216" s="168"/>
      <c r="AT216" s="162" t="s">
        <v>167</v>
      </c>
      <c r="AU216" s="162" t="s">
        <v>86</v>
      </c>
      <c r="AV216" s="13" t="s">
        <v>86</v>
      </c>
      <c r="AW216" s="13" t="s">
        <v>32</v>
      </c>
      <c r="AX216" s="13" t="s">
        <v>76</v>
      </c>
      <c r="AY216" s="162" t="s">
        <v>155</v>
      </c>
    </row>
    <row r="217" spans="1:65" s="15" customFormat="1">
      <c r="B217" s="176"/>
      <c r="D217" s="161" t="s">
        <v>167</v>
      </c>
      <c r="E217" s="177" t="s">
        <v>1</v>
      </c>
      <c r="F217" s="178" t="s">
        <v>178</v>
      </c>
      <c r="H217" s="179">
        <v>656.20799999999997</v>
      </c>
      <c r="I217" s="180"/>
      <c r="L217" s="176"/>
      <c r="M217" s="181"/>
      <c r="N217" s="182"/>
      <c r="O217" s="182"/>
      <c r="P217" s="182"/>
      <c r="Q217" s="182"/>
      <c r="R217" s="182"/>
      <c r="S217" s="182"/>
      <c r="T217" s="183"/>
      <c r="AT217" s="177" t="s">
        <v>167</v>
      </c>
      <c r="AU217" s="177" t="s">
        <v>86</v>
      </c>
      <c r="AV217" s="15" t="s">
        <v>161</v>
      </c>
      <c r="AW217" s="15" t="s">
        <v>32</v>
      </c>
      <c r="AX217" s="15" t="s">
        <v>84</v>
      </c>
      <c r="AY217" s="177" t="s">
        <v>155</v>
      </c>
    </row>
    <row r="218" spans="1:65" s="2" customFormat="1" ht="16.5" customHeight="1">
      <c r="A218" s="33"/>
      <c r="B218" s="145"/>
      <c r="C218" s="184" t="s">
        <v>192</v>
      </c>
      <c r="D218" s="184" t="s">
        <v>230</v>
      </c>
      <c r="E218" s="185" t="s">
        <v>611</v>
      </c>
      <c r="F218" s="186" t="s">
        <v>612</v>
      </c>
      <c r="G218" s="187" t="s">
        <v>165</v>
      </c>
      <c r="H218" s="188">
        <v>754.63900000000001</v>
      </c>
      <c r="I218" s="189"/>
      <c r="J218" s="190">
        <f>ROUND(I218*H218,2)</f>
        <v>0</v>
      </c>
      <c r="K218" s="191"/>
      <c r="L218" s="192"/>
      <c r="M218" s="193" t="s">
        <v>1</v>
      </c>
      <c r="N218" s="194" t="s">
        <v>41</v>
      </c>
      <c r="O218" s="59"/>
      <c r="P218" s="156">
        <f>O218*H218</f>
        <v>0</v>
      </c>
      <c r="Q218" s="156">
        <v>2.7999999999999998E-4</v>
      </c>
      <c r="R218" s="156">
        <f>Q218*H218</f>
        <v>0.21129891999999997</v>
      </c>
      <c r="S218" s="156">
        <v>0</v>
      </c>
      <c r="T218" s="15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8" t="s">
        <v>185</v>
      </c>
      <c r="AT218" s="158" t="s">
        <v>230</v>
      </c>
      <c r="AU218" s="158" t="s">
        <v>86</v>
      </c>
      <c r="AY218" s="18" t="s">
        <v>155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8" t="s">
        <v>84</v>
      </c>
      <c r="BK218" s="159">
        <f>ROUND(I218*H218,2)</f>
        <v>0</v>
      </c>
      <c r="BL218" s="18" t="s">
        <v>161</v>
      </c>
      <c r="BM218" s="158" t="s">
        <v>613</v>
      </c>
    </row>
    <row r="219" spans="1:65" s="13" customFormat="1">
      <c r="B219" s="160"/>
      <c r="D219" s="161" t="s">
        <v>167</v>
      </c>
      <c r="E219" s="162" t="s">
        <v>1</v>
      </c>
      <c r="F219" s="163" t="s">
        <v>614</v>
      </c>
      <c r="H219" s="164">
        <v>754.63900000000001</v>
      </c>
      <c r="I219" s="165"/>
      <c r="L219" s="160"/>
      <c r="M219" s="166"/>
      <c r="N219" s="167"/>
      <c r="O219" s="167"/>
      <c r="P219" s="167"/>
      <c r="Q219" s="167"/>
      <c r="R219" s="167"/>
      <c r="S219" s="167"/>
      <c r="T219" s="168"/>
      <c r="AT219" s="162" t="s">
        <v>167</v>
      </c>
      <c r="AU219" s="162" t="s">
        <v>86</v>
      </c>
      <c r="AV219" s="13" t="s">
        <v>86</v>
      </c>
      <c r="AW219" s="13" t="s">
        <v>32</v>
      </c>
      <c r="AX219" s="13" t="s">
        <v>84</v>
      </c>
      <c r="AY219" s="162" t="s">
        <v>155</v>
      </c>
    </row>
    <row r="220" spans="1:65" s="12" customFormat="1" ht="22.9" customHeight="1">
      <c r="B220" s="132"/>
      <c r="D220" s="133" t="s">
        <v>75</v>
      </c>
      <c r="E220" s="143" t="s">
        <v>538</v>
      </c>
      <c r="F220" s="143" t="s">
        <v>615</v>
      </c>
      <c r="I220" s="135"/>
      <c r="J220" s="144">
        <f>BK220</f>
        <v>0</v>
      </c>
      <c r="L220" s="132"/>
      <c r="M220" s="137"/>
      <c r="N220" s="138"/>
      <c r="O220" s="138"/>
      <c r="P220" s="139">
        <f>SUM(P221:P258)</f>
        <v>0</v>
      </c>
      <c r="Q220" s="138"/>
      <c r="R220" s="139">
        <f>SUM(R221:R258)</f>
        <v>474.10722200000004</v>
      </c>
      <c r="S220" s="138"/>
      <c r="T220" s="140">
        <f>SUM(T221:T258)</f>
        <v>0</v>
      </c>
      <c r="AR220" s="133" t="s">
        <v>84</v>
      </c>
      <c r="AT220" s="141" t="s">
        <v>75</v>
      </c>
      <c r="AU220" s="141" t="s">
        <v>84</v>
      </c>
      <c r="AY220" s="133" t="s">
        <v>155</v>
      </c>
      <c r="BK220" s="142">
        <f>SUM(BK221:BK258)</f>
        <v>0</v>
      </c>
    </row>
    <row r="221" spans="1:65" s="2" customFormat="1" ht="24.2" customHeight="1">
      <c r="A221" s="33"/>
      <c r="B221" s="145"/>
      <c r="C221" s="146" t="s">
        <v>238</v>
      </c>
      <c r="D221" s="146" t="s">
        <v>157</v>
      </c>
      <c r="E221" s="147" t="s">
        <v>616</v>
      </c>
      <c r="F221" s="148" t="s">
        <v>617</v>
      </c>
      <c r="G221" s="149" t="s">
        <v>165</v>
      </c>
      <c r="H221" s="150">
        <v>209</v>
      </c>
      <c r="I221" s="151"/>
      <c r="J221" s="152">
        <f>ROUND(I221*H221,2)</f>
        <v>0</v>
      </c>
      <c r="K221" s="153"/>
      <c r="L221" s="34"/>
      <c r="M221" s="154" t="s">
        <v>1</v>
      </c>
      <c r="N221" s="155" t="s">
        <v>41</v>
      </c>
      <c r="O221" s="59"/>
      <c r="P221" s="156">
        <f>O221*H221</f>
        <v>0</v>
      </c>
      <c r="Q221" s="156">
        <v>6.9000000000000006E-2</v>
      </c>
      <c r="R221" s="156">
        <f>Q221*H221</f>
        <v>14.421000000000001</v>
      </c>
      <c r="S221" s="156">
        <v>0</v>
      </c>
      <c r="T221" s="157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8" t="s">
        <v>161</v>
      </c>
      <c r="AT221" s="158" t="s">
        <v>157</v>
      </c>
      <c r="AU221" s="158" t="s">
        <v>86</v>
      </c>
      <c r="AY221" s="18" t="s">
        <v>155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8" t="s">
        <v>84</v>
      </c>
      <c r="BK221" s="159">
        <f>ROUND(I221*H221,2)</f>
        <v>0</v>
      </c>
      <c r="BL221" s="18" t="s">
        <v>161</v>
      </c>
      <c r="BM221" s="158" t="s">
        <v>618</v>
      </c>
    </row>
    <row r="222" spans="1:65" s="14" customFormat="1" ht="22.5">
      <c r="B222" s="169"/>
      <c r="D222" s="161" t="s">
        <v>167</v>
      </c>
      <c r="E222" s="170" t="s">
        <v>1</v>
      </c>
      <c r="F222" s="171" t="s">
        <v>619</v>
      </c>
      <c r="H222" s="170" t="s">
        <v>1</v>
      </c>
      <c r="I222" s="172"/>
      <c r="L222" s="169"/>
      <c r="M222" s="173"/>
      <c r="N222" s="174"/>
      <c r="O222" s="174"/>
      <c r="P222" s="174"/>
      <c r="Q222" s="174"/>
      <c r="R222" s="174"/>
      <c r="S222" s="174"/>
      <c r="T222" s="175"/>
      <c r="AT222" s="170" t="s">
        <v>167</v>
      </c>
      <c r="AU222" s="170" t="s">
        <v>86</v>
      </c>
      <c r="AV222" s="14" t="s">
        <v>84</v>
      </c>
      <c r="AW222" s="14" t="s">
        <v>32</v>
      </c>
      <c r="AX222" s="14" t="s">
        <v>76</v>
      </c>
      <c r="AY222" s="170" t="s">
        <v>155</v>
      </c>
    </row>
    <row r="223" spans="1:65" s="13" customFormat="1">
      <c r="B223" s="160"/>
      <c r="D223" s="161" t="s">
        <v>167</v>
      </c>
      <c r="E223" s="162" t="s">
        <v>1</v>
      </c>
      <c r="F223" s="163" t="s">
        <v>570</v>
      </c>
      <c r="H223" s="164">
        <v>209</v>
      </c>
      <c r="I223" s="165"/>
      <c r="L223" s="160"/>
      <c r="M223" s="166"/>
      <c r="N223" s="167"/>
      <c r="O223" s="167"/>
      <c r="P223" s="167"/>
      <c r="Q223" s="167"/>
      <c r="R223" s="167"/>
      <c r="S223" s="167"/>
      <c r="T223" s="168"/>
      <c r="AT223" s="162" t="s">
        <v>167</v>
      </c>
      <c r="AU223" s="162" t="s">
        <v>86</v>
      </c>
      <c r="AV223" s="13" t="s">
        <v>86</v>
      </c>
      <c r="AW223" s="13" t="s">
        <v>32</v>
      </c>
      <c r="AX223" s="13" t="s">
        <v>76</v>
      </c>
      <c r="AY223" s="162" t="s">
        <v>155</v>
      </c>
    </row>
    <row r="224" spans="1:65" s="15" customFormat="1">
      <c r="B224" s="176"/>
      <c r="D224" s="161" t="s">
        <v>167</v>
      </c>
      <c r="E224" s="177" t="s">
        <v>1</v>
      </c>
      <c r="F224" s="178" t="s">
        <v>178</v>
      </c>
      <c r="H224" s="179">
        <v>209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167</v>
      </c>
      <c r="AU224" s="177" t="s">
        <v>86</v>
      </c>
      <c r="AV224" s="15" t="s">
        <v>161</v>
      </c>
      <c r="AW224" s="15" t="s">
        <v>32</v>
      </c>
      <c r="AX224" s="15" t="s">
        <v>84</v>
      </c>
      <c r="AY224" s="177" t="s">
        <v>155</v>
      </c>
    </row>
    <row r="225" spans="1:65" s="2" customFormat="1" ht="24.2" customHeight="1">
      <c r="A225" s="33"/>
      <c r="B225" s="145"/>
      <c r="C225" s="146" t="s">
        <v>195</v>
      </c>
      <c r="D225" s="146" t="s">
        <v>157</v>
      </c>
      <c r="E225" s="147" t="s">
        <v>620</v>
      </c>
      <c r="F225" s="148" t="s">
        <v>621</v>
      </c>
      <c r="G225" s="149" t="s">
        <v>165</v>
      </c>
      <c r="H225" s="150">
        <v>19</v>
      </c>
      <c r="I225" s="151"/>
      <c r="J225" s="152">
        <f>ROUND(I225*H225,2)</f>
        <v>0</v>
      </c>
      <c r="K225" s="153"/>
      <c r="L225" s="34"/>
      <c r="M225" s="154" t="s">
        <v>1</v>
      </c>
      <c r="N225" s="155" t="s">
        <v>41</v>
      </c>
      <c r="O225" s="59"/>
      <c r="P225" s="156">
        <f>O225*H225</f>
        <v>0</v>
      </c>
      <c r="Q225" s="156">
        <v>9.1999999999999998E-2</v>
      </c>
      <c r="R225" s="156">
        <f>Q225*H225</f>
        <v>1.748</v>
      </c>
      <c r="S225" s="156">
        <v>0</v>
      </c>
      <c r="T225" s="157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8" t="s">
        <v>161</v>
      </c>
      <c r="AT225" s="158" t="s">
        <v>157</v>
      </c>
      <c r="AU225" s="158" t="s">
        <v>86</v>
      </c>
      <c r="AY225" s="18" t="s">
        <v>155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8" t="s">
        <v>84</v>
      </c>
      <c r="BK225" s="159">
        <f>ROUND(I225*H225,2)</f>
        <v>0</v>
      </c>
      <c r="BL225" s="18" t="s">
        <v>161</v>
      </c>
      <c r="BM225" s="158" t="s">
        <v>622</v>
      </c>
    </row>
    <row r="226" spans="1:65" s="14" customFormat="1">
      <c r="B226" s="169"/>
      <c r="D226" s="161" t="s">
        <v>167</v>
      </c>
      <c r="E226" s="170" t="s">
        <v>1</v>
      </c>
      <c r="F226" s="171" t="s">
        <v>623</v>
      </c>
      <c r="H226" s="170" t="s">
        <v>1</v>
      </c>
      <c r="I226" s="172"/>
      <c r="L226" s="169"/>
      <c r="M226" s="173"/>
      <c r="N226" s="174"/>
      <c r="O226" s="174"/>
      <c r="P226" s="174"/>
      <c r="Q226" s="174"/>
      <c r="R226" s="174"/>
      <c r="S226" s="174"/>
      <c r="T226" s="175"/>
      <c r="AT226" s="170" t="s">
        <v>167</v>
      </c>
      <c r="AU226" s="170" t="s">
        <v>86</v>
      </c>
      <c r="AV226" s="14" t="s">
        <v>84</v>
      </c>
      <c r="AW226" s="14" t="s">
        <v>32</v>
      </c>
      <c r="AX226" s="14" t="s">
        <v>76</v>
      </c>
      <c r="AY226" s="170" t="s">
        <v>155</v>
      </c>
    </row>
    <row r="227" spans="1:65" s="13" customFormat="1">
      <c r="B227" s="160"/>
      <c r="D227" s="161" t="s">
        <v>167</v>
      </c>
      <c r="E227" s="162" t="s">
        <v>1</v>
      </c>
      <c r="F227" s="163" t="s">
        <v>238</v>
      </c>
      <c r="H227" s="164">
        <v>19</v>
      </c>
      <c r="I227" s="165"/>
      <c r="L227" s="160"/>
      <c r="M227" s="166"/>
      <c r="N227" s="167"/>
      <c r="O227" s="167"/>
      <c r="P227" s="167"/>
      <c r="Q227" s="167"/>
      <c r="R227" s="167"/>
      <c r="S227" s="167"/>
      <c r="T227" s="168"/>
      <c r="AT227" s="162" t="s">
        <v>167</v>
      </c>
      <c r="AU227" s="162" t="s">
        <v>86</v>
      </c>
      <c r="AV227" s="13" t="s">
        <v>86</v>
      </c>
      <c r="AW227" s="13" t="s">
        <v>32</v>
      </c>
      <c r="AX227" s="13" t="s">
        <v>76</v>
      </c>
      <c r="AY227" s="162" t="s">
        <v>155</v>
      </c>
    </row>
    <row r="228" spans="1:65" s="15" customFormat="1">
      <c r="B228" s="176"/>
      <c r="D228" s="161" t="s">
        <v>167</v>
      </c>
      <c r="E228" s="177" t="s">
        <v>1</v>
      </c>
      <c r="F228" s="178" t="s">
        <v>178</v>
      </c>
      <c r="H228" s="179">
        <v>19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167</v>
      </c>
      <c r="AU228" s="177" t="s">
        <v>86</v>
      </c>
      <c r="AV228" s="15" t="s">
        <v>161</v>
      </c>
      <c r="AW228" s="15" t="s">
        <v>32</v>
      </c>
      <c r="AX228" s="15" t="s">
        <v>84</v>
      </c>
      <c r="AY228" s="177" t="s">
        <v>155</v>
      </c>
    </row>
    <row r="229" spans="1:65" s="2" customFormat="1" ht="24.2" customHeight="1">
      <c r="A229" s="33"/>
      <c r="B229" s="145"/>
      <c r="C229" s="146" t="s">
        <v>7</v>
      </c>
      <c r="D229" s="146" t="s">
        <v>157</v>
      </c>
      <c r="E229" s="147" t="s">
        <v>624</v>
      </c>
      <c r="F229" s="148" t="s">
        <v>625</v>
      </c>
      <c r="G229" s="149" t="s">
        <v>165</v>
      </c>
      <c r="H229" s="150">
        <v>281.60000000000002</v>
      </c>
      <c r="I229" s="151"/>
      <c r="J229" s="152">
        <f>ROUND(I229*H229,2)</f>
        <v>0</v>
      </c>
      <c r="K229" s="153"/>
      <c r="L229" s="34"/>
      <c r="M229" s="154" t="s">
        <v>1</v>
      </c>
      <c r="N229" s="155" t="s">
        <v>41</v>
      </c>
      <c r="O229" s="59"/>
      <c r="P229" s="156">
        <f>O229*H229</f>
        <v>0</v>
      </c>
      <c r="Q229" s="156">
        <v>0.27994000000000002</v>
      </c>
      <c r="R229" s="156">
        <f>Q229*H229</f>
        <v>78.831104000000011</v>
      </c>
      <c r="S229" s="156">
        <v>0</v>
      </c>
      <c r="T229" s="15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8" t="s">
        <v>161</v>
      </c>
      <c r="AT229" s="158" t="s">
        <v>157</v>
      </c>
      <c r="AU229" s="158" t="s">
        <v>86</v>
      </c>
      <c r="AY229" s="18" t="s">
        <v>155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8" t="s">
        <v>84</v>
      </c>
      <c r="BK229" s="159">
        <f>ROUND(I229*H229,2)</f>
        <v>0</v>
      </c>
      <c r="BL229" s="18" t="s">
        <v>161</v>
      </c>
      <c r="BM229" s="158" t="s">
        <v>626</v>
      </c>
    </row>
    <row r="230" spans="1:65" s="14" customFormat="1">
      <c r="B230" s="169"/>
      <c r="D230" s="161" t="s">
        <v>167</v>
      </c>
      <c r="E230" s="170" t="s">
        <v>1</v>
      </c>
      <c r="F230" s="171" t="s">
        <v>627</v>
      </c>
      <c r="H230" s="170" t="s">
        <v>1</v>
      </c>
      <c r="I230" s="172"/>
      <c r="L230" s="169"/>
      <c r="M230" s="173"/>
      <c r="N230" s="174"/>
      <c r="O230" s="174"/>
      <c r="P230" s="174"/>
      <c r="Q230" s="174"/>
      <c r="R230" s="174"/>
      <c r="S230" s="174"/>
      <c r="T230" s="175"/>
      <c r="AT230" s="170" t="s">
        <v>167</v>
      </c>
      <c r="AU230" s="170" t="s">
        <v>86</v>
      </c>
      <c r="AV230" s="14" t="s">
        <v>84</v>
      </c>
      <c r="AW230" s="14" t="s">
        <v>32</v>
      </c>
      <c r="AX230" s="14" t="s">
        <v>76</v>
      </c>
      <c r="AY230" s="170" t="s">
        <v>155</v>
      </c>
    </row>
    <row r="231" spans="1:65" s="13" customFormat="1">
      <c r="B231" s="160"/>
      <c r="D231" s="161" t="s">
        <v>167</v>
      </c>
      <c r="E231" s="162" t="s">
        <v>1</v>
      </c>
      <c r="F231" s="163" t="s">
        <v>571</v>
      </c>
      <c r="H231" s="164">
        <v>145.19999999999999</v>
      </c>
      <c r="I231" s="165"/>
      <c r="L231" s="160"/>
      <c r="M231" s="166"/>
      <c r="N231" s="167"/>
      <c r="O231" s="167"/>
      <c r="P231" s="167"/>
      <c r="Q231" s="167"/>
      <c r="R231" s="167"/>
      <c r="S231" s="167"/>
      <c r="T231" s="168"/>
      <c r="AT231" s="162" t="s">
        <v>167</v>
      </c>
      <c r="AU231" s="162" t="s">
        <v>86</v>
      </c>
      <c r="AV231" s="13" t="s">
        <v>86</v>
      </c>
      <c r="AW231" s="13" t="s">
        <v>32</v>
      </c>
      <c r="AX231" s="13" t="s">
        <v>76</v>
      </c>
      <c r="AY231" s="162" t="s">
        <v>155</v>
      </c>
    </row>
    <row r="232" spans="1:65" s="14" customFormat="1">
      <c r="B232" s="169"/>
      <c r="D232" s="161" t="s">
        <v>167</v>
      </c>
      <c r="E232" s="170" t="s">
        <v>1</v>
      </c>
      <c r="F232" s="171" t="s">
        <v>628</v>
      </c>
      <c r="H232" s="170" t="s">
        <v>1</v>
      </c>
      <c r="I232" s="172"/>
      <c r="L232" s="169"/>
      <c r="M232" s="173"/>
      <c r="N232" s="174"/>
      <c r="O232" s="174"/>
      <c r="P232" s="174"/>
      <c r="Q232" s="174"/>
      <c r="R232" s="174"/>
      <c r="S232" s="174"/>
      <c r="T232" s="175"/>
      <c r="AT232" s="170" t="s">
        <v>167</v>
      </c>
      <c r="AU232" s="170" t="s">
        <v>86</v>
      </c>
      <c r="AV232" s="14" t="s">
        <v>84</v>
      </c>
      <c r="AW232" s="14" t="s">
        <v>32</v>
      </c>
      <c r="AX232" s="14" t="s">
        <v>76</v>
      </c>
      <c r="AY232" s="170" t="s">
        <v>155</v>
      </c>
    </row>
    <row r="233" spans="1:65" s="13" customFormat="1">
      <c r="B233" s="160"/>
      <c r="D233" s="161" t="s">
        <v>167</v>
      </c>
      <c r="E233" s="162" t="s">
        <v>1</v>
      </c>
      <c r="F233" s="163" t="s">
        <v>569</v>
      </c>
      <c r="H233" s="164">
        <v>117.4</v>
      </c>
      <c r="I233" s="165"/>
      <c r="L233" s="160"/>
      <c r="M233" s="166"/>
      <c r="N233" s="167"/>
      <c r="O233" s="167"/>
      <c r="P233" s="167"/>
      <c r="Q233" s="167"/>
      <c r="R233" s="167"/>
      <c r="S233" s="167"/>
      <c r="T233" s="168"/>
      <c r="AT233" s="162" t="s">
        <v>167</v>
      </c>
      <c r="AU233" s="162" t="s">
        <v>86</v>
      </c>
      <c r="AV233" s="13" t="s">
        <v>86</v>
      </c>
      <c r="AW233" s="13" t="s">
        <v>32</v>
      </c>
      <c r="AX233" s="13" t="s">
        <v>76</v>
      </c>
      <c r="AY233" s="162" t="s">
        <v>155</v>
      </c>
    </row>
    <row r="234" spans="1:65" s="14" customFormat="1">
      <c r="B234" s="169"/>
      <c r="D234" s="161" t="s">
        <v>167</v>
      </c>
      <c r="E234" s="170" t="s">
        <v>1</v>
      </c>
      <c r="F234" s="171" t="s">
        <v>629</v>
      </c>
      <c r="H234" s="170" t="s">
        <v>1</v>
      </c>
      <c r="I234" s="172"/>
      <c r="L234" s="169"/>
      <c r="M234" s="173"/>
      <c r="N234" s="174"/>
      <c r="O234" s="174"/>
      <c r="P234" s="174"/>
      <c r="Q234" s="174"/>
      <c r="R234" s="174"/>
      <c r="S234" s="174"/>
      <c r="T234" s="175"/>
      <c r="AT234" s="170" t="s">
        <v>167</v>
      </c>
      <c r="AU234" s="170" t="s">
        <v>86</v>
      </c>
      <c r="AV234" s="14" t="s">
        <v>84</v>
      </c>
      <c r="AW234" s="14" t="s">
        <v>32</v>
      </c>
      <c r="AX234" s="14" t="s">
        <v>76</v>
      </c>
      <c r="AY234" s="170" t="s">
        <v>155</v>
      </c>
    </row>
    <row r="235" spans="1:65" s="13" customFormat="1">
      <c r="B235" s="160"/>
      <c r="D235" s="161" t="s">
        <v>167</v>
      </c>
      <c r="E235" s="162" t="s">
        <v>1</v>
      </c>
      <c r="F235" s="163" t="s">
        <v>238</v>
      </c>
      <c r="H235" s="164">
        <v>19</v>
      </c>
      <c r="I235" s="165"/>
      <c r="L235" s="160"/>
      <c r="M235" s="166"/>
      <c r="N235" s="167"/>
      <c r="O235" s="167"/>
      <c r="P235" s="167"/>
      <c r="Q235" s="167"/>
      <c r="R235" s="167"/>
      <c r="S235" s="167"/>
      <c r="T235" s="168"/>
      <c r="AT235" s="162" t="s">
        <v>167</v>
      </c>
      <c r="AU235" s="162" t="s">
        <v>86</v>
      </c>
      <c r="AV235" s="13" t="s">
        <v>86</v>
      </c>
      <c r="AW235" s="13" t="s">
        <v>32</v>
      </c>
      <c r="AX235" s="13" t="s">
        <v>76</v>
      </c>
      <c r="AY235" s="162" t="s">
        <v>155</v>
      </c>
    </row>
    <row r="236" spans="1:65" s="15" customFormat="1">
      <c r="B236" s="176"/>
      <c r="D236" s="161" t="s">
        <v>167</v>
      </c>
      <c r="E236" s="177" t="s">
        <v>1</v>
      </c>
      <c r="F236" s="178" t="s">
        <v>178</v>
      </c>
      <c r="H236" s="179">
        <v>281.60000000000002</v>
      </c>
      <c r="I236" s="180"/>
      <c r="L236" s="176"/>
      <c r="M236" s="181"/>
      <c r="N236" s="182"/>
      <c r="O236" s="182"/>
      <c r="P236" s="182"/>
      <c r="Q236" s="182"/>
      <c r="R236" s="182"/>
      <c r="S236" s="182"/>
      <c r="T236" s="183"/>
      <c r="AT236" s="177" t="s">
        <v>167</v>
      </c>
      <c r="AU236" s="177" t="s">
        <v>86</v>
      </c>
      <c r="AV236" s="15" t="s">
        <v>161</v>
      </c>
      <c r="AW236" s="15" t="s">
        <v>32</v>
      </c>
      <c r="AX236" s="15" t="s">
        <v>84</v>
      </c>
      <c r="AY236" s="177" t="s">
        <v>155</v>
      </c>
    </row>
    <row r="237" spans="1:65" s="2" customFormat="1" ht="24.2" customHeight="1">
      <c r="A237" s="33"/>
      <c r="B237" s="145"/>
      <c r="C237" s="146" t="s">
        <v>198</v>
      </c>
      <c r="D237" s="146" t="s">
        <v>157</v>
      </c>
      <c r="E237" s="147" t="s">
        <v>630</v>
      </c>
      <c r="F237" s="148" t="s">
        <v>631</v>
      </c>
      <c r="G237" s="149" t="s">
        <v>165</v>
      </c>
      <c r="H237" s="150">
        <v>485.2</v>
      </c>
      <c r="I237" s="151"/>
      <c r="J237" s="152">
        <f>ROUND(I237*H237,2)</f>
        <v>0</v>
      </c>
      <c r="K237" s="153"/>
      <c r="L237" s="34"/>
      <c r="M237" s="154" t="s">
        <v>1</v>
      </c>
      <c r="N237" s="155" t="s">
        <v>41</v>
      </c>
      <c r="O237" s="59"/>
      <c r="P237" s="156">
        <f>O237*H237</f>
        <v>0</v>
      </c>
      <c r="Q237" s="156">
        <v>0.46</v>
      </c>
      <c r="R237" s="156">
        <f>Q237*H237</f>
        <v>223.19200000000001</v>
      </c>
      <c r="S237" s="156">
        <v>0</v>
      </c>
      <c r="T237" s="157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8" t="s">
        <v>161</v>
      </c>
      <c r="AT237" s="158" t="s">
        <v>157</v>
      </c>
      <c r="AU237" s="158" t="s">
        <v>86</v>
      </c>
      <c r="AY237" s="18" t="s">
        <v>155</v>
      </c>
      <c r="BE237" s="159">
        <f>IF(N237="základní",J237,0)</f>
        <v>0</v>
      </c>
      <c r="BF237" s="159">
        <f>IF(N237="snížená",J237,0)</f>
        <v>0</v>
      </c>
      <c r="BG237" s="159">
        <f>IF(N237="zákl. přenesená",J237,0)</f>
        <v>0</v>
      </c>
      <c r="BH237" s="159">
        <f>IF(N237="sníž. přenesená",J237,0)</f>
        <v>0</v>
      </c>
      <c r="BI237" s="159">
        <f>IF(N237="nulová",J237,0)</f>
        <v>0</v>
      </c>
      <c r="BJ237" s="18" t="s">
        <v>84</v>
      </c>
      <c r="BK237" s="159">
        <f>ROUND(I237*H237,2)</f>
        <v>0</v>
      </c>
      <c r="BL237" s="18" t="s">
        <v>161</v>
      </c>
      <c r="BM237" s="158" t="s">
        <v>632</v>
      </c>
    </row>
    <row r="238" spans="1:65" s="14" customFormat="1">
      <c r="B238" s="169"/>
      <c r="D238" s="161" t="s">
        <v>167</v>
      </c>
      <c r="E238" s="170" t="s">
        <v>1</v>
      </c>
      <c r="F238" s="171" t="s">
        <v>633</v>
      </c>
      <c r="H238" s="170" t="s">
        <v>1</v>
      </c>
      <c r="I238" s="172"/>
      <c r="L238" s="169"/>
      <c r="M238" s="173"/>
      <c r="N238" s="174"/>
      <c r="O238" s="174"/>
      <c r="P238" s="174"/>
      <c r="Q238" s="174"/>
      <c r="R238" s="174"/>
      <c r="S238" s="174"/>
      <c r="T238" s="175"/>
      <c r="AT238" s="170" t="s">
        <v>167</v>
      </c>
      <c r="AU238" s="170" t="s">
        <v>86</v>
      </c>
      <c r="AV238" s="14" t="s">
        <v>84</v>
      </c>
      <c r="AW238" s="14" t="s">
        <v>32</v>
      </c>
      <c r="AX238" s="14" t="s">
        <v>76</v>
      </c>
      <c r="AY238" s="170" t="s">
        <v>155</v>
      </c>
    </row>
    <row r="239" spans="1:65" s="13" customFormat="1">
      <c r="B239" s="160"/>
      <c r="D239" s="161" t="s">
        <v>167</v>
      </c>
      <c r="E239" s="162" t="s">
        <v>1</v>
      </c>
      <c r="F239" s="163" t="s">
        <v>634</v>
      </c>
      <c r="H239" s="164">
        <v>67.2</v>
      </c>
      <c r="I239" s="165"/>
      <c r="L239" s="160"/>
      <c r="M239" s="166"/>
      <c r="N239" s="167"/>
      <c r="O239" s="167"/>
      <c r="P239" s="167"/>
      <c r="Q239" s="167"/>
      <c r="R239" s="167"/>
      <c r="S239" s="167"/>
      <c r="T239" s="168"/>
      <c r="AT239" s="162" t="s">
        <v>167</v>
      </c>
      <c r="AU239" s="162" t="s">
        <v>86</v>
      </c>
      <c r="AV239" s="13" t="s">
        <v>86</v>
      </c>
      <c r="AW239" s="13" t="s">
        <v>32</v>
      </c>
      <c r="AX239" s="13" t="s">
        <v>76</v>
      </c>
      <c r="AY239" s="162" t="s">
        <v>155</v>
      </c>
    </row>
    <row r="240" spans="1:65" s="14" customFormat="1" ht="22.5">
      <c r="B240" s="169"/>
      <c r="D240" s="161" t="s">
        <v>167</v>
      </c>
      <c r="E240" s="170" t="s">
        <v>1</v>
      </c>
      <c r="F240" s="171" t="s">
        <v>635</v>
      </c>
      <c r="H240" s="170" t="s">
        <v>1</v>
      </c>
      <c r="I240" s="172"/>
      <c r="L240" s="169"/>
      <c r="M240" s="173"/>
      <c r="N240" s="174"/>
      <c r="O240" s="174"/>
      <c r="P240" s="174"/>
      <c r="Q240" s="174"/>
      <c r="R240" s="174"/>
      <c r="S240" s="174"/>
      <c r="T240" s="175"/>
      <c r="AT240" s="170" t="s">
        <v>167</v>
      </c>
      <c r="AU240" s="170" t="s">
        <v>86</v>
      </c>
      <c r="AV240" s="14" t="s">
        <v>84</v>
      </c>
      <c r="AW240" s="14" t="s">
        <v>32</v>
      </c>
      <c r="AX240" s="14" t="s">
        <v>76</v>
      </c>
      <c r="AY240" s="170" t="s">
        <v>155</v>
      </c>
    </row>
    <row r="241" spans="1:65" s="13" customFormat="1">
      <c r="B241" s="160"/>
      <c r="D241" s="161" t="s">
        <v>167</v>
      </c>
      <c r="E241" s="162" t="s">
        <v>1</v>
      </c>
      <c r="F241" s="163" t="s">
        <v>570</v>
      </c>
      <c r="H241" s="164">
        <v>209</v>
      </c>
      <c r="I241" s="165"/>
      <c r="L241" s="160"/>
      <c r="M241" s="166"/>
      <c r="N241" s="167"/>
      <c r="O241" s="167"/>
      <c r="P241" s="167"/>
      <c r="Q241" s="167"/>
      <c r="R241" s="167"/>
      <c r="S241" s="167"/>
      <c r="T241" s="168"/>
      <c r="AT241" s="162" t="s">
        <v>167</v>
      </c>
      <c r="AU241" s="162" t="s">
        <v>86</v>
      </c>
      <c r="AV241" s="13" t="s">
        <v>86</v>
      </c>
      <c r="AW241" s="13" t="s">
        <v>32</v>
      </c>
      <c r="AX241" s="13" t="s">
        <v>76</v>
      </c>
      <c r="AY241" s="162" t="s">
        <v>155</v>
      </c>
    </row>
    <row r="242" spans="1:65" s="14" customFormat="1" ht="22.5">
      <c r="B242" s="169"/>
      <c r="D242" s="161" t="s">
        <v>167</v>
      </c>
      <c r="E242" s="170" t="s">
        <v>1</v>
      </c>
      <c r="F242" s="171" t="s">
        <v>636</v>
      </c>
      <c r="H242" s="170" t="s">
        <v>1</v>
      </c>
      <c r="I242" s="172"/>
      <c r="L242" s="169"/>
      <c r="M242" s="173"/>
      <c r="N242" s="174"/>
      <c r="O242" s="174"/>
      <c r="P242" s="174"/>
      <c r="Q242" s="174"/>
      <c r="R242" s="174"/>
      <c r="S242" s="174"/>
      <c r="T242" s="175"/>
      <c r="AT242" s="170" t="s">
        <v>167</v>
      </c>
      <c r="AU242" s="170" t="s">
        <v>86</v>
      </c>
      <c r="AV242" s="14" t="s">
        <v>84</v>
      </c>
      <c r="AW242" s="14" t="s">
        <v>32</v>
      </c>
      <c r="AX242" s="14" t="s">
        <v>76</v>
      </c>
      <c r="AY242" s="170" t="s">
        <v>155</v>
      </c>
    </row>
    <row r="243" spans="1:65" s="13" customFormat="1">
      <c r="B243" s="160"/>
      <c r="D243" s="161" t="s">
        <v>167</v>
      </c>
      <c r="E243" s="162" t="s">
        <v>1</v>
      </c>
      <c r="F243" s="163" t="s">
        <v>570</v>
      </c>
      <c r="H243" s="164">
        <v>209</v>
      </c>
      <c r="I243" s="165"/>
      <c r="L243" s="160"/>
      <c r="M243" s="166"/>
      <c r="N243" s="167"/>
      <c r="O243" s="167"/>
      <c r="P243" s="167"/>
      <c r="Q243" s="167"/>
      <c r="R243" s="167"/>
      <c r="S243" s="167"/>
      <c r="T243" s="168"/>
      <c r="AT243" s="162" t="s">
        <v>167</v>
      </c>
      <c r="AU243" s="162" t="s">
        <v>86</v>
      </c>
      <c r="AV243" s="13" t="s">
        <v>86</v>
      </c>
      <c r="AW243" s="13" t="s">
        <v>32</v>
      </c>
      <c r="AX243" s="13" t="s">
        <v>76</v>
      </c>
      <c r="AY243" s="162" t="s">
        <v>155</v>
      </c>
    </row>
    <row r="244" spans="1:65" s="15" customFormat="1">
      <c r="B244" s="176"/>
      <c r="D244" s="161" t="s">
        <v>167</v>
      </c>
      <c r="E244" s="177" t="s">
        <v>1</v>
      </c>
      <c r="F244" s="178" t="s">
        <v>178</v>
      </c>
      <c r="H244" s="179">
        <v>485.2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7" t="s">
        <v>167</v>
      </c>
      <c r="AU244" s="177" t="s">
        <v>86</v>
      </c>
      <c r="AV244" s="15" t="s">
        <v>161</v>
      </c>
      <c r="AW244" s="15" t="s">
        <v>32</v>
      </c>
      <c r="AX244" s="15" t="s">
        <v>84</v>
      </c>
      <c r="AY244" s="177" t="s">
        <v>155</v>
      </c>
    </row>
    <row r="245" spans="1:65" s="2" customFormat="1" ht="49.15" customHeight="1">
      <c r="A245" s="33"/>
      <c r="B245" s="145"/>
      <c r="C245" s="146" t="s">
        <v>253</v>
      </c>
      <c r="D245" s="146" t="s">
        <v>157</v>
      </c>
      <c r="E245" s="147" t="s">
        <v>637</v>
      </c>
      <c r="F245" s="148" t="s">
        <v>638</v>
      </c>
      <c r="G245" s="149" t="s">
        <v>165</v>
      </c>
      <c r="H245" s="150">
        <v>121</v>
      </c>
      <c r="I245" s="151"/>
      <c r="J245" s="152">
        <f>ROUND(I245*H245,2)</f>
        <v>0</v>
      </c>
      <c r="K245" s="153"/>
      <c r="L245" s="34"/>
      <c r="M245" s="154" t="s">
        <v>1</v>
      </c>
      <c r="N245" s="155" t="s">
        <v>41</v>
      </c>
      <c r="O245" s="59"/>
      <c r="P245" s="156">
        <f>O245*H245</f>
        <v>0</v>
      </c>
      <c r="Q245" s="156">
        <v>8.3500000000000005E-2</v>
      </c>
      <c r="R245" s="156">
        <f>Q245*H245</f>
        <v>10.1035</v>
      </c>
      <c r="S245" s="156">
        <v>0</v>
      </c>
      <c r="T245" s="15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8" t="s">
        <v>161</v>
      </c>
      <c r="AT245" s="158" t="s">
        <v>157</v>
      </c>
      <c r="AU245" s="158" t="s">
        <v>86</v>
      </c>
      <c r="AY245" s="18" t="s">
        <v>155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8" t="s">
        <v>84</v>
      </c>
      <c r="BK245" s="159">
        <f>ROUND(I245*H245,2)</f>
        <v>0</v>
      </c>
      <c r="BL245" s="18" t="s">
        <v>161</v>
      </c>
      <c r="BM245" s="158" t="s">
        <v>639</v>
      </c>
    </row>
    <row r="246" spans="1:65" s="14" customFormat="1" ht="22.5">
      <c r="B246" s="169"/>
      <c r="D246" s="161" t="s">
        <v>167</v>
      </c>
      <c r="E246" s="170" t="s">
        <v>1</v>
      </c>
      <c r="F246" s="171" t="s">
        <v>640</v>
      </c>
      <c r="H246" s="170" t="s">
        <v>1</v>
      </c>
      <c r="I246" s="172"/>
      <c r="L246" s="169"/>
      <c r="M246" s="173"/>
      <c r="N246" s="174"/>
      <c r="O246" s="174"/>
      <c r="P246" s="174"/>
      <c r="Q246" s="174"/>
      <c r="R246" s="174"/>
      <c r="S246" s="174"/>
      <c r="T246" s="175"/>
      <c r="AT246" s="170" t="s">
        <v>167</v>
      </c>
      <c r="AU246" s="170" t="s">
        <v>86</v>
      </c>
      <c r="AV246" s="14" t="s">
        <v>84</v>
      </c>
      <c r="AW246" s="14" t="s">
        <v>32</v>
      </c>
      <c r="AX246" s="14" t="s">
        <v>76</v>
      </c>
      <c r="AY246" s="170" t="s">
        <v>155</v>
      </c>
    </row>
    <row r="247" spans="1:65" s="13" customFormat="1">
      <c r="B247" s="160"/>
      <c r="D247" s="161" t="s">
        <v>167</v>
      </c>
      <c r="E247" s="162" t="s">
        <v>1</v>
      </c>
      <c r="F247" s="163" t="s">
        <v>641</v>
      </c>
      <c r="H247" s="164">
        <v>121</v>
      </c>
      <c r="I247" s="165"/>
      <c r="L247" s="160"/>
      <c r="M247" s="166"/>
      <c r="N247" s="167"/>
      <c r="O247" s="167"/>
      <c r="P247" s="167"/>
      <c r="Q247" s="167"/>
      <c r="R247" s="167"/>
      <c r="S247" s="167"/>
      <c r="T247" s="168"/>
      <c r="AT247" s="162" t="s">
        <v>167</v>
      </c>
      <c r="AU247" s="162" t="s">
        <v>86</v>
      </c>
      <c r="AV247" s="13" t="s">
        <v>86</v>
      </c>
      <c r="AW247" s="13" t="s">
        <v>32</v>
      </c>
      <c r="AX247" s="13" t="s">
        <v>76</v>
      </c>
      <c r="AY247" s="162" t="s">
        <v>155</v>
      </c>
    </row>
    <row r="248" spans="1:65" s="15" customFormat="1">
      <c r="B248" s="176"/>
      <c r="D248" s="161" t="s">
        <v>167</v>
      </c>
      <c r="E248" s="177" t="s">
        <v>1</v>
      </c>
      <c r="F248" s="178" t="s">
        <v>178</v>
      </c>
      <c r="H248" s="179">
        <v>121</v>
      </c>
      <c r="I248" s="180"/>
      <c r="L248" s="176"/>
      <c r="M248" s="181"/>
      <c r="N248" s="182"/>
      <c r="O248" s="182"/>
      <c r="P248" s="182"/>
      <c r="Q248" s="182"/>
      <c r="R248" s="182"/>
      <c r="S248" s="182"/>
      <c r="T248" s="183"/>
      <c r="AT248" s="177" t="s">
        <v>167</v>
      </c>
      <c r="AU248" s="177" t="s">
        <v>86</v>
      </c>
      <c r="AV248" s="15" t="s">
        <v>161</v>
      </c>
      <c r="AW248" s="15" t="s">
        <v>32</v>
      </c>
      <c r="AX248" s="15" t="s">
        <v>84</v>
      </c>
      <c r="AY248" s="177" t="s">
        <v>155</v>
      </c>
    </row>
    <row r="249" spans="1:65" s="2" customFormat="1" ht="16.5" customHeight="1">
      <c r="A249" s="33"/>
      <c r="B249" s="145"/>
      <c r="C249" s="184" t="s">
        <v>203</v>
      </c>
      <c r="D249" s="184" t="s">
        <v>230</v>
      </c>
      <c r="E249" s="185" t="s">
        <v>642</v>
      </c>
      <c r="F249" s="186" t="s">
        <v>643</v>
      </c>
      <c r="G249" s="187" t="s">
        <v>224</v>
      </c>
      <c r="H249" s="188">
        <v>33.637999999999998</v>
      </c>
      <c r="I249" s="189"/>
      <c r="J249" s="190">
        <f>ROUND(I249*H249,2)</f>
        <v>0</v>
      </c>
      <c r="K249" s="191"/>
      <c r="L249" s="192"/>
      <c r="M249" s="193" t="s">
        <v>1</v>
      </c>
      <c r="N249" s="194" t="s">
        <v>41</v>
      </c>
      <c r="O249" s="59"/>
      <c r="P249" s="156">
        <f>O249*H249</f>
        <v>0</v>
      </c>
      <c r="Q249" s="156">
        <v>3.0939999999999999</v>
      </c>
      <c r="R249" s="156">
        <f>Q249*H249</f>
        <v>104.07597199999999</v>
      </c>
      <c r="S249" s="156">
        <v>0</v>
      </c>
      <c r="T249" s="15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58" t="s">
        <v>185</v>
      </c>
      <c r="AT249" s="158" t="s">
        <v>230</v>
      </c>
      <c r="AU249" s="158" t="s">
        <v>86</v>
      </c>
      <c r="AY249" s="18" t="s">
        <v>155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8" t="s">
        <v>84</v>
      </c>
      <c r="BK249" s="159">
        <f>ROUND(I249*H249,2)</f>
        <v>0</v>
      </c>
      <c r="BL249" s="18" t="s">
        <v>161</v>
      </c>
      <c r="BM249" s="158" t="s">
        <v>644</v>
      </c>
    </row>
    <row r="250" spans="1:65" s="13" customFormat="1">
      <c r="B250" s="160"/>
      <c r="D250" s="161" t="s">
        <v>167</v>
      </c>
      <c r="E250" s="162" t="s">
        <v>1</v>
      </c>
      <c r="F250" s="163" t="s">
        <v>645</v>
      </c>
      <c r="H250" s="164">
        <v>33.637999999999998</v>
      </c>
      <c r="I250" s="165"/>
      <c r="L250" s="160"/>
      <c r="M250" s="166"/>
      <c r="N250" s="167"/>
      <c r="O250" s="167"/>
      <c r="P250" s="167"/>
      <c r="Q250" s="167"/>
      <c r="R250" s="167"/>
      <c r="S250" s="167"/>
      <c r="T250" s="168"/>
      <c r="AT250" s="162" t="s">
        <v>167</v>
      </c>
      <c r="AU250" s="162" t="s">
        <v>86</v>
      </c>
      <c r="AV250" s="13" t="s">
        <v>86</v>
      </c>
      <c r="AW250" s="13" t="s">
        <v>32</v>
      </c>
      <c r="AX250" s="13" t="s">
        <v>84</v>
      </c>
      <c r="AY250" s="162" t="s">
        <v>155</v>
      </c>
    </row>
    <row r="251" spans="1:65" s="2" customFormat="1" ht="76.349999999999994" customHeight="1">
      <c r="A251" s="33"/>
      <c r="B251" s="145"/>
      <c r="C251" s="146" t="s">
        <v>259</v>
      </c>
      <c r="D251" s="146" t="s">
        <v>157</v>
      </c>
      <c r="E251" s="147" t="s">
        <v>646</v>
      </c>
      <c r="F251" s="148" t="s">
        <v>647</v>
      </c>
      <c r="G251" s="149" t="s">
        <v>165</v>
      </c>
      <c r="H251" s="150">
        <v>173.4</v>
      </c>
      <c r="I251" s="151"/>
      <c r="J251" s="152">
        <f>ROUND(I251*H251,2)</f>
        <v>0</v>
      </c>
      <c r="K251" s="153"/>
      <c r="L251" s="34"/>
      <c r="M251" s="154" t="s">
        <v>1</v>
      </c>
      <c r="N251" s="155" t="s">
        <v>41</v>
      </c>
      <c r="O251" s="59"/>
      <c r="P251" s="156">
        <f>O251*H251</f>
        <v>0</v>
      </c>
      <c r="Q251" s="156">
        <v>8.5650000000000004E-2</v>
      </c>
      <c r="R251" s="156">
        <f>Q251*H251</f>
        <v>14.851710000000001</v>
      </c>
      <c r="S251" s="156">
        <v>0</v>
      </c>
      <c r="T251" s="157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8" t="s">
        <v>161</v>
      </c>
      <c r="AT251" s="158" t="s">
        <v>157</v>
      </c>
      <c r="AU251" s="158" t="s">
        <v>86</v>
      </c>
      <c r="AY251" s="18" t="s">
        <v>155</v>
      </c>
      <c r="BE251" s="159">
        <f>IF(N251="základní",J251,0)</f>
        <v>0</v>
      </c>
      <c r="BF251" s="159">
        <f>IF(N251="snížená",J251,0)</f>
        <v>0</v>
      </c>
      <c r="BG251" s="159">
        <f>IF(N251="zákl. přenesená",J251,0)</f>
        <v>0</v>
      </c>
      <c r="BH251" s="159">
        <f>IF(N251="sníž. přenesená",J251,0)</f>
        <v>0</v>
      </c>
      <c r="BI251" s="159">
        <f>IF(N251="nulová",J251,0)</f>
        <v>0</v>
      </c>
      <c r="BJ251" s="18" t="s">
        <v>84</v>
      </c>
      <c r="BK251" s="159">
        <f>ROUND(I251*H251,2)</f>
        <v>0</v>
      </c>
      <c r="BL251" s="18" t="s">
        <v>161</v>
      </c>
      <c r="BM251" s="158" t="s">
        <v>648</v>
      </c>
    </row>
    <row r="252" spans="1:65" s="14" customFormat="1" ht="22.5">
      <c r="B252" s="169"/>
      <c r="D252" s="161" t="s">
        <v>167</v>
      </c>
      <c r="E252" s="170" t="s">
        <v>1</v>
      </c>
      <c r="F252" s="171" t="s">
        <v>649</v>
      </c>
      <c r="H252" s="170" t="s">
        <v>1</v>
      </c>
      <c r="I252" s="172"/>
      <c r="L252" s="169"/>
      <c r="M252" s="173"/>
      <c r="N252" s="174"/>
      <c r="O252" s="174"/>
      <c r="P252" s="174"/>
      <c r="Q252" s="174"/>
      <c r="R252" s="174"/>
      <c r="S252" s="174"/>
      <c r="T252" s="175"/>
      <c r="AT252" s="170" t="s">
        <v>167</v>
      </c>
      <c r="AU252" s="170" t="s">
        <v>86</v>
      </c>
      <c r="AV252" s="14" t="s">
        <v>84</v>
      </c>
      <c r="AW252" s="14" t="s">
        <v>32</v>
      </c>
      <c r="AX252" s="14" t="s">
        <v>76</v>
      </c>
      <c r="AY252" s="170" t="s">
        <v>155</v>
      </c>
    </row>
    <row r="253" spans="1:65" s="13" customFormat="1">
      <c r="B253" s="160"/>
      <c r="D253" s="161" t="s">
        <v>167</v>
      </c>
      <c r="E253" s="162" t="s">
        <v>1</v>
      </c>
      <c r="F253" s="163" t="s">
        <v>297</v>
      </c>
      <c r="H253" s="164">
        <v>56</v>
      </c>
      <c r="I253" s="165"/>
      <c r="L253" s="160"/>
      <c r="M253" s="166"/>
      <c r="N253" s="167"/>
      <c r="O253" s="167"/>
      <c r="P253" s="167"/>
      <c r="Q253" s="167"/>
      <c r="R253" s="167"/>
      <c r="S253" s="167"/>
      <c r="T253" s="168"/>
      <c r="AT253" s="162" t="s">
        <v>167</v>
      </c>
      <c r="AU253" s="162" t="s">
        <v>86</v>
      </c>
      <c r="AV253" s="13" t="s">
        <v>86</v>
      </c>
      <c r="AW253" s="13" t="s">
        <v>32</v>
      </c>
      <c r="AX253" s="13" t="s">
        <v>76</v>
      </c>
      <c r="AY253" s="162" t="s">
        <v>155</v>
      </c>
    </row>
    <row r="254" spans="1:65" s="14" customFormat="1" ht="22.5">
      <c r="B254" s="169"/>
      <c r="D254" s="161" t="s">
        <v>167</v>
      </c>
      <c r="E254" s="170" t="s">
        <v>1</v>
      </c>
      <c r="F254" s="171" t="s">
        <v>650</v>
      </c>
      <c r="H254" s="170" t="s">
        <v>1</v>
      </c>
      <c r="I254" s="172"/>
      <c r="L254" s="169"/>
      <c r="M254" s="173"/>
      <c r="N254" s="174"/>
      <c r="O254" s="174"/>
      <c r="P254" s="174"/>
      <c r="Q254" s="174"/>
      <c r="R254" s="174"/>
      <c r="S254" s="174"/>
      <c r="T254" s="175"/>
      <c r="AT254" s="170" t="s">
        <v>167</v>
      </c>
      <c r="AU254" s="170" t="s">
        <v>86</v>
      </c>
      <c r="AV254" s="14" t="s">
        <v>84</v>
      </c>
      <c r="AW254" s="14" t="s">
        <v>32</v>
      </c>
      <c r="AX254" s="14" t="s">
        <v>76</v>
      </c>
      <c r="AY254" s="170" t="s">
        <v>155</v>
      </c>
    </row>
    <row r="255" spans="1:65" s="13" customFormat="1">
      <c r="B255" s="160"/>
      <c r="D255" s="161" t="s">
        <v>167</v>
      </c>
      <c r="E255" s="162" t="s">
        <v>1</v>
      </c>
      <c r="F255" s="163" t="s">
        <v>569</v>
      </c>
      <c r="H255" s="164">
        <v>117.4</v>
      </c>
      <c r="I255" s="165"/>
      <c r="L255" s="160"/>
      <c r="M255" s="166"/>
      <c r="N255" s="167"/>
      <c r="O255" s="167"/>
      <c r="P255" s="167"/>
      <c r="Q255" s="167"/>
      <c r="R255" s="167"/>
      <c r="S255" s="167"/>
      <c r="T255" s="168"/>
      <c r="AT255" s="162" t="s">
        <v>167</v>
      </c>
      <c r="AU255" s="162" t="s">
        <v>86</v>
      </c>
      <c r="AV255" s="13" t="s">
        <v>86</v>
      </c>
      <c r="AW255" s="13" t="s">
        <v>32</v>
      </c>
      <c r="AX255" s="13" t="s">
        <v>76</v>
      </c>
      <c r="AY255" s="162" t="s">
        <v>155</v>
      </c>
    </row>
    <row r="256" spans="1:65" s="15" customFormat="1">
      <c r="B256" s="176"/>
      <c r="D256" s="161" t="s">
        <v>167</v>
      </c>
      <c r="E256" s="177" t="s">
        <v>1</v>
      </c>
      <c r="F256" s="178" t="s">
        <v>178</v>
      </c>
      <c r="H256" s="179">
        <v>173.4</v>
      </c>
      <c r="I256" s="180"/>
      <c r="L256" s="176"/>
      <c r="M256" s="181"/>
      <c r="N256" s="182"/>
      <c r="O256" s="182"/>
      <c r="P256" s="182"/>
      <c r="Q256" s="182"/>
      <c r="R256" s="182"/>
      <c r="S256" s="182"/>
      <c r="T256" s="183"/>
      <c r="AT256" s="177" t="s">
        <v>167</v>
      </c>
      <c r="AU256" s="177" t="s">
        <v>86</v>
      </c>
      <c r="AV256" s="15" t="s">
        <v>161</v>
      </c>
      <c r="AW256" s="15" t="s">
        <v>32</v>
      </c>
      <c r="AX256" s="15" t="s">
        <v>84</v>
      </c>
      <c r="AY256" s="177" t="s">
        <v>155</v>
      </c>
    </row>
    <row r="257" spans="1:65" s="2" customFormat="1" ht="16.5" customHeight="1">
      <c r="A257" s="33"/>
      <c r="B257" s="145"/>
      <c r="C257" s="184" t="s">
        <v>208</v>
      </c>
      <c r="D257" s="184" t="s">
        <v>230</v>
      </c>
      <c r="E257" s="185" t="s">
        <v>651</v>
      </c>
      <c r="F257" s="186" t="s">
        <v>652</v>
      </c>
      <c r="G257" s="187" t="s">
        <v>165</v>
      </c>
      <c r="H257" s="188">
        <v>176.86799999999999</v>
      </c>
      <c r="I257" s="189"/>
      <c r="J257" s="190">
        <f>ROUND(I257*H257,2)</f>
        <v>0</v>
      </c>
      <c r="K257" s="191"/>
      <c r="L257" s="192"/>
      <c r="M257" s="193" t="s">
        <v>1</v>
      </c>
      <c r="N257" s="194" t="s">
        <v>41</v>
      </c>
      <c r="O257" s="59"/>
      <c r="P257" s="156">
        <f>O257*H257</f>
        <v>0</v>
      </c>
      <c r="Q257" s="156">
        <v>0.152</v>
      </c>
      <c r="R257" s="156">
        <f>Q257*H257</f>
        <v>26.883935999999999</v>
      </c>
      <c r="S257" s="156">
        <v>0</v>
      </c>
      <c r="T257" s="157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8" t="s">
        <v>185</v>
      </c>
      <c r="AT257" s="158" t="s">
        <v>230</v>
      </c>
      <c r="AU257" s="158" t="s">
        <v>86</v>
      </c>
      <c r="AY257" s="18" t="s">
        <v>155</v>
      </c>
      <c r="BE257" s="159">
        <f>IF(N257="základní",J257,0)</f>
        <v>0</v>
      </c>
      <c r="BF257" s="159">
        <f>IF(N257="snížená",J257,0)</f>
        <v>0</v>
      </c>
      <c r="BG257" s="159">
        <f>IF(N257="zákl. přenesená",J257,0)</f>
        <v>0</v>
      </c>
      <c r="BH257" s="159">
        <f>IF(N257="sníž. přenesená",J257,0)</f>
        <v>0</v>
      </c>
      <c r="BI257" s="159">
        <f>IF(N257="nulová",J257,0)</f>
        <v>0</v>
      </c>
      <c r="BJ257" s="18" t="s">
        <v>84</v>
      </c>
      <c r="BK257" s="159">
        <f>ROUND(I257*H257,2)</f>
        <v>0</v>
      </c>
      <c r="BL257" s="18" t="s">
        <v>161</v>
      </c>
      <c r="BM257" s="158" t="s">
        <v>653</v>
      </c>
    </row>
    <row r="258" spans="1:65" s="13" customFormat="1">
      <c r="B258" s="160"/>
      <c r="D258" s="161" t="s">
        <v>167</v>
      </c>
      <c r="E258" s="162" t="s">
        <v>1</v>
      </c>
      <c r="F258" s="163" t="s">
        <v>654</v>
      </c>
      <c r="H258" s="164">
        <v>176.86799999999999</v>
      </c>
      <c r="I258" s="165"/>
      <c r="L258" s="160"/>
      <c r="M258" s="166"/>
      <c r="N258" s="167"/>
      <c r="O258" s="167"/>
      <c r="P258" s="167"/>
      <c r="Q258" s="167"/>
      <c r="R258" s="167"/>
      <c r="S258" s="167"/>
      <c r="T258" s="168"/>
      <c r="AT258" s="162" t="s">
        <v>167</v>
      </c>
      <c r="AU258" s="162" t="s">
        <v>86</v>
      </c>
      <c r="AV258" s="13" t="s">
        <v>86</v>
      </c>
      <c r="AW258" s="13" t="s">
        <v>32</v>
      </c>
      <c r="AX258" s="13" t="s">
        <v>84</v>
      </c>
      <c r="AY258" s="162" t="s">
        <v>155</v>
      </c>
    </row>
    <row r="259" spans="1:65" s="12" customFormat="1" ht="22.9" customHeight="1">
      <c r="B259" s="132"/>
      <c r="D259" s="133" t="s">
        <v>75</v>
      </c>
      <c r="E259" s="143" t="s">
        <v>189</v>
      </c>
      <c r="F259" s="143" t="s">
        <v>349</v>
      </c>
      <c r="I259" s="135"/>
      <c r="J259" s="144">
        <f>BK259</f>
        <v>0</v>
      </c>
      <c r="L259" s="132"/>
      <c r="M259" s="137"/>
      <c r="N259" s="138"/>
      <c r="O259" s="138"/>
      <c r="P259" s="139">
        <f>SUM(P260:P289)</f>
        <v>0</v>
      </c>
      <c r="Q259" s="138"/>
      <c r="R259" s="139">
        <f>SUM(R260:R289)</f>
        <v>38.107588999999997</v>
      </c>
      <c r="S259" s="138"/>
      <c r="T259" s="140">
        <f>SUM(T260:T289)</f>
        <v>0</v>
      </c>
      <c r="AR259" s="133" t="s">
        <v>84</v>
      </c>
      <c r="AT259" s="141" t="s">
        <v>75</v>
      </c>
      <c r="AU259" s="141" t="s">
        <v>84</v>
      </c>
      <c r="AY259" s="133" t="s">
        <v>155</v>
      </c>
      <c r="BK259" s="142">
        <f>SUM(BK260:BK289)</f>
        <v>0</v>
      </c>
    </row>
    <row r="260" spans="1:65" s="2" customFormat="1" ht="24.2" customHeight="1">
      <c r="A260" s="33"/>
      <c r="B260" s="145"/>
      <c r="C260" s="146" t="s">
        <v>267</v>
      </c>
      <c r="D260" s="146" t="s">
        <v>157</v>
      </c>
      <c r="E260" s="147" t="s">
        <v>655</v>
      </c>
      <c r="F260" s="148" t="s">
        <v>656</v>
      </c>
      <c r="G260" s="149" t="s">
        <v>224</v>
      </c>
      <c r="H260" s="150">
        <v>4</v>
      </c>
      <c r="I260" s="151"/>
      <c r="J260" s="152">
        <f>ROUND(I260*H260,2)</f>
        <v>0</v>
      </c>
      <c r="K260" s="153"/>
      <c r="L260" s="34"/>
      <c r="M260" s="154" t="s">
        <v>1</v>
      </c>
      <c r="N260" s="155" t="s">
        <v>41</v>
      </c>
      <c r="O260" s="59"/>
      <c r="P260" s="156">
        <f>O260*H260</f>
        <v>0</v>
      </c>
      <c r="Q260" s="156">
        <v>6.9999999999999999E-4</v>
      </c>
      <c r="R260" s="156">
        <f>Q260*H260</f>
        <v>2.8E-3</v>
      </c>
      <c r="S260" s="156">
        <v>0</v>
      </c>
      <c r="T260" s="157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8" t="s">
        <v>161</v>
      </c>
      <c r="AT260" s="158" t="s">
        <v>157</v>
      </c>
      <c r="AU260" s="158" t="s">
        <v>86</v>
      </c>
      <c r="AY260" s="18" t="s">
        <v>155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8" t="s">
        <v>84</v>
      </c>
      <c r="BK260" s="159">
        <f>ROUND(I260*H260,2)</f>
        <v>0</v>
      </c>
      <c r="BL260" s="18" t="s">
        <v>161</v>
      </c>
      <c r="BM260" s="158" t="s">
        <v>657</v>
      </c>
    </row>
    <row r="261" spans="1:65" s="13" customFormat="1">
      <c r="B261" s="160"/>
      <c r="D261" s="161" t="s">
        <v>167</v>
      </c>
      <c r="E261" s="162" t="s">
        <v>1</v>
      </c>
      <c r="F261" s="163" t="s">
        <v>658</v>
      </c>
      <c r="H261" s="164">
        <v>4</v>
      </c>
      <c r="I261" s="165"/>
      <c r="L261" s="160"/>
      <c r="M261" s="166"/>
      <c r="N261" s="167"/>
      <c r="O261" s="167"/>
      <c r="P261" s="167"/>
      <c r="Q261" s="167"/>
      <c r="R261" s="167"/>
      <c r="S261" s="167"/>
      <c r="T261" s="168"/>
      <c r="AT261" s="162" t="s">
        <v>167</v>
      </c>
      <c r="AU261" s="162" t="s">
        <v>86</v>
      </c>
      <c r="AV261" s="13" t="s">
        <v>86</v>
      </c>
      <c r="AW261" s="13" t="s">
        <v>32</v>
      </c>
      <c r="AX261" s="13" t="s">
        <v>84</v>
      </c>
      <c r="AY261" s="162" t="s">
        <v>155</v>
      </c>
    </row>
    <row r="262" spans="1:65" s="2" customFormat="1" ht="24.2" customHeight="1">
      <c r="A262" s="33"/>
      <c r="B262" s="145"/>
      <c r="C262" s="184" t="s">
        <v>215</v>
      </c>
      <c r="D262" s="184" t="s">
        <v>230</v>
      </c>
      <c r="E262" s="185" t="s">
        <v>659</v>
      </c>
      <c r="F262" s="186" t="s">
        <v>660</v>
      </c>
      <c r="G262" s="187" t="s">
        <v>224</v>
      </c>
      <c r="H262" s="188">
        <v>2</v>
      </c>
      <c r="I262" s="189"/>
      <c r="J262" s="190">
        <f>ROUND(I262*H262,2)</f>
        <v>0</v>
      </c>
      <c r="K262" s="191"/>
      <c r="L262" s="192"/>
      <c r="M262" s="193" t="s">
        <v>1</v>
      </c>
      <c r="N262" s="194" t="s">
        <v>41</v>
      </c>
      <c r="O262" s="59"/>
      <c r="P262" s="156">
        <f>O262*H262</f>
        <v>0</v>
      </c>
      <c r="Q262" s="156">
        <v>3.5000000000000001E-3</v>
      </c>
      <c r="R262" s="156">
        <f>Q262*H262</f>
        <v>7.0000000000000001E-3</v>
      </c>
      <c r="S262" s="156">
        <v>0</v>
      </c>
      <c r="T262" s="157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8" t="s">
        <v>185</v>
      </c>
      <c r="AT262" s="158" t="s">
        <v>230</v>
      </c>
      <c r="AU262" s="158" t="s">
        <v>86</v>
      </c>
      <c r="AY262" s="18" t="s">
        <v>155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8" t="s">
        <v>84</v>
      </c>
      <c r="BK262" s="159">
        <f>ROUND(I262*H262,2)</f>
        <v>0</v>
      </c>
      <c r="BL262" s="18" t="s">
        <v>161</v>
      </c>
      <c r="BM262" s="158" t="s">
        <v>661</v>
      </c>
    </row>
    <row r="263" spans="1:65" s="14" customFormat="1">
      <c r="B263" s="169"/>
      <c r="D263" s="161" t="s">
        <v>167</v>
      </c>
      <c r="E263" s="170" t="s">
        <v>1</v>
      </c>
      <c r="F263" s="171" t="s">
        <v>662</v>
      </c>
      <c r="H263" s="170" t="s">
        <v>1</v>
      </c>
      <c r="I263" s="172"/>
      <c r="L263" s="169"/>
      <c r="M263" s="173"/>
      <c r="N263" s="174"/>
      <c r="O263" s="174"/>
      <c r="P263" s="174"/>
      <c r="Q263" s="174"/>
      <c r="R263" s="174"/>
      <c r="S263" s="174"/>
      <c r="T263" s="175"/>
      <c r="AT263" s="170" t="s">
        <v>167</v>
      </c>
      <c r="AU263" s="170" t="s">
        <v>86</v>
      </c>
      <c r="AV263" s="14" t="s">
        <v>84</v>
      </c>
      <c r="AW263" s="14" t="s">
        <v>32</v>
      </c>
      <c r="AX263" s="14" t="s">
        <v>76</v>
      </c>
      <c r="AY263" s="170" t="s">
        <v>155</v>
      </c>
    </row>
    <row r="264" spans="1:65" s="13" customFormat="1">
      <c r="B264" s="160"/>
      <c r="D264" s="161" t="s">
        <v>167</v>
      </c>
      <c r="E264" s="162" t="s">
        <v>1</v>
      </c>
      <c r="F264" s="163" t="s">
        <v>86</v>
      </c>
      <c r="H264" s="164">
        <v>2</v>
      </c>
      <c r="I264" s="165"/>
      <c r="L264" s="160"/>
      <c r="M264" s="166"/>
      <c r="N264" s="167"/>
      <c r="O264" s="167"/>
      <c r="P264" s="167"/>
      <c r="Q264" s="167"/>
      <c r="R264" s="167"/>
      <c r="S264" s="167"/>
      <c r="T264" s="168"/>
      <c r="AT264" s="162" t="s">
        <v>167</v>
      </c>
      <c r="AU264" s="162" t="s">
        <v>86</v>
      </c>
      <c r="AV264" s="13" t="s">
        <v>86</v>
      </c>
      <c r="AW264" s="13" t="s">
        <v>32</v>
      </c>
      <c r="AX264" s="13" t="s">
        <v>84</v>
      </c>
      <c r="AY264" s="162" t="s">
        <v>155</v>
      </c>
    </row>
    <row r="265" spans="1:65" s="2" customFormat="1" ht="24.2" customHeight="1">
      <c r="A265" s="33"/>
      <c r="B265" s="145"/>
      <c r="C265" s="184" t="s">
        <v>280</v>
      </c>
      <c r="D265" s="184" t="s">
        <v>230</v>
      </c>
      <c r="E265" s="185" t="s">
        <v>663</v>
      </c>
      <c r="F265" s="186" t="s">
        <v>664</v>
      </c>
      <c r="G265" s="187" t="s">
        <v>224</v>
      </c>
      <c r="H265" s="188">
        <v>2</v>
      </c>
      <c r="I265" s="189"/>
      <c r="J265" s="190">
        <f>ROUND(I265*H265,2)</f>
        <v>0</v>
      </c>
      <c r="K265" s="191"/>
      <c r="L265" s="192"/>
      <c r="M265" s="193" t="s">
        <v>1</v>
      </c>
      <c r="N265" s="194" t="s">
        <v>41</v>
      </c>
      <c r="O265" s="59"/>
      <c r="P265" s="156">
        <f>O265*H265</f>
        <v>0</v>
      </c>
      <c r="Q265" s="156">
        <v>2.5000000000000001E-3</v>
      </c>
      <c r="R265" s="156">
        <f>Q265*H265</f>
        <v>5.0000000000000001E-3</v>
      </c>
      <c r="S265" s="156">
        <v>0</v>
      </c>
      <c r="T265" s="157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8" t="s">
        <v>185</v>
      </c>
      <c r="AT265" s="158" t="s">
        <v>230</v>
      </c>
      <c r="AU265" s="158" t="s">
        <v>86</v>
      </c>
      <c r="AY265" s="18" t="s">
        <v>155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8" t="s">
        <v>84</v>
      </c>
      <c r="BK265" s="159">
        <f>ROUND(I265*H265,2)</f>
        <v>0</v>
      </c>
      <c r="BL265" s="18" t="s">
        <v>161</v>
      </c>
      <c r="BM265" s="158" t="s">
        <v>665</v>
      </c>
    </row>
    <row r="266" spans="1:65" s="14" customFormat="1">
      <c r="B266" s="169"/>
      <c r="D266" s="161" t="s">
        <v>167</v>
      </c>
      <c r="E266" s="170" t="s">
        <v>1</v>
      </c>
      <c r="F266" s="171" t="s">
        <v>666</v>
      </c>
      <c r="H266" s="170" t="s">
        <v>1</v>
      </c>
      <c r="I266" s="172"/>
      <c r="L266" s="169"/>
      <c r="M266" s="173"/>
      <c r="N266" s="174"/>
      <c r="O266" s="174"/>
      <c r="P266" s="174"/>
      <c r="Q266" s="174"/>
      <c r="R266" s="174"/>
      <c r="S266" s="174"/>
      <c r="T266" s="175"/>
      <c r="AT266" s="170" t="s">
        <v>167</v>
      </c>
      <c r="AU266" s="170" t="s">
        <v>86</v>
      </c>
      <c r="AV266" s="14" t="s">
        <v>84</v>
      </c>
      <c r="AW266" s="14" t="s">
        <v>32</v>
      </c>
      <c r="AX266" s="14" t="s">
        <v>76</v>
      </c>
      <c r="AY266" s="170" t="s">
        <v>155</v>
      </c>
    </row>
    <row r="267" spans="1:65" s="13" customFormat="1">
      <c r="B267" s="160"/>
      <c r="D267" s="161" t="s">
        <v>167</v>
      </c>
      <c r="E267" s="162" t="s">
        <v>1</v>
      </c>
      <c r="F267" s="163" t="s">
        <v>86</v>
      </c>
      <c r="H267" s="164">
        <v>2</v>
      </c>
      <c r="I267" s="165"/>
      <c r="L267" s="160"/>
      <c r="M267" s="166"/>
      <c r="N267" s="167"/>
      <c r="O267" s="167"/>
      <c r="P267" s="167"/>
      <c r="Q267" s="167"/>
      <c r="R267" s="167"/>
      <c r="S267" s="167"/>
      <c r="T267" s="168"/>
      <c r="AT267" s="162" t="s">
        <v>167</v>
      </c>
      <c r="AU267" s="162" t="s">
        <v>86</v>
      </c>
      <c r="AV267" s="13" t="s">
        <v>86</v>
      </c>
      <c r="AW267" s="13" t="s">
        <v>32</v>
      </c>
      <c r="AX267" s="13" t="s">
        <v>84</v>
      </c>
      <c r="AY267" s="162" t="s">
        <v>155</v>
      </c>
    </row>
    <row r="268" spans="1:65" s="2" customFormat="1" ht="24.2" customHeight="1">
      <c r="A268" s="33"/>
      <c r="B268" s="145"/>
      <c r="C268" s="146" t="s">
        <v>225</v>
      </c>
      <c r="D268" s="146" t="s">
        <v>157</v>
      </c>
      <c r="E268" s="147" t="s">
        <v>667</v>
      </c>
      <c r="F268" s="148" t="s">
        <v>668</v>
      </c>
      <c r="G268" s="149" t="s">
        <v>224</v>
      </c>
      <c r="H268" s="150">
        <v>2</v>
      </c>
      <c r="I268" s="151"/>
      <c r="J268" s="152">
        <f t="shared" ref="J268:J273" si="0">ROUND(I268*H268,2)</f>
        <v>0</v>
      </c>
      <c r="K268" s="153"/>
      <c r="L268" s="34"/>
      <c r="M268" s="154" t="s">
        <v>1</v>
      </c>
      <c r="N268" s="155" t="s">
        <v>41</v>
      </c>
      <c r="O268" s="59"/>
      <c r="P268" s="156">
        <f t="shared" ref="P268:P273" si="1">O268*H268</f>
        <v>0</v>
      </c>
      <c r="Q268" s="156">
        <v>0.10940999999999999</v>
      </c>
      <c r="R268" s="156">
        <f t="shared" ref="R268:R273" si="2">Q268*H268</f>
        <v>0.21881999999999999</v>
      </c>
      <c r="S268" s="156">
        <v>0</v>
      </c>
      <c r="T268" s="157">
        <f t="shared" ref="T268:T273" si="3"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8" t="s">
        <v>161</v>
      </c>
      <c r="AT268" s="158" t="s">
        <v>157</v>
      </c>
      <c r="AU268" s="158" t="s">
        <v>86</v>
      </c>
      <c r="AY268" s="18" t="s">
        <v>155</v>
      </c>
      <c r="BE268" s="159">
        <f t="shared" ref="BE268:BE273" si="4">IF(N268="základní",J268,0)</f>
        <v>0</v>
      </c>
      <c r="BF268" s="159">
        <f t="shared" ref="BF268:BF273" si="5">IF(N268="snížená",J268,0)</f>
        <v>0</v>
      </c>
      <c r="BG268" s="159">
        <f t="shared" ref="BG268:BG273" si="6">IF(N268="zákl. přenesená",J268,0)</f>
        <v>0</v>
      </c>
      <c r="BH268" s="159">
        <f t="shared" ref="BH268:BH273" si="7">IF(N268="sníž. přenesená",J268,0)</f>
        <v>0</v>
      </c>
      <c r="BI268" s="159">
        <f t="shared" ref="BI268:BI273" si="8">IF(N268="nulová",J268,0)</f>
        <v>0</v>
      </c>
      <c r="BJ268" s="18" t="s">
        <v>84</v>
      </c>
      <c r="BK268" s="159">
        <f t="shared" ref="BK268:BK273" si="9">ROUND(I268*H268,2)</f>
        <v>0</v>
      </c>
      <c r="BL268" s="18" t="s">
        <v>161</v>
      </c>
      <c r="BM268" s="158" t="s">
        <v>669</v>
      </c>
    </row>
    <row r="269" spans="1:65" s="2" customFormat="1" ht="21.75" customHeight="1">
      <c r="A269" s="33"/>
      <c r="B269" s="145"/>
      <c r="C269" s="184" t="s">
        <v>289</v>
      </c>
      <c r="D269" s="184" t="s">
        <v>230</v>
      </c>
      <c r="E269" s="185" t="s">
        <v>670</v>
      </c>
      <c r="F269" s="186" t="s">
        <v>671</v>
      </c>
      <c r="G269" s="187" t="s">
        <v>224</v>
      </c>
      <c r="H269" s="188">
        <v>2</v>
      </c>
      <c r="I269" s="189"/>
      <c r="J269" s="190">
        <f t="shared" si="0"/>
        <v>0</v>
      </c>
      <c r="K269" s="191"/>
      <c r="L269" s="192"/>
      <c r="M269" s="193" t="s">
        <v>1</v>
      </c>
      <c r="N269" s="194" t="s">
        <v>41</v>
      </c>
      <c r="O269" s="59"/>
      <c r="P269" s="156">
        <f t="shared" si="1"/>
        <v>0</v>
      </c>
      <c r="Q269" s="156">
        <v>6.4999999999999997E-3</v>
      </c>
      <c r="R269" s="156">
        <f t="shared" si="2"/>
        <v>1.2999999999999999E-2</v>
      </c>
      <c r="S269" s="156">
        <v>0</v>
      </c>
      <c r="T269" s="157">
        <f t="shared" si="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8" t="s">
        <v>185</v>
      </c>
      <c r="AT269" s="158" t="s">
        <v>230</v>
      </c>
      <c r="AU269" s="158" t="s">
        <v>86</v>
      </c>
      <c r="AY269" s="18" t="s">
        <v>155</v>
      </c>
      <c r="BE269" s="159">
        <f t="shared" si="4"/>
        <v>0</v>
      </c>
      <c r="BF269" s="159">
        <f t="shared" si="5"/>
        <v>0</v>
      </c>
      <c r="BG269" s="159">
        <f t="shared" si="6"/>
        <v>0</v>
      </c>
      <c r="BH269" s="159">
        <f t="shared" si="7"/>
        <v>0</v>
      </c>
      <c r="BI269" s="159">
        <f t="shared" si="8"/>
        <v>0</v>
      </c>
      <c r="BJ269" s="18" t="s">
        <v>84</v>
      </c>
      <c r="BK269" s="159">
        <f t="shared" si="9"/>
        <v>0</v>
      </c>
      <c r="BL269" s="18" t="s">
        <v>161</v>
      </c>
      <c r="BM269" s="158" t="s">
        <v>672</v>
      </c>
    </row>
    <row r="270" spans="1:65" s="2" customFormat="1" ht="16.5" customHeight="1">
      <c r="A270" s="33"/>
      <c r="B270" s="145"/>
      <c r="C270" s="184" t="s">
        <v>233</v>
      </c>
      <c r="D270" s="184" t="s">
        <v>230</v>
      </c>
      <c r="E270" s="185" t="s">
        <v>673</v>
      </c>
      <c r="F270" s="186" t="s">
        <v>674</v>
      </c>
      <c r="G270" s="187" t="s">
        <v>224</v>
      </c>
      <c r="H270" s="188">
        <v>2</v>
      </c>
      <c r="I270" s="189"/>
      <c r="J270" s="190">
        <f t="shared" si="0"/>
        <v>0</v>
      </c>
      <c r="K270" s="191"/>
      <c r="L270" s="192"/>
      <c r="M270" s="193" t="s">
        <v>1</v>
      </c>
      <c r="N270" s="194" t="s">
        <v>41</v>
      </c>
      <c r="O270" s="59"/>
      <c r="P270" s="156">
        <f t="shared" si="1"/>
        <v>0</v>
      </c>
      <c r="Q270" s="156">
        <v>3.3E-3</v>
      </c>
      <c r="R270" s="156">
        <f t="shared" si="2"/>
        <v>6.6E-3</v>
      </c>
      <c r="S270" s="156">
        <v>0</v>
      </c>
      <c r="T270" s="157">
        <f t="shared" si="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8" t="s">
        <v>185</v>
      </c>
      <c r="AT270" s="158" t="s">
        <v>230</v>
      </c>
      <c r="AU270" s="158" t="s">
        <v>86</v>
      </c>
      <c r="AY270" s="18" t="s">
        <v>155</v>
      </c>
      <c r="BE270" s="159">
        <f t="shared" si="4"/>
        <v>0</v>
      </c>
      <c r="BF270" s="159">
        <f t="shared" si="5"/>
        <v>0</v>
      </c>
      <c r="BG270" s="159">
        <f t="shared" si="6"/>
        <v>0</v>
      </c>
      <c r="BH270" s="159">
        <f t="shared" si="7"/>
        <v>0</v>
      </c>
      <c r="BI270" s="159">
        <f t="shared" si="8"/>
        <v>0</v>
      </c>
      <c r="BJ270" s="18" t="s">
        <v>84</v>
      </c>
      <c r="BK270" s="159">
        <f t="shared" si="9"/>
        <v>0</v>
      </c>
      <c r="BL270" s="18" t="s">
        <v>161</v>
      </c>
      <c r="BM270" s="158" t="s">
        <v>675</v>
      </c>
    </row>
    <row r="271" spans="1:65" s="2" customFormat="1" ht="16.5" customHeight="1">
      <c r="A271" s="33"/>
      <c r="B271" s="145"/>
      <c r="C271" s="184" t="s">
        <v>299</v>
      </c>
      <c r="D271" s="184" t="s">
        <v>230</v>
      </c>
      <c r="E271" s="185" t="s">
        <v>676</v>
      </c>
      <c r="F271" s="186" t="s">
        <v>677</v>
      </c>
      <c r="G271" s="187" t="s">
        <v>224</v>
      </c>
      <c r="H271" s="188">
        <v>2</v>
      </c>
      <c r="I271" s="189"/>
      <c r="J271" s="190">
        <f t="shared" si="0"/>
        <v>0</v>
      </c>
      <c r="K271" s="191"/>
      <c r="L271" s="192"/>
      <c r="M271" s="193" t="s">
        <v>1</v>
      </c>
      <c r="N271" s="194" t="s">
        <v>41</v>
      </c>
      <c r="O271" s="59"/>
      <c r="P271" s="156">
        <f t="shared" si="1"/>
        <v>0</v>
      </c>
      <c r="Q271" s="156">
        <v>1.4999999999999999E-4</v>
      </c>
      <c r="R271" s="156">
        <f t="shared" si="2"/>
        <v>2.9999999999999997E-4</v>
      </c>
      <c r="S271" s="156">
        <v>0</v>
      </c>
      <c r="T271" s="157">
        <f t="shared" si="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8" t="s">
        <v>185</v>
      </c>
      <c r="AT271" s="158" t="s">
        <v>230</v>
      </c>
      <c r="AU271" s="158" t="s">
        <v>86</v>
      </c>
      <c r="AY271" s="18" t="s">
        <v>155</v>
      </c>
      <c r="BE271" s="159">
        <f t="shared" si="4"/>
        <v>0</v>
      </c>
      <c r="BF271" s="159">
        <f t="shared" si="5"/>
        <v>0</v>
      </c>
      <c r="BG271" s="159">
        <f t="shared" si="6"/>
        <v>0</v>
      </c>
      <c r="BH271" s="159">
        <f t="shared" si="7"/>
        <v>0</v>
      </c>
      <c r="BI271" s="159">
        <f t="shared" si="8"/>
        <v>0</v>
      </c>
      <c r="BJ271" s="18" t="s">
        <v>84</v>
      </c>
      <c r="BK271" s="159">
        <f t="shared" si="9"/>
        <v>0</v>
      </c>
      <c r="BL271" s="18" t="s">
        <v>161</v>
      </c>
      <c r="BM271" s="158" t="s">
        <v>678</v>
      </c>
    </row>
    <row r="272" spans="1:65" s="2" customFormat="1" ht="16.5" customHeight="1">
      <c r="A272" s="33"/>
      <c r="B272" s="145"/>
      <c r="C272" s="184" t="s">
        <v>237</v>
      </c>
      <c r="D272" s="184" t="s">
        <v>230</v>
      </c>
      <c r="E272" s="185" t="s">
        <v>679</v>
      </c>
      <c r="F272" s="186" t="s">
        <v>680</v>
      </c>
      <c r="G272" s="187" t="s">
        <v>224</v>
      </c>
      <c r="H272" s="188">
        <v>2</v>
      </c>
      <c r="I272" s="189"/>
      <c r="J272" s="190">
        <f t="shared" si="0"/>
        <v>0</v>
      </c>
      <c r="K272" s="191"/>
      <c r="L272" s="192"/>
      <c r="M272" s="193" t="s">
        <v>1</v>
      </c>
      <c r="N272" s="194" t="s">
        <v>41</v>
      </c>
      <c r="O272" s="59"/>
      <c r="P272" s="156">
        <f t="shared" si="1"/>
        <v>0</v>
      </c>
      <c r="Q272" s="156">
        <v>4.0000000000000002E-4</v>
      </c>
      <c r="R272" s="156">
        <f t="shared" si="2"/>
        <v>8.0000000000000004E-4</v>
      </c>
      <c r="S272" s="156">
        <v>0</v>
      </c>
      <c r="T272" s="157">
        <f t="shared" si="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8" t="s">
        <v>185</v>
      </c>
      <c r="AT272" s="158" t="s">
        <v>230</v>
      </c>
      <c r="AU272" s="158" t="s">
        <v>86</v>
      </c>
      <c r="AY272" s="18" t="s">
        <v>155</v>
      </c>
      <c r="BE272" s="159">
        <f t="shared" si="4"/>
        <v>0</v>
      </c>
      <c r="BF272" s="159">
        <f t="shared" si="5"/>
        <v>0</v>
      </c>
      <c r="BG272" s="159">
        <f t="shared" si="6"/>
        <v>0</v>
      </c>
      <c r="BH272" s="159">
        <f t="shared" si="7"/>
        <v>0</v>
      </c>
      <c r="BI272" s="159">
        <f t="shared" si="8"/>
        <v>0</v>
      </c>
      <c r="BJ272" s="18" t="s">
        <v>84</v>
      </c>
      <c r="BK272" s="159">
        <f t="shared" si="9"/>
        <v>0</v>
      </c>
      <c r="BL272" s="18" t="s">
        <v>161</v>
      </c>
      <c r="BM272" s="158" t="s">
        <v>681</v>
      </c>
    </row>
    <row r="273" spans="1:65" s="2" customFormat="1" ht="49.15" customHeight="1">
      <c r="A273" s="33"/>
      <c r="B273" s="145"/>
      <c r="C273" s="146" t="s">
        <v>308</v>
      </c>
      <c r="D273" s="146" t="s">
        <v>157</v>
      </c>
      <c r="E273" s="147" t="s">
        <v>682</v>
      </c>
      <c r="F273" s="148" t="s">
        <v>683</v>
      </c>
      <c r="G273" s="149" t="s">
        <v>292</v>
      </c>
      <c r="H273" s="150">
        <v>65</v>
      </c>
      <c r="I273" s="151"/>
      <c r="J273" s="152">
        <f t="shared" si="0"/>
        <v>0</v>
      </c>
      <c r="K273" s="153"/>
      <c r="L273" s="34"/>
      <c r="M273" s="154" t="s">
        <v>1</v>
      </c>
      <c r="N273" s="155" t="s">
        <v>41</v>
      </c>
      <c r="O273" s="59"/>
      <c r="P273" s="156">
        <f t="shared" si="1"/>
        <v>0</v>
      </c>
      <c r="Q273" s="156">
        <v>0.15540000000000001</v>
      </c>
      <c r="R273" s="156">
        <f t="shared" si="2"/>
        <v>10.101000000000001</v>
      </c>
      <c r="S273" s="156">
        <v>0</v>
      </c>
      <c r="T273" s="157">
        <f t="shared" si="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8" t="s">
        <v>161</v>
      </c>
      <c r="AT273" s="158" t="s">
        <v>157</v>
      </c>
      <c r="AU273" s="158" t="s">
        <v>86</v>
      </c>
      <c r="AY273" s="18" t="s">
        <v>155</v>
      </c>
      <c r="BE273" s="159">
        <f t="shared" si="4"/>
        <v>0</v>
      </c>
      <c r="BF273" s="159">
        <f t="shared" si="5"/>
        <v>0</v>
      </c>
      <c r="BG273" s="159">
        <f t="shared" si="6"/>
        <v>0</v>
      </c>
      <c r="BH273" s="159">
        <f t="shared" si="7"/>
        <v>0</v>
      </c>
      <c r="BI273" s="159">
        <f t="shared" si="8"/>
        <v>0</v>
      </c>
      <c r="BJ273" s="18" t="s">
        <v>84</v>
      </c>
      <c r="BK273" s="159">
        <f t="shared" si="9"/>
        <v>0</v>
      </c>
      <c r="BL273" s="18" t="s">
        <v>161</v>
      </c>
      <c r="BM273" s="158" t="s">
        <v>684</v>
      </c>
    </row>
    <row r="274" spans="1:65" s="13" customFormat="1">
      <c r="B274" s="160"/>
      <c r="D274" s="161" t="s">
        <v>167</v>
      </c>
      <c r="E274" s="162" t="s">
        <v>1</v>
      </c>
      <c r="F274" s="163" t="s">
        <v>685</v>
      </c>
      <c r="H274" s="164">
        <v>65</v>
      </c>
      <c r="I274" s="165"/>
      <c r="L274" s="160"/>
      <c r="M274" s="166"/>
      <c r="N274" s="167"/>
      <c r="O274" s="167"/>
      <c r="P274" s="167"/>
      <c r="Q274" s="167"/>
      <c r="R274" s="167"/>
      <c r="S274" s="167"/>
      <c r="T274" s="168"/>
      <c r="AT274" s="162" t="s">
        <v>167</v>
      </c>
      <c r="AU274" s="162" t="s">
        <v>86</v>
      </c>
      <c r="AV274" s="13" t="s">
        <v>86</v>
      </c>
      <c r="AW274" s="13" t="s">
        <v>32</v>
      </c>
      <c r="AX274" s="13" t="s">
        <v>76</v>
      </c>
      <c r="AY274" s="162" t="s">
        <v>155</v>
      </c>
    </row>
    <row r="275" spans="1:65" s="15" customFormat="1">
      <c r="B275" s="176"/>
      <c r="D275" s="161" t="s">
        <v>167</v>
      </c>
      <c r="E275" s="177" t="s">
        <v>1</v>
      </c>
      <c r="F275" s="178" t="s">
        <v>178</v>
      </c>
      <c r="H275" s="179">
        <v>65</v>
      </c>
      <c r="I275" s="180"/>
      <c r="L275" s="176"/>
      <c r="M275" s="181"/>
      <c r="N275" s="182"/>
      <c r="O275" s="182"/>
      <c r="P275" s="182"/>
      <c r="Q275" s="182"/>
      <c r="R275" s="182"/>
      <c r="S275" s="182"/>
      <c r="T275" s="183"/>
      <c r="AT275" s="177" t="s">
        <v>167</v>
      </c>
      <c r="AU275" s="177" t="s">
        <v>86</v>
      </c>
      <c r="AV275" s="15" t="s">
        <v>161</v>
      </c>
      <c r="AW275" s="15" t="s">
        <v>32</v>
      </c>
      <c r="AX275" s="15" t="s">
        <v>84</v>
      </c>
      <c r="AY275" s="177" t="s">
        <v>155</v>
      </c>
    </row>
    <row r="276" spans="1:65" s="2" customFormat="1" ht="16.5" customHeight="1">
      <c r="A276" s="33"/>
      <c r="B276" s="145"/>
      <c r="C276" s="184" t="s">
        <v>241</v>
      </c>
      <c r="D276" s="184" t="s">
        <v>230</v>
      </c>
      <c r="E276" s="185" t="s">
        <v>686</v>
      </c>
      <c r="F276" s="186" t="s">
        <v>687</v>
      </c>
      <c r="G276" s="187" t="s">
        <v>292</v>
      </c>
      <c r="H276" s="188">
        <v>65</v>
      </c>
      <c r="I276" s="189"/>
      <c r="J276" s="190">
        <f>ROUND(I276*H276,2)</f>
        <v>0</v>
      </c>
      <c r="K276" s="191"/>
      <c r="L276" s="192"/>
      <c r="M276" s="193" t="s">
        <v>1</v>
      </c>
      <c r="N276" s="194" t="s">
        <v>41</v>
      </c>
      <c r="O276" s="59"/>
      <c r="P276" s="156">
        <f>O276*H276</f>
        <v>0</v>
      </c>
      <c r="Q276" s="156">
        <v>8.1000000000000003E-2</v>
      </c>
      <c r="R276" s="156">
        <f>Q276*H276</f>
        <v>5.2650000000000006</v>
      </c>
      <c r="S276" s="156">
        <v>0</v>
      </c>
      <c r="T276" s="157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8" t="s">
        <v>185</v>
      </c>
      <c r="AT276" s="158" t="s">
        <v>230</v>
      </c>
      <c r="AU276" s="158" t="s">
        <v>86</v>
      </c>
      <c r="AY276" s="18" t="s">
        <v>155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8" t="s">
        <v>84</v>
      </c>
      <c r="BK276" s="159">
        <f>ROUND(I276*H276,2)</f>
        <v>0</v>
      </c>
      <c r="BL276" s="18" t="s">
        <v>161</v>
      </c>
      <c r="BM276" s="158" t="s">
        <v>688</v>
      </c>
    </row>
    <row r="277" spans="1:65" s="13" customFormat="1">
      <c r="B277" s="160"/>
      <c r="D277" s="161" t="s">
        <v>167</v>
      </c>
      <c r="E277" s="162" t="s">
        <v>1</v>
      </c>
      <c r="F277" s="163" t="s">
        <v>685</v>
      </c>
      <c r="H277" s="164">
        <v>65</v>
      </c>
      <c r="I277" s="165"/>
      <c r="L277" s="160"/>
      <c r="M277" s="166"/>
      <c r="N277" s="167"/>
      <c r="O277" s="167"/>
      <c r="P277" s="167"/>
      <c r="Q277" s="167"/>
      <c r="R277" s="167"/>
      <c r="S277" s="167"/>
      <c r="T277" s="168"/>
      <c r="AT277" s="162" t="s">
        <v>167</v>
      </c>
      <c r="AU277" s="162" t="s">
        <v>86</v>
      </c>
      <c r="AV277" s="13" t="s">
        <v>86</v>
      </c>
      <c r="AW277" s="13" t="s">
        <v>32</v>
      </c>
      <c r="AX277" s="13" t="s">
        <v>84</v>
      </c>
      <c r="AY277" s="162" t="s">
        <v>155</v>
      </c>
    </row>
    <row r="278" spans="1:65" s="2" customFormat="1" ht="49.15" customHeight="1">
      <c r="A278" s="33"/>
      <c r="B278" s="145"/>
      <c r="C278" s="146" t="s">
        <v>316</v>
      </c>
      <c r="D278" s="146" t="s">
        <v>157</v>
      </c>
      <c r="E278" s="147" t="s">
        <v>689</v>
      </c>
      <c r="F278" s="148" t="s">
        <v>690</v>
      </c>
      <c r="G278" s="149" t="s">
        <v>292</v>
      </c>
      <c r="H278" s="150">
        <v>92</v>
      </c>
      <c r="I278" s="151"/>
      <c r="J278" s="152">
        <f>ROUND(I278*H278,2)</f>
        <v>0</v>
      </c>
      <c r="K278" s="153"/>
      <c r="L278" s="34"/>
      <c r="M278" s="154" t="s">
        <v>1</v>
      </c>
      <c r="N278" s="155" t="s">
        <v>41</v>
      </c>
      <c r="O278" s="59"/>
      <c r="P278" s="156">
        <f>O278*H278</f>
        <v>0</v>
      </c>
      <c r="Q278" s="156">
        <v>0.1295</v>
      </c>
      <c r="R278" s="156">
        <f>Q278*H278</f>
        <v>11.914</v>
      </c>
      <c r="S278" s="156">
        <v>0</v>
      </c>
      <c r="T278" s="157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8" t="s">
        <v>161</v>
      </c>
      <c r="AT278" s="158" t="s">
        <v>157</v>
      </c>
      <c r="AU278" s="158" t="s">
        <v>86</v>
      </c>
      <c r="AY278" s="18" t="s">
        <v>155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8" t="s">
        <v>84</v>
      </c>
      <c r="BK278" s="159">
        <f>ROUND(I278*H278,2)</f>
        <v>0</v>
      </c>
      <c r="BL278" s="18" t="s">
        <v>161</v>
      </c>
      <c r="BM278" s="158" t="s">
        <v>691</v>
      </c>
    </row>
    <row r="279" spans="1:65" s="13" customFormat="1">
      <c r="B279" s="160"/>
      <c r="D279" s="161" t="s">
        <v>167</v>
      </c>
      <c r="E279" s="162" t="s">
        <v>1</v>
      </c>
      <c r="F279" s="163" t="s">
        <v>692</v>
      </c>
      <c r="H279" s="164">
        <v>92</v>
      </c>
      <c r="I279" s="165"/>
      <c r="L279" s="160"/>
      <c r="M279" s="166"/>
      <c r="N279" s="167"/>
      <c r="O279" s="167"/>
      <c r="P279" s="167"/>
      <c r="Q279" s="167"/>
      <c r="R279" s="167"/>
      <c r="S279" s="167"/>
      <c r="T279" s="168"/>
      <c r="AT279" s="162" t="s">
        <v>167</v>
      </c>
      <c r="AU279" s="162" t="s">
        <v>86</v>
      </c>
      <c r="AV279" s="13" t="s">
        <v>86</v>
      </c>
      <c r="AW279" s="13" t="s">
        <v>32</v>
      </c>
      <c r="AX279" s="13" t="s">
        <v>76</v>
      </c>
      <c r="AY279" s="162" t="s">
        <v>155</v>
      </c>
    </row>
    <row r="280" spans="1:65" s="15" customFormat="1">
      <c r="B280" s="176"/>
      <c r="D280" s="161" t="s">
        <v>167</v>
      </c>
      <c r="E280" s="177" t="s">
        <v>1</v>
      </c>
      <c r="F280" s="178" t="s">
        <v>178</v>
      </c>
      <c r="H280" s="179">
        <v>92</v>
      </c>
      <c r="I280" s="180"/>
      <c r="L280" s="176"/>
      <c r="M280" s="181"/>
      <c r="N280" s="182"/>
      <c r="O280" s="182"/>
      <c r="P280" s="182"/>
      <c r="Q280" s="182"/>
      <c r="R280" s="182"/>
      <c r="S280" s="182"/>
      <c r="T280" s="183"/>
      <c r="AT280" s="177" t="s">
        <v>167</v>
      </c>
      <c r="AU280" s="177" t="s">
        <v>86</v>
      </c>
      <c r="AV280" s="15" t="s">
        <v>161</v>
      </c>
      <c r="AW280" s="15" t="s">
        <v>32</v>
      </c>
      <c r="AX280" s="15" t="s">
        <v>84</v>
      </c>
      <c r="AY280" s="177" t="s">
        <v>155</v>
      </c>
    </row>
    <row r="281" spans="1:65" s="2" customFormat="1" ht="16.5" customHeight="1">
      <c r="A281" s="33"/>
      <c r="B281" s="145"/>
      <c r="C281" s="184" t="s">
        <v>242</v>
      </c>
      <c r="D281" s="184" t="s">
        <v>230</v>
      </c>
      <c r="E281" s="185" t="s">
        <v>693</v>
      </c>
      <c r="F281" s="186" t="s">
        <v>694</v>
      </c>
      <c r="G281" s="187" t="s">
        <v>292</v>
      </c>
      <c r="H281" s="188">
        <v>92</v>
      </c>
      <c r="I281" s="189"/>
      <c r="J281" s="190">
        <f>ROUND(I281*H281,2)</f>
        <v>0</v>
      </c>
      <c r="K281" s="191"/>
      <c r="L281" s="192"/>
      <c r="M281" s="193" t="s">
        <v>1</v>
      </c>
      <c r="N281" s="194" t="s">
        <v>41</v>
      </c>
      <c r="O281" s="59"/>
      <c r="P281" s="156">
        <f>O281*H281</f>
        <v>0</v>
      </c>
      <c r="Q281" s="156">
        <v>4.4999999999999998E-2</v>
      </c>
      <c r="R281" s="156">
        <f>Q281*H281</f>
        <v>4.1399999999999997</v>
      </c>
      <c r="S281" s="156">
        <v>0</v>
      </c>
      <c r="T281" s="157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58" t="s">
        <v>185</v>
      </c>
      <c r="AT281" s="158" t="s">
        <v>230</v>
      </c>
      <c r="AU281" s="158" t="s">
        <v>86</v>
      </c>
      <c r="AY281" s="18" t="s">
        <v>155</v>
      </c>
      <c r="BE281" s="159">
        <f>IF(N281="základní",J281,0)</f>
        <v>0</v>
      </c>
      <c r="BF281" s="159">
        <f>IF(N281="snížená",J281,0)</f>
        <v>0</v>
      </c>
      <c r="BG281" s="159">
        <f>IF(N281="zákl. přenesená",J281,0)</f>
        <v>0</v>
      </c>
      <c r="BH281" s="159">
        <f>IF(N281="sníž. přenesená",J281,0)</f>
        <v>0</v>
      </c>
      <c r="BI281" s="159">
        <f>IF(N281="nulová",J281,0)</f>
        <v>0</v>
      </c>
      <c r="BJ281" s="18" t="s">
        <v>84</v>
      </c>
      <c r="BK281" s="159">
        <f>ROUND(I281*H281,2)</f>
        <v>0</v>
      </c>
      <c r="BL281" s="18" t="s">
        <v>161</v>
      </c>
      <c r="BM281" s="158" t="s">
        <v>695</v>
      </c>
    </row>
    <row r="282" spans="1:65" s="13" customFormat="1">
      <c r="B282" s="160"/>
      <c r="D282" s="161" t="s">
        <v>167</v>
      </c>
      <c r="E282" s="162" t="s">
        <v>1</v>
      </c>
      <c r="F282" s="163" t="s">
        <v>692</v>
      </c>
      <c r="H282" s="164">
        <v>92</v>
      </c>
      <c r="I282" s="165"/>
      <c r="L282" s="160"/>
      <c r="M282" s="166"/>
      <c r="N282" s="167"/>
      <c r="O282" s="167"/>
      <c r="P282" s="167"/>
      <c r="Q282" s="167"/>
      <c r="R282" s="167"/>
      <c r="S282" s="167"/>
      <c r="T282" s="168"/>
      <c r="AT282" s="162" t="s">
        <v>167</v>
      </c>
      <c r="AU282" s="162" t="s">
        <v>86</v>
      </c>
      <c r="AV282" s="13" t="s">
        <v>86</v>
      </c>
      <c r="AW282" s="13" t="s">
        <v>32</v>
      </c>
      <c r="AX282" s="13" t="s">
        <v>84</v>
      </c>
      <c r="AY282" s="162" t="s">
        <v>155</v>
      </c>
    </row>
    <row r="283" spans="1:65" s="2" customFormat="1" ht="33" customHeight="1">
      <c r="A283" s="33"/>
      <c r="B283" s="145"/>
      <c r="C283" s="146" t="s">
        <v>696</v>
      </c>
      <c r="D283" s="146" t="s">
        <v>157</v>
      </c>
      <c r="E283" s="147" t="s">
        <v>697</v>
      </c>
      <c r="F283" s="148" t="s">
        <v>698</v>
      </c>
      <c r="G283" s="149" t="s">
        <v>292</v>
      </c>
      <c r="H283" s="150">
        <v>4</v>
      </c>
      <c r="I283" s="151"/>
      <c r="J283" s="152">
        <f>ROUND(I283*H283,2)</f>
        <v>0</v>
      </c>
      <c r="K283" s="153"/>
      <c r="L283" s="34"/>
      <c r="M283" s="154" t="s">
        <v>1</v>
      </c>
      <c r="N283" s="155" t="s">
        <v>41</v>
      </c>
      <c r="O283" s="59"/>
      <c r="P283" s="156">
        <f>O283*H283</f>
        <v>0</v>
      </c>
      <c r="Q283" s="156">
        <v>1.0000000000000001E-5</v>
      </c>
      <c r="R283" s="156">
        <f>Q283*H283</f>
        <v>4.0000000000000003E-5</v>
      </c>
      <c r="S283" s="156">
        <v>0</v>
      </c>
      <c r="T283" s="157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8" t="s">
        <v>161</v>
      </c>
      <c r="AT283" s="158" t="s">
        <v>157</v>
      </c>
      <c r="AU283" s="158" t="s">
        <v>86</v>
      </c>
      <c r="AY283" s="18" t="s">
        <v>155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8" t="s">
        <v>84</v>
      </c>
      <c r="BK283" s="159">
        <f>ROUND(I283*H283,2)</f>
        <v>0</v>
      </c>
      <c r="BL283" s="18" t="s">
        <v>161</v>
      </c>
      <c r="BM283" s="158" t="s">
        <v>699</v>
      </c>
    </row>
    <row r="284" spans="1:65" s="13" customFormat="1">
      <c r="B284" s="160"/>
      <c r="D284" s="161" t="s">
        <v>167</v>
      </c>
      <c r="E284" s="162" t="s">
        <v>1</v>
      </c>
      <c r="F284" s="163" t="s">
        <v>161</v>
      </c>
      <c r="H284" s="164">
        <v>4</v>
      </c>
      <c r="I284" s="165"/>
      <c r="L284" s="160"/>
      <c r="M284" s="166"/>
      <c r="N284" s="167"/>
      <c r="O284" s="167"/>
      <c r="P284" s="167"/>
      <c r="Q284" s="167"/>
      <c r="R284" s="167"/>
      <c r="S284" s="167"/>
      <c r="T284" s="168"/>
      <c r="AT284" s="162" t="s">
        <v>167</v>
      </c>
      <c r="AU284" s="162" t="s">
        <v>86</v>
      </c>
      <c r="AV284" s="13" t="s">
        <v>86</v>
      </c>
      <c r="AW284" s="13" t="s">
        <v>32</v>
      </c>
      <c r="AX284" s="13" t="s">
        <v>76</v>
      </c>
      <c r="AY284" s="162" t="s">
        <v>155</v>
      </c>
    </row>
    <row r="285" spans="1:65" s="15" customFormat="1">
      <c r="B285" s="176"/>
      <c r="D285" s="161" t="s">
        <v>167</v>
      </c>
      <c r="E285" s="177" t="s">
        <v>1</v>
      </c>
      <c r="F285" s="178" t="s">
        <v>178</v>
      </c>
      <c r="H285" s="179">
        <v>4</v>
      </c>
      <c r="I285" s="180"/>
      <c r="L285" s="176"/>
      <c r="M285" s="181"/>
      <c r="N285" s="182"/>
      <c r="O285" s="182"/>
      <c r="P285" s="182"/>
      <c r="Q285" s="182"/>
      <c r="R285" s="182"/>
      <c r="S285" s="182"/>
      <c r="T285" s="183"/>
      <c r="AT285" s="177" t="s">
        <v>167</v>
      </c>
      <c r="AU285" s="177" t="s">
        <v>86</v>
      </c>
      <c r="AV285" s="15" t="s">
        <v>161</v>
      </c>
      <c r="AW285" s="15" t="s">
        <v>32</v>
      </c>
      <c r="AX285" s="15" t="s">
        <v>84</v>
      </c>
      <c r="AY285" s="177" t="s">
        <v>155</v>
      </c>
    </row>
    <row r="286" spans="1:65" s="2" customFormat="1" ht="24.2" customHeight="1">
      <c r="A286" s="33"/>
      <c r="B286" s="145"/>
      <c r="C286" s="146" t="s">
        <v>247</v>
      </c>
      <c r="D286" s="146" t="s">
        <v>157</v>
      </c>
      <c r="E286" s="147" t="s">
        <v>700</v>
      </c>
      <c r="F286" s="148" t="s">
        <v>701</v>
      </c>
      <c r="G286" s="149" t="s">
        <v>292</v>
      </c>
      <c r="H286" s="150">
        <v>20.9</v>
      </c>
      <c r="I286" s="151"/>
      <c r="J286" s="152">
        <f>ROUND(I286*H286,2)</f>
        <v>0</v>
      </c>
      <c r="K286" s="153"/>
      <c r="L286" s="34"/>
      <c r="M286" s="154" t="s">
        <v>1</v>
      </c>
      <c r="N286" s="155" t="s">
        <v>41</v>
      </c>
      <c r="O286" s="59"/>
      <c r="P286" s="156">
        <f>O286*H286</f>
        <v>0</v>
      </c>
      <c r="Q286" s="156">
        <v>0.29221000000000003</v>
      </c>
      <c r="R286" s="156">
        <f>Q286*H286</f>
        <v>6.107189</v>
      </c>
      <c r="S286" s="156">
        <v>0</v>
      </c>
      <c r="T286" s="157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8" t="s">
        <v>161</v>
      </c>
      <c r="AT286" s="158" t="s">
        <v>157</v>
      </c>
      <c r="AU286" s="158" t="s">
        <v>86</v>
      </c>
      <c r="AY286" s="18" t="s">
        <v>155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8" t="s">
        <v>84</v>
      </c>
      <c r="BK286" s="159">
        <f>ROUND(I286*H286,2)</f>
        <v>0</v>
      </c>
      <c r="BL286" s="18" t="s">
        <v>161</v>
      </c>
      <c r="BM286" s="158" t="s">
        <v>702</v>
      </c>
    </row>
    <row r="287" spans="1:65" s="13" customFormat="1">
      <c r="B287" s="160"/>
      <c r="D287" s="161" t="s">
        <v>167</v>
      </c>
      <c r="E287" s="162" t="s">
        <v>1</v>
      </c>
      <c r="F287" s="163" t="s">
        <v>703</v>
      </c>
      <c r="H287" s="164">
        <v>20.9</v>
      </c>
      <c r="I287" s="165"/>
      <c r="L287" s="160"/>
      <c r="M287" s="166"/>
      <c r="N287" s="167"/>
      <c r="O287" s="167"/>
      <c r="P287" s="167"/>
      <c r="Q287" s="167"/>
      <c r="R287" s="167"/>
      <c r="S287" s="167"/>
      <c r="T287" s="168"/>
      <c r="AT287" s="162" t="s">
        <v>167</v>
      </c>
      <c r="AU287" s="162" t="s">
        <v>86</v>
      </c>
      <c r="AV287" s="13" t="s">
        <v>86</v>
      </c>
      <c r="AW287" s="13" t="s">
        <v>32</v>
      </c>
      <c r="AX287" s="13" t="s">
        <v>76</v>
      </c>
      <c r="AY287" s="162" t="s">
        <v>155</v>
      </c>
    </row>
    <row r="288" spans="1:65" s="15" customFormat="1">
      <c r="B288" s="176"/>
      <c r="D288" s="161" t="s">
        <v>167</v>
      </c>
      <c r="E288" s="177" t="s">
        <v>1</v>
      </c>
      <c r="F288" s="178" t="s">
        <v>178</v>
      </c>
      <c r="H288" s="179">
        <v>20.9</v>
      </c>
      <c r="I288" s="180"/>
      <c r="L288" s="176"/>
      <c r="M288" s="181"/>
      <c r="N288" s="182"/>
      <c r="O288" s="182"/>
      <c r="P288" s="182"/>
      <c r="Q288" s="182"/>
      <c r="R288" s="182"/>
      <c r="S288" s="182"/>
      <c r="T288" s="183"/>
      <c r="AT288" s="177" t="s">
        <v>167</v>
      </c>
      <c r="AU288" s="177" t="s">
        <v>86</v>
      </c>
      <c r="AV288" s="15" t="s">
        <v>161</v>
      </c>
      <c r="AW288" s="15" t="s">
        <v>32</v>
      </c>
      <c r="AX288" s="15" t="s">
        <v>84</v>
      </c>
      <c r="AY288" s="177" t="s">
        <v>155</v>
      </c>
    </row>
    <row r="289" spans="1:65" s="2" customFormat="1" ht="24.2" customHeight="1">
      <c r="A289" s="33"/>
      <c r="B289" s="145"/>
      <c r="C289" s="184" t="s">
        <v>321</v>
      </c>
      <c r="D289" s="184" t="s">
        <v>230</v>
      </c>
      <c r="E289" s="185" t="s">
        <v>704</v>
      </c>
      <c r="F289" s="186" t="s">
        <v>705</v>
      </c>
      <c r="G289" s="187" t="s">
        <v>292</v>
      </c>
      <c r="H289" s="188">
        <v>20.9</v>
      </c>
      <c r="I289" s="189"/>
      <c r="J289" s="190">
        <f>ROUND(I289*H289,2)</f>
        <v>0</v>
      </c>
      <c r="K289" s="191"/>
      <c r="L289" s="192"/>
      <c r="M289" s="193" t="s">
        <v>1</v>
      </c>
      <c r="N289" s="194" t="s">
        <v>41</v>
      </c>
      <c r="O289" s="59"/>
      <c r="P289" s="156">
        <f>O289*H289</f>
        <v>0</v>
      </c>
      <c r="Q289" s="156">
        <v>1.5599999999999999E-2</v>
      </c>
      <c r="R289" s="156">
        <f>Q289*H289</f>
        <v>0.32603999999999994</v>
      </c>
      <c r="S289" s="156">
        <v>0</v>
      </c>
      <c r="T289" s="157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8" t="s">
        <v>185</v>
      </c>
      <c r="AT289" s="158" t="s">
        <v>230</v>
      </c>
      <c r="AU289" s="158" t="s">
        <v>86</v>
      </c>
      <c r="AY289" s="18" t="s">
        <v>155</v>
      </c>
      <c r="BE289" s="159">
        <f>IF(N289="základní",J289,0)</f>
        <v>0</v>
      </c>
      <c r="BF289" s="159">
        <f>IF(N289="snížená",J289,0)</f>
        <v>0</v>
      </c>
      <c r="BG289" s="159">
        <f>IF(N289="zákl. přenesená",J289,0)</f>
        <v>0</v>
      </c>
      <c r="BH289" s="159">
        <f>IF(N289="sníž. přenesená",J289,0)</f>
        <v>0</v>
      </c>
      <c r="BI289" s="159">
        <f>IF(N289="nulová",J289,0)</f>
        <v>0</v>
      </c>
      <c r="BJ289" s="18" t="s">
        <v>84</v>
      </c>
      <c r="BK289" s="159">
        <f>ROUND(I289*H289,2)</f>
        <v>0</v>
      </c>
      <c r="BL289" s="18" t="s">
        <v>161</v>
      </c>
      <c r="BM289" s="158" t="s">
        <v>706</v>
      </c>
    </row>
    <row r="290" spans="1:65" s="12" customFormat="1" ht="22.9" customHeight="1">
      <c r="B290" s="132"/>
      <c r="D290" s="133" t="s">
        <v>75</v>
      </c>
      <c r="E290" s="143" t="s">
        <v>436</v>
      </c>
      <c r="F290" s="143" t="s">
        <v>437</v>
      </c>
      <c r="I290" s="135"/>
      <c r="J290" s="144">
        <f>BK290</f>
        <v>0</v>
      </c>
      <c r="L290" s="132"/>
      <c r="M290" s="137"/>
      <c r="N290" s="138"/>
      <c r="O290" s="138"/>
      <c r="P290" s="139">
        <f>P291</f>
        <v>0</v>
      </c>
      <c r="Q290" s="138"/>
      <c r="R290" s="139">
        <f>R291</f>
        <v>0</v>
      </c>
      <c r="S290" s="138"/>
      <c r="T290" s="140">
        <f>T291</f>
        <v>0</v>
      </c>
      <c r="AR290" s="133" t="s">
        <v>84</v>
      </c>
      <c r="AT290" s="141" t="s">
        <v>75</v>
      </c>
      <c r="AU290" s="141" t="s">
        <v>84</v>
      </c>
      <c r="AY290" s="133" t="s">
        <v>155</v>
      </c>
      <c r="BK290" s="142">
        <f>BK291</f>
        <v>0</v>
      </c>
    </row>
    <row r="291" spans="1:65" s="2" customFormat="1" ht="55.5" customHeight="1">
      <c r="A291" s="33"/>
      <c r="B291" s="145"/>
      <c r="C291" s="146" t="s">
        <v>252</v>
      </c>
      <c r="D291" s="146" t="s">
        <v>157</v>
      </c>
      <c r="E291" s="147" t="s">
        <v>707</v>
      </c>
      <c r="F291" s="148" t="s">
        <v>708</v>
      </c>
      <c r="G291" s="149" t="s">
        <v>202</v>
      </c>
      <c r="H291" s="150">
        <v>521.58500000000004</v>
      </c>
      <c r="I291" s="151"/>
      <c r="J291" s="152">
        <f>ROUND(I291*H291,2)</f>
        <v>0</v>
      </c>
      <c r="K291" s="153"/>
      <c r="L291" s="34"/>
      <c r="M291" s="154" t="s">
        <v>1</v>
      </c>
      <c r="N291" s="155" t="s">
        <v>41</v>
      </c>
      <c r="O291" s="59"/>
      <c r="P291" s="156">
        <f>O291*H291</f>
        <v>0</v>
      </c>
      <c r="Q291" s="156">
        <v>0</v>
      </c>
      <c r="R291" s="156">
        <f>Q291*H291</f>
        <v>0</v>
      </c>
      <c r="S291" s="156">
        <v>0</v>
      </c>
      <c r="T291" s="157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8" t="s">
        <v>161</v>
      </c>
      <c r="AT291" s="158" t="s">
        <v>157</v>
      </c>
      <c r="AU291" s="158" t="s">
        <v>86</v>
      </c>
      <c r="AY291" s="18" t="s">
        <v>155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8" t="s">
        <v>84</v>
      </c>
      <c r="BK291" s="159">
        <f>ROUND(I291*H291,2)</f>
        <v>0</v>
      </c>
      <c r="BL291" s="18" t="s">
        <v>161</v>
      </c>
      <c r="BM291" s="158" t="s">
        <v>709</v>
      </c>
    </row>
    <row r="292" spans="1:65" s="12" customFormat="1" ht="25.9" customHeight="1">
      <c r="B292" s="132"/>
      <c r="D292" s="133" t="s">
        <v>75</v>
      </c>
      <c r="E292" s="134" t="s">
        <v>710</v>
      </c>
      <c r="F292" s="134" t="s">
        <v>711</v>
      </c>
      <c r="I292" s="135"/>
      <c r="J292" s="136">
        <f>BK292</f>
        <v>0</v>
      </c>
      <c r="L292" s="132"/>
      <c r="M292" s="137"/>
      <c r="N292" s="138"/>
      <c r="O292" s="138"/>
      <c r="P292" s="139">
        <f>P293</f>
        <v>0</v>
      </c>
      <c r="Q292" s="138"/>
      <c r="R292" s="139">
        <f>R293</f>
        <v>0</v>
      </c>
      <c r="S292" s="138"/>
      <c r="T292" s="140">
        <f>T293</f>
        <v>0</v>
      </c>
      <c r="AR292" s="133" t="s">
        <v>538</v>
      </c>
      <c r="AT292" s="141" t="s">
        <v>75</v>
      </c>
      <c r="AU292" s="141" t="s">
        <v>76</v>
      </c>
      <c r="AY292" s="133" t="s">
        <v>155</v>
      </c>
      <c r="BK292" s="142">
        <f>BK293</f>
        <v>0</v>
      </c>
    </row>
    <row r="293" spans="1:65" s="12" customFormat="1" ht="22.9" customHeight="1">
      <c r="B293" s="132"/>
      <c r="D293" s="133" t="s">
        <v>75</v>
      </c>
      <c r="E293" s="143" t="s">
        <v>712</v>
      </c>
      <c r="F293" s="143" t="s">
        <v>713</v>
      </c>
      <c r="I293" s="135"/>
      <c r="J293" s="144">
        <f>BK293</f>
        <v>0</v>
      </c>
      <c r="L293" s="132"/>
      <c r="M293" s="137"/>
      <c r="N293" s="138"/>
      <c r="O293" s="138"/>
      <c r="P293" s="139">
        <f>P294</f>
        <v>0</v>
      </c>
      <c r="Q293" s="138"/>
      <c r="R293" s="139">
        <f>R294</f>
        <v>0</v>
      </c>
      <c r="S293" s="138"/>
      <c r="T293" s="140">
        <f>T294</f>
        <v>0</v>
      </c>
      <c r="AR293" s="133" t="s">
        <v>538</v>
      </c>
      <c r="AT293" s="141" t="s">
        <v>75</v>
      </c>
      <c r="AU293" s="141" t="s">
        <v>84</v>
      </c>
      <c r="AY293" s="133" t="s">
        <v>155</v>
      </c>
      <c r="BK293" s="142">
        <f>BK294</f>
        <v>0</v>
      </c>
    </row>
    <row r="294" spans="1:65" s="2" customFormat="1" ht="16.5" customHeight="1">
      <c r="A294" s="33"/>
      <c r="B294" s="145"/>
      <c r="C294" s="146" t="s">
        <v>332</v>
      </c>
      <c r="D294" s="146" t="s">
        <v>157</v>
      </c>
      <c r="E294" s="147" t="s">
        <v>714</v>
      </c>
      <c r="F294" s="148" t="s">
        <v>715</v>
      </c>
      <c r="G294" s="149" t="s">
        <v>716</v>
      </c>
      <c r="H294" s="150">
        <v>1</v>
      </c>
      <c r="I294" s="151"/>
      <c r="J294" s="152">
        <f>ROUND(I294*H294,2)</f>
        <v>0</v>
      </c>
      <c r="K294" s="153"/>
      <c r="L294" s="34"/>
      <c r="M294" s="196" t="s">
        <v>1</v>
      </c>
      <c r="N294" s="197" t="s">
        <v>41</v>
      </c>
      <c r="O294" s="198"/>
      <c r="P294" s="199">
        <f>O294*H294</f>
        <v>0</v>
      </c>
      <c r="Q294" s="199">
        <v>0</v>
      </c>
      <c r="R294" s="199">
        <f>Q294*H294</f>
        <v>0</v>
      </c>
      <c r="S294" s="199">
        <v>0</v>
      </c>
      <c r="T294" s="200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8" t="s">
        <v>717</v>
      </c>
      <c r="AT294" s="158" t="s">
        <v>157</v>
      </c>
      <c r="AU294" s="158" t="s">
        <v>86</v>
      </c>
      <c r="AY294" s="18" t="s">
        <v>155</v>
      </c>
      <c r="BE294" s="159">
        <f>IF(N294="základní",J294,0)</f>
        <v>0</v>
      </c>
      <c r="BF294" s="159">
        <f>IF(N294="snížená",J294,0)</f>
        <v>0</v>
      </c>
      <c r="BG294" s="159">
        <f>IF(N294="zákl. přenesená",J294,0)</f>
        <v>0</v>
      </c>
      <c r="BH294" s="159">
        <f>IF(N294="sníž. přenesená",J294,0)</f>
        <v>0</v>
      </c>
      <c r="BI294" s="159">
        <f>IF(N294="nulová",J294,0)</f>
        <v>0</v>
      </c>
      <c r="BJ294" s="18" t="s">
        <v>84</v>
      </c>
      <c r="BK294" s="159">
        <f>ROUND(I294*H294,2)</f>
        <v>0</v>
      </c>
      <c r="BL294" s="18" t="s">
        <v>717</v>
      </c>
      <c r="BM294" s="158" t="s">
        <v>718</v>
      </c>
    </row>
    <row r="295" spans="1:65" s="2" customFormat="1" ht="6.95" customHeight="1">
      <c r="A295" s="33"/>
      <c r="B295" s="48"/>
      <c r="C295" s="49"/>
      <c r="D295" s="49"/>
      <c r="E295" s="49"/>
      <c r="F295" s="49"/>
      <c r="G295" s="49"/>
      <c r="H295" s="49"/>
      <c r="I295" s="49"/>
      <c r="J295" s="49"/>
      <c r="K295" s="49"/>
      <c r="L295" s="34"/>
      <c r="M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</row>
  </sheetData>
  <autoFilter ref="C123:K294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7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58" t="s">
        <v>5</v>
      </c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18" t="s">
        <v>92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491" t="str">
        <f>'Rekapitulace stavby'!K6</f>
        <v>00 - Provizorní menza_RS- UK Albertov</v>
      </c>
      <c r="F7" s="492"/>
      <c r="G7" s="492"/>
      <c r="H7" s="492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483" t="s">
        <v>719</v>
      </c>
      <c r="F9" s="490"/>
      <c r="G9" s="490"/>
      <c r="H9" s="49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26</v>
      </c>
      <c r="G12" s="33"/>
      <c r="H12" s="33"/>
      <c r="I12" s="28" t="s">
        <v>22</v>
      </c>
      <c r="J12" s="56" t="str">
        <f>'Rekapitulace stavby'!AN8</f>
        <v>20. 12. 2021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493" t="str">
        <f>'Rekapitulace stavby'!E14</f>
        <v>Vyplň údaj</v>
      </c>
      <c r="F18" s="475"/>
      <c r="G18" s="475"/>
      <c r="H18" s="475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JIKA CZ s.r.o.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479" t="s">
        <v>1</v>
      </c>
      <c r="F27" s="479"/>
      <c r="G27" s="479"/>
      <c r="H27" s="4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40</v>
      </c>
      <c r="E33" s="28" t="s">
        <v>41</v>
      </c>
      <c r="F33" s="100">
        <f>ROUND((SUM(BE125:BE272)),  2)</f>
        <v>0</v>
      </c>
      <c r="G33" s="33"/>
      <c r="H33" s="33"/>
      <c r="I33" s="101">
        <v>0.21</v>
      </c>
      <c r="J33" s="100">
        <f>ROUND(((SUM(BE125:BE272))*I33),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0">
        <f>ROUND((SUM(BF125:BF272)),  2)</f>
        <v>0</v>
      </c>
      <c r="G34" s="33"/>
      <c r="H34" s="33"/>
      <c r="I34" s="101">
        <v>0.15</v>
      </c>
      <c r="J34" s="100">
        <f>ROUND(((SUM(BF125:BF272))*I34),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0">
        <f>ROUND((SUM(BG125:BG272)),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0">
        <f>ROUND((SUM(BH125:BH272)),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0">
        <f>ROUND((SUM(BI125:BI272)),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491" t="str">
        <f>E7</f>
        <v>00 - Provizorní menza_RS- UK Albertov</v>
      </c>
      <c r="F85" s="492"/>
      <c r="G85" s="492"/>
      <c r="H85" s="49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483" t="str">
        <f>E9</f>
        <v>03 - PŘÍPOJKY A VENKOVNÍ ROZVODY</v>
      </c>
      <c r="F87" s="490"/>
      <c r="G87" s="490"/>
      <c r="H87" s="49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20. 12. 2021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28" t="s">
        <v>30</v>
      </c>
      <c r="J91" s="31" t="str">
        <f>E21</f>
        <v>JIKA CZ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  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125</v>
      </c>
      <c r="D94" s="102"/>
      <c r="E94" s="102"/>
      <c r="F94" s="102"/>
      <c r="G94" s="102"/>
      <c r="H94" s="102"/>
      <c r="I94" s="102"/>
      <c r="J94" s="111" t="s">
        <v>126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127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5" customHeight="1">
      <c r="B97" s="113"/>
      <c r="D97" s="114" t="s">
        <v>129</v>
      </c>
      <c r="E97" s="115"/>
      <c r="F97" s="115"/>
      <c r="G97" s="115"/>
      <c r="H97" s="115"/>
      <c r="I97" s="115"/>
      <c r="J97" s="116">
        <f>J126</f>
        <v>0</v>
      </c>
      <c r="L97" s="113"/>
    </row>
    <row r="98" spans="1:31" s="10" customFormat="1" ht="19.899999999999999" customHeight="1">
      <c r="B98" s="117"/>
      <c r="D98" s="118" t="s">
        <v>130</v>
      </c>
      <c r="E98" s="119"/>
      <c r="F98" s="119"/>
      <c r="G98" s="119"/>
      <c r="H98" s="119"/>
      <c r="I98" s="119"/>
      <c r="J98" s="120">
        <f>J127</f>
        <v>0</v>
      </c>
      <c r="L98" s="117"/>
    </row>
    <row r="99" spans="1:31" s="10" customFormat="1" ht="19.899999999999999" customHeight="1">
      <c r="B99" s="117"/>
      <c r="D99" s="118" t="s">
        <v>133</v>
      </c>
      <c r="E99" s="119"/>
      <c r="F99" s="119"/>
      <c r="G99" s="119"/>
      <c r="H99" s="119"/>
      <c r="I99" s="119"/>
      <c r="J99" s="120">
        <f>J183</f>
        <v>0</v>
      </c>
      <c r="L99" s="117"/>
    </row>
    <row r="100" spans="1:31" s="10" customFormat="1" ht="19.899999999999999" customHeight="1">
      <c r="B100" s="117"/>
      <c r="D100" s="118" t="s">
        <v>720</v>
      </c>
      <c r="E100" s="119"/>
      <c r="F100" s="119"/>
      <c r="G100" s="119"/>
      <c r="H100" s="119"/>
      <c r="I100" s="119"/>
      <c r="J100" s="120">
        <f>J190</f>
        <v>0</v>
      </c>
      <c r="L100" s="117"/>
    </row>
    <row r="101" spans="1:31" s="10" customFormat="1" ht="19.899999999999999" customHeight="1">
      <c r="B101" s="117"/>
      <c r="D101" s="118" t="s">
        <v>134</v>
      </c>
      <c r="E101" s="119"/>
      <c r="F101" s="119"/>
      <c r="G101" s="119"/>
      <c r="H101" s="119"/>
      <c r="I101" s="119"/>
      <c r="J101" s="120">
        <f>J249</f>
        <v>0</v>
      </c>
      <c r="L101" s="117"/>
    </row>
    <row r="102" spans="1:31" s="10" customFormat="1" ht="19.899999999999999" customHeight="1">
      <c r="B102" s="117"/>
      <c r="D102" s="118" t="s">
        <v>721</v>
      </c>
      <c r="E102" s="119"/>
      <c r="F102" s="119"/>
      <c r="G102" s="119"/>
      <c r="H102" s="119"/>
      <c r="I102" s="119"/>
      <c r="J102" s="120">
        <f>J251</f>
        <v>0</v>
      </c>
      <c r="L102" s="117"/>
    </row>
    <row r="103" spans="1:31" s="10" customFormat="1" ht="19.899999999999999" customHeight="1">
      <c r="B103" s="117"/>
      <c r="D103" s="118" t="s">
        <v>135</v>
      </c>
      <c r="E103" s="119"/>
      <c r="F103" s="119"/>
      <c r="G103" s="119"/>
      <c r="H103" s="119"/>
      <c r="I103" s="119"/>
      <c r="J103" s="120">
        <f>J256</f>
        <v>0</v>
      </c>
      <c r="L103" s="117"/>
    </row>
    <row r="104" spans="1:31" s="9" customFormat="1" ht="24.95" customHeight="1">
      <c r="B104" s="113"/>
      <c r="D104" s="114" t="s">
        <v>136</v>
      </c>
      <c r="E104" s="115"/>
      <c r="F104" s="115"/>
      <c r="G104" s="115"/>
      <c r="H104" s="115"/>
      <c r="I104" s="115"/>
      <c r="J104" s="116">
        <f>J259</f>
        <v>0</v>
      </c>
      <c r="L104" s="113"/>
    </row>
    <row r="105" spans="1:31" s="10" customFormat="1" ht="19.899999999999999" customHeight="1">
      <c r="B105" s="117"/>
      <c r="D105" s="118" t="s">
        <v>722</v>
      </c>
      <c r="E105" s="119"/>
      <c r="F105" s="119"/>
      <c r="G105" s="119"/>
      <c r="H105" s="119"/>
      <c r="I105" s="119"/>
      <c r="J105" s="120">
        <f>J260</f>
        <v>0</v>
      </c>
      <c r="L105" s="117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140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491" t="str">
        <f>E7</f>
        <v>00 - Provizorní menza_RS- UK Albertov</v>
      </c>
      <c r="F115" s="492"/>
      <c r="G115" s="492"/>
      <c r="H115" s="492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121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483" t="str">
        <f>E9</f>
        <v>03 - PŘÍPOJKY A VENKOVNÍ ROZVODY</v>
      </c>
      <c r="F117" s="490"/>
      <c r="G117" s="490"/>
      <c r="H117" s="490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F12</f>
        <v xml:space="preserve"> </v>
      </c>
      <c r="G119" s="33"/>
      <c r="H119" s="33"/>
      <c r="I119" s="28" t="s">
        <v>22</v>
      </c>
      <c r="J119" s="56" t="str">
        <f>IF(J12="","",J12)</f>
        <v>20. 12. 2021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24</v>
      </c>
      <c r="D121" s="33"/>
      <c r="E121" s="33"/>
      <c r="F121" s="26" t="str">
        <f>E15</f>
        <v xml:space="preserve"> </v>
      </c>
      <c r="G121" s="33"/>
      <c r="H121" s="33"/>
      <c r="I121" s="28" t="s">
        <v>30</v>
      </c>
      <c r="J121" s="31" t="str">
        <f>E21</f>
        <v>JIKA CZ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28</v>
      </c>
      <c r="D122" s="33"/>
      <c r="E122" s="33"/>
      <c r="F122" s="26" t="str">
        <f>IF(E18="","",E18)</f>
        <v>Vyplň údaj</v>
      </c>
      <c r="G122" s="33"/>
      <c r="H122" s="33"/>
      <c r="I122" s="28" t="s">
        <v>33</v>
      </c>
      <c r="J122" s="31" t="str">
        <f>E24</f>
        <v xml:space="preserve">   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1"/>
      <c r="B124" s="122"/>
      <c r="C124" s="123" t="s">
        <v>141</v>
      </c>
      <c r="D124" s="124" t="s">
        <v>61</v>
      </c>
      <c r="E124" s="124" t="s">
        <v>57</v>
      </c>
      <c r="F124" s="124" t="s">
        <v>58</v>
      </c>
      <c r="G124" s="124" t="s">
        <v>142</v>
      </c>
      <c r="H124" s="124" t="s">
        <v>143</v>
      </c>
      <c r="I124" s="124" t="s">
        <v>144</v>
      </c>
      <c r="J124" s="125" t="s">
        <v>126</v>
      </c>
      <c r="K124" s="126" t="s">
        <v>145</v>
      </c>
      <c r="L124" s="127"/>
      <c r="M124" s="63" t="s">
        <v>1</v>
      </c>
      <c r="N124" s="64" t="s">
        <v>40</v>
      </c>
      <c r="O124" s="64" t="s">
        <v>146</v>
      </c>
      <c r="P124" s="64" t="s">
        <v>147</v>
      </c>
      <c r="Q124" s="64" t="s">
        <v>148</v>
      </c>
      <c r="R124" s="64" t="s">
        <v>149</v>
      </c>
      <c r="S124" s="64" t="s">
        <v>150</v>
      </c>
      <c r="T124" s="65" t="s">
        <v>151</v>
      </c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</row>
    <row r="125" spans="1:65" s="2" customFormat="1" ht="22.9" customHeight="1">
      <c r="A125" s="33"/>
      <c r="B125" s="34"/>
      <c r="C125" s="70" t="s">
        <v>152</v>
      </c>
      <c r="D125" s="33"/>
      <c r="E125" s="33"/>
      <c r="F125" s="33"/>
      <c r="G125" s="33"/>
      <c r="H125" s="33"/>
      <c r="I125" s="33"/>
      <c r="J125" s="128">
        <f>BK125</f>
        <v>0</v>
      </c>
      <c r="K125" s="33"/>
      <c r="L125" s="34"/>
      <c r="M125" s="66"/>
      <c r="N125" s="57"/>
      <c r="O125" s="67"/>
      <c r="P125" s="129">
        <f>P126+P259</f>
        <v>0</v>
      </c>
      <c r="Q125" s="67"/>
      <c r="R125" s="129">
        <f>R126+R259</f>
        <v>0</v>
      </c>
      <c r="S125" s="67"/>
      <c r="T125" s="130">
        <f>T126+T259</f>
        <v>0.19389999999999999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75</v>
      </c>
      <c r="AU125" s="18" t="s">
        <v>128</v>
      </c>
      <c r="BK125" s="131">
        <f>BK126+BK259</f>
        <v>0</v>
      </c>
    </row>
    <row r="126" spans="1:65" s="12" customFormat="1" ht="25.9" customHeight="1">
      <c r="B126" s="132"/>
      <c r="D126" s="133" t="s">
        <v>75</v>
      </c>
      <c r="E126" s="134" t="s">
        <v>153</v>
      </c>
      <c r="F126" s="134" t="s">
        <v>154</v>
      </c>
      <c r="I126" s="135"/>
      <c r="J126" s="136">
        <f>BK126</f>
        <v>0</v>
      </c>
      <c r="L126" s="132"/>
      <c r="M126" s="137"/>
      <c r="N126" s="138"/>
      <c r="O126" s="138"/>
      <c r="P126" s="139">
        <f>P127+P183+P190+P249+P251+P256</f>
        <v>0</v>
      </c>
      <c r="Q126" s="138"/>
      <c r="R126" s="139">
        <f>R127+R183+R190+R249+R251+R256</f>
        <v>0</v>
      </c>
      <c r="S126" s="138"/>
      <c r="T126" s="140">
        <f>T127+T183+T190+T249+T251+T256</f>
        <v>0.19389999999999999</v>
      </c>
      <c r="AR126" s="133" t="s">
        <v>84</v>
      </c>
      <c r="AT126" s="141" t="s">
        <v>75</v>
      </c>
      <c r="AU126" s="141" t="s">
        <v>76</v>
      </c>
      <c r="AY126" s="133" t="s">
        <v>155</v>
      </c>
      <c r="BK126" s="142">
        <f>BK127+BK183+BK190+BK249+BK251+BK256</f>
        <v>0</v>
      </c>
    </row>
    <row r="127" spans="1:65" s="12" customFormat="1" ht="22.9" customHeight="1">
      <c r="B127" s="132"/>
      <c r="D127" s="133" t="s">
        <v>75</v>
      </c>
      <c r="E127" s="143" t="s">
        <v>84</v>
      </c>
      <c r="F127" s="143" t="s">
        <v>156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SUM(P128:P182)</f>
        <v>0</v>
      </c>
      <c r="Q127" s="138"/>
      <c r="R127" s="139">
        <f>SUM(R128:R182)</f>
        <v>0</v>
      </c>
      <c r="S127" s="138"/>
      <c r="T127" s="140">
        <f>SUM(T128:T182)</f>
        <v>0</v>
      </c>
      <c r="AR127" s="133" t="s">
        <v>84</v>
      </c>
      <c r="AT127" s="141" t="s">
        <v>75</v>
      </c>
      <c r="AU127" s="141" t="s">
        <v>84</v>
      </c>
      <c r="AY127" s="133" t="s">
        <v>155</v>
      </c>
      <c r="BK127" s="142">
        <f>SUM(BK128:BK182)</f>
        <v>0</v>
      </c>
    </row>
    <row r="128" spans="1:65" s="2" customFormat="1" ht="24.2" customHeight="1">
      <c r="A128" s="33"/>
      <c r="B128" s="145"/>
      <c r="C128" s="146" t="s">
        <v>84</v>
      </c>
      <c r="D128" s="146" t="s">
        <v>157</v>
      </c>
      <c r="E128" s="147" t="s">
        <v>723</v>
      </c>
      <c r="F128" s="148" t="s">
        <v>724</v>
      </c>
      <c r="G128" s="149" t="s">
        <v>172</v>
      </c>
      <c r="H128" s="150">
        <v>161.82400000000001</v>
      </c>
      <c r="I128" s="151"/>
      <c r="J128" s="152">
        <f>ROUND(I128*H128,2)</f>
        <v>0</v>
      </c>
      <c r="K128" s="153"/>
      <c r="L128" s="34"/>
      <c r="M128" s="154" t="s">
        <v>1</v>
      </c>
      <c r="N128" s="155" t="s">
        <v>41</v>
      </c>
      <c r="O128" s="59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8" t="s">
        <v>161</v>
      </c>
      <c r="AT128" s="158" t="s">
        <v>157</v>
      </c>
      <c r="AU128" s="158" t="s">
        <v>86</v>
      </c>
      <c r="AY128" s="18" t="s">
        <v>155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8" t="s">
        <v>84</v>
      </c>
      <c r="BK128" s="159">
        <f>ROUND(I128*H128,2)</f>
        <v>0</v>
      </c>
      <c r="BL128" s="18" t="s">
        <v>161</v>
      </c>
      <c r="BM128" s="158" t="s">
        <v>86</v>
      </c>
    </row>
    <row r="129" spans="1:65" s="14" customFormat="1">
      <c r="B129" s="169"/>
      <c r="D129" s="161" t="s">
        <v>167</v>
      </c>
      <c r="E129" s="170" t="s">
        <v>1</v>
      </c>
      <c r="F129" s="171" t="s">
        <v>725</v>
      </c>
      <c r="H129" s="170" t="s">
        <v>1</v>
      </c>
      <c r="I129" s="172"/>
      <c r="L129" s="169"/>
      <c r="M129" s="173"/>
      <c r="N129" s="174"/>
      <c r="O129" s="174"/>
      <c r="P129" s="174"/>
      <c r="Q129" s="174"/>
      <c r="R129" s="174"/>
      <c r="S129" s="174"/>
      <c r="T129" s="175"/>
      <c r="AT129" s="170" t="s">
        <v>167</v>
      </c>
      <c r="AU129" s="170" t="s">
        <v>86</v>
      </c>
      <c r="AV129" s="14" t="s">
        <v>84</v>
      </c>
      <c r="AW129" s="14" t="s">
        <v>32</v>
      </c>
      <c r="AX129" s="14" t="s">
        <v>76</v>
      </c>
      <c r="AY129" s="170" t="s">
        <v>155</v>
      </c>
    </row>
    <row r="130" spans="1:65" s="13" customFormat="1">
      <c r="B130" s="160"/>
      <c r="D130" s="161" t="s">
        <v>167</v>
      </c>
      <c r="E130" s="162" t="s">
        <v>1</v>
      </c>
      <c r="F130" s="163" t="s">
        <v>726</v>
      </c>
      <c r="H130" s="164">
        <v>67.183999999999997</v>
      </c>
      <c r="I130" s="165"/>
      <c r="L130" s="160"/>
      <c r="M130" s="166"/>
      <c r="N130" s="167"/>
      <c r="O130" s="167"/>
      <c r="P130" s="167"/>
      <c r="Q130" s="167"/>
      <c r="R130" s="167"/>
      <c r="S130" s="167"/>
      <c r="T130" s="168"/>
      <c r="AT130" s="162" t="s">
        <v>167</v>
      </c>
      <c r="AU130" s="162" t="s">
        <v>86</v>
      </c>
      <c r="AV130" s="13" t="s">
        <v>86</v>
      </c>
      <c r="AW130" s="13" t="s">
        <v>32</v>
      </c>
      <c r="AX130" s="13" t="s">
        <v>76</v>
      </c>
      <c r="AY130" s="162" t="s">
        <v>155</v>
      </c>
    </row>
    <row r="131" spans="1:65" s="14" customFormat="1">
      <c r="B131" s="169"/>
      <c r="D131" s="161" t="s">
        <v>167</v>
      </c>
      <c r="E131" s="170" t="s">
        <v>1</v>
      </c>
      <c r="F131" s="171" t="s">
        <v>727</v>
      </c>
      <c r="H131" s="170" t="s">
        <v>1</v>
      </c>
      <c r="I131" s="172"/>
      <c r="L131" s="169"/>
      <c r="M131" s="173"/>
      <c r="N131" s="174"/>
      <c r="O131" s="174"/>
      <c r="P131" s="174"/>
      <c r="Q131" s="174"/>
      <c r="R131" s="174"/>
      <c r="S131" s="174"/>
      <c r="T131" s="175"/>
      <c r="AT131" s="170" t="s">
        <v>167</v>
      </c>
      <c r="AU131" s="170" t="s">
        <v>86</v>
      </c>
      <c r="AV131" s="14" t="s">
        <v>84</v>
      </c>
      <c r="AW131" s="14" t="s">
        <v>32</v>
      </c>
      <c r="AX131" s="14" t="s">
        <v>76</v>
      </c>
      <c r="AY131" s="170" t="s">
        <v>155</v>
      </c>
    </row>
    <row r="132" spans="1:65" s="13" customFormat="1">
      <c r="B132" s="160"/>
      <c r="D132" s="161" t="s">
        <v>167</v>
      </c>
      <c r="E132" s="162" t="s">
        <v>1</v>
      </c>
      <c r="F132" s="163" t="s">
        <v>728</v>
      </c>
      <c r="H132" s="164">
        <v>83.2</v>
      </c>
      <c r="I132" s="165"/>
      <c r="L132" s="160"/>
      <c r="M132" s="166"/>
      <c r="N132" s="167"/>
      <c r="O132" s="167"/>
      <c r="P132" s="167"/>
      <c r="Q132" s="167"/>
      <c r="R132" s="167"/>
      <c r="S132" s="167"/>
      <c r="T132" s="168"/>
      <c r="AT132" s="162" t="s">
        <v>167</v>
      </c>
      <c r="AU132" s="162" t="s">
        <v>86</v>
      </c>
      <c r="AV132" s="13" t="s">
        <v>86</v>
      </c>
      <c r="AW132" s="13" t="s">
        <v>32</v>
      </c>
      <c r="AX132" s="13" t="s">
        <v>76</v>
      </c>
      <c r="AY132" s="162" t="s">
        <v>155</v>
      </c>
    </row>
    <row r="133" spans="1:65" s="13" customFormat="1">
      <c r="B133" s="160"/>
      <c r="D133" s="161" t="s">
        <v>167</v>
      </c>
      <c r="E133" s="162" t="s">
        <v>1</v>
      </c>
      <c r="F133" s="163" t="s">
        <v>729</v>
      </c>
      <c r="H133" s="164">
        <v>11.44</v>
      </c>
      <c r="I133" s="165"/>
      <c r="L133" s="160"/>
      <c r="M133" s="166"/>
      <c r="N133" s="167"/>
      <c r="O133" s="167"/>
      <c r="P133" s="167"/>
      <c r="Q133" s="167"/>
      <c r="R133" s="167"/>
      <c r="S133" s="167"/>
      <c r="T133" s="168"/>
      <c r="AT133" s="162" t="s">
        <v>167</v>
      </c>
      <c r="AU133" s="162" t="s">
        <v>86</v>
      </c>
      <c r="AV133" s="13" t="s">
        <v>86</v>
      </c>
      <c r="AW133" s="13" t="s">
        <v>32</v>
      </c>
      <c r="AX133" s="13" t="s">
        <v>76</v>
      </c>
      <c r="AY133" s="162" t="s">
        <v>155</v>
      </c>
    </row>
    <row r="134" spans="1:65" s="15" customFormat="1">
      <c r="B134" s="176"/>
      <c r="D134" s="161" t="s">
        <v>167</v>
      </c>
      <c r="E134" s="177" t="s">
        <v>1</v>
      </c>
      <c r="F134" s="178" t="s">
        <v>178</v>
      </c>
      <c r="H134" s="179">
        <v>161.82400000000001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167</v>
      </c>
      <c r="AU134" s="177" t="s">
        <v>86</v>
      </c>
      <c r="AV134" s="15" t="s">
        <v>161</v>
      </c>
      <c r="AW134" s="15" t="s">
        <v>32</v>
      </c>
      <c r="AX134" s="15" t="s">
        <v>84</v>
      </c>
      <c r="AY134" s="177" t="s">
        <v>155</v>
      </c>
    </row>
    <row r="135" spans="1:65" s="2" customFormat="1" ht="24.2" customHeight="1">
      <c r="A135" s="33"/>
      <c r="B135" s="145"/>
      <c r="C135" s="146" t="s">
        <v>86</v>
      </c>
      <c r="D135" s="146" t="s">
        <v>157</v>
      </c>
      <c r="E135" s="147" t="s">
        <v>730</v>
      </c>
      <c r="F135" s="148" t="s">
        <v>731</v>
      </c>
      <c r="G135" s="149" t="s">
        <v>172</v>
      </c>
      <c r="H135" s="150">
        <v>161.82400000000001</v>
      </c>
      <c r="I135" s="151"/>
      <c r="J135" s="152">
        <f>ROUND(I135*H135,2)</f>
        <v>0</v>
      </c>
      <c r="K135" s="153"/>
      <c r="L135" s="34"/>
      <c r="M135" s="154" t="s">
        <v>1</v>
      </c>
      <c r="N135" s="155" t="s">
        <v>41</v>
      </c>
      <c r="O135" s="59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8" t="s">
        <v>161</v>
      </c>
      <c r="AT135" s="158" t="s">
        <v>157</v>
      </c>
      <c r="AU135" s="158" t="s">
        <v>86</v>
      </c>
      <c r="AY135" s="18" t="s">
        <v>155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8" t="s">
        <v>84</v>
      </c>
      <c r="BK135" s="159">
        <f>ROUND(I135*H135,2)</f>
        <v>0</v>
      </c>
      <c r="BL135" s="18" t="s">
        <v>161</v>
      </c>
      <c r="BM135" s="158" t="s">
        <v>161</v>
      </c>
    </row>
    <row r="136" spans="1:65" s="13" customFormat="1">
      <c r="B136" s="160"/>
      <c r="D136" s="161" t="s">
        <v>167</v>
      </c>
      <c r="E136" s="162" t="s">
        <v>1</v>
      </c>
      <c r="F136" s="163" t="s">
        <v>732</v>
      </c>
      <c r="H136" s="164">
        <v>161.82400000000001</v>
      </c>
      <c r="I136" s="165"/>
      <c r="L136" s="160"/>
      <c r="M136" s="166"/>
      <c r="N136" s="167"/>
      <c r="O136" s="167"/>
      <c r="P136" s="167"/>
      <c r="Q136" s="167"/>
      <c r="R136" s="167"/>
      <c r="S136" s="167"/>
      <c r="T136" s="168"/>
      <c r="AT136" s="162" t="s">
        <v>167</v>
      </c>
      <c r="AU136" s="162" t="s">
        <v>86</v>
      </c>
      <c r="AV136" s="13" t="s">
        <v>86</v>
      </c>
      <c r="AW136" s="13" t="s">
        <v>32</v>
      </c>
      <c r="AX136" s="13" t="s">
        <v>84</v>
      </c>
      <c r="AY136" s="162" t="s">
        <v>155</v>
      </c>
    </row>
    <row r="137" spans="1:65" s="2" customFormat="1" ht="21.75" customHeight="1">
      <c r="A137" s="33"/>
      <c r="B137" s="145"/>
      <c r="C137" s="146" t="s">
        <v>278</v>
      </c>
      <c r="D137" s="146" t="s">
        <v>157</v>
      </c>
      <c r="E137" s="147" t="s">
        <v>733</v>
      </c>
      <c r="F137" s="148" t="s">
        <v>734</v>
      </c>
      <c r="G137" s="149" t="s">
        <v>172</v>
      </c>
      <c r="H137" s="150">
        <v>29</v>
      </c>
      <c r="I137" s="151"/>
      <c r="J137" s="152">
        <f>ROUND(I137*H137,2)</f>
        <v>0</v>
      </c>
      <c r="K137" s="153"/>
      <c r="L137" s="34"/>
      <c r="M137" s="154" t="s">
        <v>1</v>
      </c>
      <c r="N137" s="155" t="s">
        <v>41</v>
      </c>
      <c r="O137" s="59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8" t="s">
        <v>161</v>
      </c>
      <c r="AT137" s="158" t="s">
        <v>157</v>
      </c>
      <c r="AU137" s="158" t="s">
        <v>86</v>
      </c>
      <c r="AY137" s="18" t="s">
        <v>155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8" t="s">
        <v>84</v>
      </c>
      <c r="BK137" s="159">
        <f>ROUND(I137*H137,2)</f>
        <v>0</v>
      </c>
      <c r="BL137" s="18" t="s">
        <v>161</v>
      </c>
      <c r="BM137" s="158" t="s">
        <v>459</v>
      </c>
    </row>
    <row r="138" spans="1:65" s="14" customFormat="1">
      <c r="B138" s="169"/>
      <c r="D138" s="161" t="s">
        <v>167</v>
      </c>
      <c r="E138" s="170" t="s">
        <v>1</v>
      </c>
      <c r="F138" s="171" t="s">
        <v>735</v>
      </c>
      <c r="H138" s="170" t="s">
        <v>1</v>
      </c>
      <c r="I138" s="172"/>
      <c r="L138" s="169"/>
      <c r="M138" s="173"/>
      <c r="N138" s="174"/>
      <c r="O138" s="174"/>
      <c r="P138" s="174"/>
      <c r="Q138" s="174"/>
      <c r="R138" s="174"/>
      <c r="S138" s="174"/>
      <c r="T138" s="175"/>
      <c r="AT138" s="170" t="s">
        <v>167</v>
      </c>
      <c r="AU138" s="170" t="s">
        <v>86</v>
      </c>
      <c r="AV138" s="14" t="s">
        <v>84</v>
      </c>
      <c r="AW138" s="14" t="s">
        <v>32</v>
      </c>
      <c r="AX138" s="14" t="s">
        <v>76</v>
      </c>
      <c r="AY138" s="170" t="s">
        <v>155</v>
      </c>
    </row>
    <row r="139" spans="1:65" s="13" customFormat="1">
      <c r="B139" s="160"/>
      <c r="D139" s="161" t="s">
        <v>167</v>
      </c>
      <c r="E139" s="162" t="s">
        <v>1</v>
      </c>
      <c r="F139" s="163" t="s">
        <v>736</v>
      </c>
      <c r="H139" s="164">
        <v>29</v>
      </c>
      <c r="I139" s="165"/>
      <c r="L139" s="160"/>
      <c r="M139" s="166"/>
      <c r="N139" s="167"/>
      <c r="O139" s="167"/>
      <c r="P139" s="167"/>
      <c r="Q139" s="167"/>
      <c r="R139" s="167"/>
      <c r="S139" s="167"/>
      <c r="T139" s="168"/>
      <c r="AT139" s="162" t="s">
        <v>167</v>
      </c>
      <c r="AU139" s="162" t="s">
        <v>86</v>
      </c>
      <c r="AV139" s="13" t="s">
        <v>86</v>
      </c>
      <c r="AW139" s="13" t="s">
        <v>32</v>
      </c>
      <c r="AX139" s="13" t="s">
        <v>76</v>
      </c>
      <c r="AY139" s="162" t="s">
        <v>155</v>
      </c>
    </row>
    <row r="140" spans="1:65" s="15" customFormat="1">
      <c r="B140" s="176"/>
      <c r="D140" s="161" t="s">
        <v>167</v>
      </c>
      <c r="E140" s="177" t="s">
        <v>1</v>
      </c>
      <c r="F140" s="178" t="s">
        <v>178</v>
      </c>
      <c r="H140" s="179">
        <v>29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167</v>
      </c>
      <c r="AU140" s="177" t="s">
        <v>86</v>
      </c>
      <c r="AV140" s="15" t="s">
        <v>161</v>
      </c>
      <c r="AW140" s="15" t="s">
        <v>32</v>
      </c>
      <c r="AX140" s="15" t="s">
        <v>84</v>
      </c>
      <c r="AY140" s="177" t="s">
        <v>155</v>
      </c>
    </row>
    <row r="141" spans="1:65" s="2" customFormat="1" ht="21.75" customHeight="1">
      <c r="A141" s="33"/>
      <c r="B141" s="145"/>
      <c r="C141" s="146" t="s">
        <v>161</v>
      </c>
      <c r="D141" s="146" t="s">
        <v>157</v>
      </c>
      <c r="E141" s="147" t="s">
        <v>737</v>
      </c>
      <c r="F141" s="148" t="s">
        <v>738</v>
      </c>
      <c r="G141" s="149" t="s">
        <v>172</v>
      </c>
      <c r="H141" s="150">
        <v>29</v>
      </c>
      <c r="I141" s="151"/>
      <c r="J141" s="152">
        <f>ROUND(I141*H141,2)</f>
        <v>0</v>
      </c>
      <c r="K141" s="153"/>
      <c r="L141" s="34"/>
      <c r="M141" s="154" t="s">
        <v>1</v>
      </c>
      <c r="N141" s="155" t="s">
        <v>41</v>
      </c>
      <c r="O141" s="59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8" t="s">
        <v>161</v>
      </c>
      <c r="AT141" s="158" t="s">
        <v>157</v>
      </c>
      <c r="AU141" s="158" t="s">
        <v>86</v>
      </c>
      <c r="AY141" s="18" t="s">
        <v>155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8" t="s">
        <v>84</v>
      </c>
      <c r="BK141" s="159">
        <f>ROUND(I141*H141,2)</f>
        <v>0</v>
      </c>
      <c r="BL141" s="18" t="s">
        <v>161</v>
      </c>
      <c r="BM141" s="158" t="s">
        <v>185</v>
      </c>
    </row>
    <row r="142" spans="1:65" s="2" customFormat="1" ht="21.75" customHeight="1">
      <c r="A142" s="33"/>
      <c r="B142" s="145"/>
      <c r="C142" s="146" t="s">
        <v>538</v>
      </c>
      <c r="D142" s="146" t="s">
        <v>157</v>
      </c>
      <c r="E142" s="147" t="s">
        <v>739</v>
      </c>
      <c r="F142" s="148" t="s">
        <v>740</v>
      </c>
      <c r="G142" s="149" t="s">
        <v>165</v>
      </c>
      <c r="H142" s="150">
        <v>1235.56</v>
      </c>
      <c r="I142" s="151"/>
      <c r="J142" s="152">
        <f>ROUND(I142*H142,2)</f>
        <v>0</v>
      </c>
      <c r="K142" s="153"/>
      <c r="L142" s="34"/>
      <c r="M142" s="154" t="s">
        <v>1</v>
      </c>
      <c r="N142" s="155" t="s">
        <v>41</v>
      </c>
      <c r="O142" s="59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8" t="s">
        <v>161</v>
      </c>
      <c r="AT142" s="158" t="s">
        <v>157</v>
      </c>
      <c r="AU142" s="158" t="s">
        <v>86</v>
      </c>
      <c r="AY142" s="18" t="s">
        <v>155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8" t="s">
        <v>84</v>
      </c>
      <c r="BK142" s="159">
        <f>ROUND(I142*H142,2)</f>
        <v>0</v>
      </c>
      <c r="BL142" s="18" t="s">
        <v>161</v>
      </c>
      <c r="BM142" s="158" t="s">
        <v>108</v>
      </c>
    </row>
    <row r="143" spans="1:65" s="14" customFormat="1">
      <c r="B143" s="169"/>
      <c r="D143" s="161" t="s">
        <v>167</v>
      </c>
      <c r="E143" s="170" t="s">
        <v>1</v>
      </c>
      <c r="F143" s="171" t="s">
        <v>725</v>
      </c>
      <c r="H143" s="170" t="s">
        <v>1</v>
      </c>
      <c r="I143" s="172"/>
      <c r="L143" s="169"/>
      <c r="M143" s="173"/>
      <c r="N143" s="174"/>
      <c r="O143" s="174"/>
      <c r="P143" s="174"/>
      <c r="Q143" s="174"/>
      <c r="R143" s="174"/>
      <c r="S143" s="174"/>
      <c r="T143" s="175"/>
      <c r="AT143" s="170" t="s">
        <v>167</v>
      </c>
      <c r="AU143" s="170" t="s">
        <v>86</v>
      </c>
      <c r="AV143" s="14" t="s">
        <v>84</v>
      </c>
      <c r="AW143" s="14" t="s">
        <v>32</v>
      </c>
      <c r="AX143" s="14" t="s">
        <v>76</v>
      </c>
      <c r="AY143" s="170" t="s">
        <v>155</v>
      </c>
    </row>
    <row r="144" spans="1:65" s="13" customFormat="1">
      <c r="B144" s="160"/>
      <c r="D144" s="161" t="s">
        <v>167</v>
      </c>
      <c r="E144" s="162" t="s">
        <v>1</v>
      </c>
      <c r="F144" s="163" t="s">
        <v>741</v>
      </c>
      <c r="H144" s="164">
        <v>167.96</v>
      </c>
      <c r="I144" s="165"/>
      <c r="L144" s="160"/>
      <c r="M144" s="166"/>
      <c r="N144" s="167"/>
      <c r="O144" s="167"/>
      <c r="P144" s="167"/>
      <c r="Q144" s="167"/>
      <c r="R144" s="167"/>
      <c r="S144" s="167"/>
      <c r="T144" s="168"/>
      <c r="AT144" s="162" t="s">
        <v>167</v>
      </c>
      <c r="AU144" s="162" t="s">
        <v>86</v>
      </c>
      <c r="AV144" s="13" t="s">
        <v>86</v>
      </c>
      <c r="AW144" s="13" t="s">
        <v>32</v>
      </c>
      <c r="AX144" s="13" t="s">
        <v>76</v>
      </c>
      <c r="AY144" s="162" t="s">
        <v>155</v>
      </c>
    </row>
    <row r="145" spans="1:65" s="14" customFormat="1">
      <c r="B145" s="169"/>
      <c r="D145" s="161" t="s">
        <v>167</v>
      </c>
      <c r="E145" s="170" t="s">
        <v>1</v>
      </c>
      <c r="F145" s="171" t="s">
        <v>727</v>
      </c>
      <c r="H145" s="170" t="s">
        <v>1</v>
      </c>
      <c r="I145" s="172"/>
      <c r="L145" s="169"/>
      <c r="M145" s="173"/>
      <c r="N145" s="174"/>
      <c r="O145" s="174"/>
      <c r="P145" s="174"/>
      <c r="Q145" s="174"/>
      <c r="R145" s="174"/>
      <c r="S145" s="174"/>
      <c r="T145" s="175"/>
      <c r="AT145" s="170" t="s">
        <v>167</v>
      </c>
      <c r="AU145" s="170" t="s">
        <v>86</v>
      </c>
      <c r="AV145" s="14" t="s">
        <v>84</v>
      </c>
      <c r="AW145" s="14" t="s">
        <v>32</v>
      </c>
      <c r="AX145" s="14" t="s">
        <v>76</v>
      </c>
      <c r="AY145" s="170" t="s">
        <v>155</v>
      </c>
    </row>
    <row r="146" spans="1:65" s="13" customFormat="1">
      <c r="B146" s="160"/>
      <c r="D146" s="161" t="s">
        <v>167</v>
      </c>
      <c r="E146" s="162" t="s">
        <v>1</v>
      </c>
      <c r="F146" s="163" t="s">
        <v>742</v>
      </c>
      <c r="H146" s="164">
        <v>236.6</v>
      </c>
      <c r="I146" s="165"/>
      <c r="L146" s="160"/>
      <c r="M146" s="166"/>
      <c r="N146" s="167"/>
      <c r="O146" s="167"/>
      <c r="P146" s="167"/>
      <c r="Q146" s="167"/>
      <c r="R146" s="167"/>
      <c r="S146" s="167"/>
      <c r="T146" s="168"/>
      <c r="AT146" s="162" t="s">
        <v>167</v>
      </c>
      <c r="AU146" s="162" t="s">
        <v>86</v>
      </c>
      <c r="AV146" s="13" t="s">
        <v>86</v>
      </c>
      <c r="AW146" s="13" t="s">
        <v>32</v>
      </c>
      <c r="AX146" s="13" t="s">
        <v>76</v>
      </c>
      <c r="AY146" s="162" t="s">
        <v>155</v>
      </c>
    </row>
    <row r="147" spans="1:65" s="14" customFormat="1">
      <c r="B147" s="169"/>
      <c r="D147" s="161" t="s">
        <v>167</v>
      </c>
      <c r="E147" s="170" t="s">
        <v>1</v>
      </c>
      <c r="F147" s="171" t="s">
        <v>743</v>
      </c>
      <c r="H147" s="170" t="s">
        <v>1</v>
      </c>
      <c r="I147" s="172"/>
      <c r="L147" s="169"/>
      <c r="M147" s="173"/>
      <c r="N147" s="174"/>
      <c r="O147" s="174"/>
      <c r="P147" s="174"/>
      <c r="Q147" s="174"/>
      <c r="R147" s="174"/>
      <c r="S147" s="174"/>
      <c r="T147" s="175"/>
      <c r="AT147" s="170" t="s">
        <v>167</v>
      </c>
      <c r="AU147" s="170" t="s">
        <v>86</v>
      </c>
      <c r="AV147" s="14" t="s">
        <v>84</v>
      </c>
      <c r="AW147" s="14" t="s">
        <v>32</v>
      </c>
      <c r="AX147" s="14" t="s">
        <v>76</v>
      </c>
      <c r="AY147" s="170" t="s">
        <v>155</v>
      </c>
    </row>
    <row r="148" spans="1:65" s="13" customFormat="1">
      <c r="B148" s="160"/>
      <c r="D148" s="161" t="s">
        <v>167</v>
      </c>
      <c r="E148" s="162" t="s">
        <v>1</v>
      </c>
      <c r="F148" s="163" t="s">
        <v>744</v>
      </c>
      <c r="H148" s="164">
        <v>831</v>
      </c>
      <c r="I148" s="165"/>
      <c r="L148" s="160"/>
      <c r="M148" s="166"/>
      <c r="N148" s="167"/>
      <c r="O148" s="167"/>
      <c r="P148" s="167"/>
      <c r="Q148" s="167"/>
      <c r="R148" s="167"/>
      <c r="S148" s="167"/>
      <c r="T148" s="168"/>
      <c r="AT148" s="162" t="s">
        <v>167</v>
      </c>
      <c r="AU148" s="162" t="s">
        <v>86</v>
      </c>
      <c r="AV148" s="13" t="s">
        <v>86</v>
      </c>
      <c r="AW148" s="13" t="s">
        <v>32</v>
      </c>
      <c r="AX148" s="13" t="s">
        <v>76</v>
      </c>
      <c r="AY148" s="162" t="s">
        <v>155</v>
      </c>
    </row>
    <row r="149" spans="1:65" s="15" customFormat="1">
      <c r="B149" s="176"/>
      <c r="D149" s="161" t="s">
        <v>167</v>
      </c>
      <c r="E149" s="177" t="s">
        <v>1</v>
      </c>
      <c r="F149" s="178" t="s">
        <v>178</v>
      </c>
      <c r="H149" s="179">
        <v>1235.56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167</v>
      </c>
      <c r="AU149" s="177" t="s">
        <v>86</v>
      </c>
      <c r="AV149" s="15" t="s">
        <v>161</v>
      </c>
      <c r="AW149" s="15" t="s">
        <v>32</v>
      </c>
      <c r="AX149" s="15" t="s">
        <v>84</v>
      </c>
      <c r="AY149" s="177" t="s">
        <v>155</v>
      </c>
    </row>
    <row r="150" spans="1:65" s="2" customFormat="1" ht="24.2" customHeight="1">
      <c r="A150" s="33"/>
      <c r="B150" s="145"/>
      <c r="C150" s="146" t="s">
        <v>459</v>
      </c>
      <c r="D150" s="146" t="s">
        <v>157</v>
      </c>
      <c r="E150" s="147" t="s">
        <v>745</v>
      </c>
      <c r="F150" s="148" t="s">
        <v>746</v>
      </c>
      <c r="G150" s="149" t="s">
        <v>165</v>
      </c>
      <c r="H150" s="150">
        <v>1235.56</v>
      </c>
      <c r="I150" s="151"/>
      <c r="J150" s="152">
        <f>ROUND(I150*H150,2)</f>
        <v>0</v>
      </c>
      <c r="K150" s="153"/>
      <c r="L150" s="34"/>
      <c r="M150" s="154" t="s">
        <v>1</v>
      </c>
      <c r="N150" s="155" t="s">
        <v>41</v>
      </c>
      <c r="O150" s="59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8" t="s">
        <v>161</v>
      </c>
      <c r="AT150" s="158" t="s">
        <v>157</v>
      </c>
      <c r="AU150" s="158" t="s">
        <v>86</v>
      </c>
      <c r="AY150" s="18" t="s">
        <v>155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8" t="s">
        <v>84</v>
      </c>
      <c r="BK150" s="159">
        <f>ROUND(I150*H150,2)</f>
        <v>0</v>
      </c>
      <c r="BL150" s="18" t="s">
        <v>161</v>
      </c>
      <c r="BM150" s="158" t="s">
        <v>114</v>
      </c>
    </row>
    <row r="151" spans="1:65" s="2" customFormat="1" ht="24.2" customHeight="1">
      <c r="A151" s="33"/>
      <c r="B151" s="145"/>
      <c r="C151" s="146" t="s">
        <v>557</v>
      </c>
      <c r="D151" s="146" t="s">
        <v>157</v>
      </c>
      <c r="E151" s="147" t="s">
        <v>747</v>
      </c>
      <c r="F151" s="148" t="s">
        <v>748</v>
      </c>
      <c r="G151" s="149" t="s">
        <v>172</v>
      </c>
      <c r="H151" s="150">
        <v>161.82400000000001</v>
      </c>
      <c r="I151" s="151"/>
      <c r="J151" s="152">
        <f>ROUND(I151*H151,2)</f>
        <v>0</v>
      </c>
      <c r="K151" s="153"/>
      <c r="L151" s="34"/>
      <c r="M151" s="154" t="s">
        <v>1</v>
      </c>
      <c r="N151" s="155" t="s">
        <v>41</v>
      </c>
      <c r="O151" s="59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8" t="s">
        <v>161</v>
      </c>
      <c r="AT151" s="158" t="s">
        <v>157</v>
      </c>
      <c r="AU151" s="158" t="s">
        <v>86</v>
      </c>
      <c r="AY151" s="18" t="s">
        <v>155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8" t="s">
        <v>84</v>
      </c>
      <c r="BK151" s="159">
        <f>ROUND(I151*H151,2)</f>
        <v>0</v>
      </c>
      <c r="BL151" s="18" t="s">
        <v>161</v>
      </c>
      <c r="BM151" s="158" t="s">
        <v>212</v>
      </c>
    </row>
    <row r="152" spans="1:65" s="13" customFormat="1">
      <c r="B152" s="160"/>
      <c r="D152" s="161" t="s">
        <v>167</v>
      </c>
      <c r="E152" s="162" t="s">
        <v>1</v>
      </c>
      <c r="F152" s="163" t="s">
        <v>732</v>
      </c>
      <c r="H152" s="164">
        <v>161.82400000000001</v>
      </c>
      <c r="I152" s="165"/>
      <c r="L152" s="160"/>
      <c r="M152" s="166"/>
      <c r="N152" s="167"/>
      <c r="O152" s="167"/>
      <c r="P152" s="167"/>
      <c r="Q152" s="167"/>
      <c r="R152" s="167"/>
      <c r="S152" s="167"/>
      <c r="T152" s="168"/>
      <c r="AT152" s="162" t="s">
        <v>167</v>
      </c>
      <c r="AU152" s="162" t="s">
        <v>86</v>
      </c>
      <c r="AV152" s="13" t="s">
        <v>86</v>
      </c>
      <c r="AW152" s="13" t="s">
        <v>32</v>
      </c>
      <c r="AX152" s="13" t="s">
        <v>76</v>
      </c>
      <c r="AY152" s="162" t="s">
        <v>155</v>
      </c>
    </row>
    <row r="153" spans="1:65" s="15" customFormat="1">
      <c r="B153" s="176"/>
      <c r="D153" s="161" t="s">
        <v>167</v>
      </c>
      <c r="E153" s="177" t="s">
        <v>1</v>
      </c>
      <c r="F153" s="178" t="s">
        <v>178</v>
      </c>
      <c r="H153" s="179">
        <v>161.82400000000001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167</v>
      </c>
      <c r="AU153" s="177" t="s">
        <v>86</v>
      </c>
      <c r="AV153" s="15" t="s">
        <v>161</v>
      </c>
      <c r="AW153" s="15" t="s">
        <v>32</v>
      </c>
      <c r="AX153" s="15" t="s">
        <v>84</v>
      </c>
      <c r="AY153" s="177" t="s">
        <v>155</v>
      </c>
    </row>
    <row r="154" spans="1:65" s="2" customFormat="1" ht="24.2" customHeight="1">
      <c r="A154" s="33"/>
      <c r="B154" s="145"/>
      <c r="C154" s="146" t="s">
        <v>185</v>
      </c>
      <c r="D154" s="146" t="s">
        <v>157</v>
      </c>
      <c r="E154" s="147" t="s">
        <v>186</v>
      </c>
      <c r="F154" s="148" t="s">
        <v>187</v>
      </c>
      <c r="G154" s="149" t="s">
        <v>172</v>
      </c>
      <c r="H154" s="150">
        <v>497.721</v>
      </c>
      <c r="I154" s="151"/>
      <c r="J154" s="152">
        <f>ROUND(I154*H154,2)</f>
        <v>0</v>
      </c>
      <c r="K154" s="153"/>
      <c r="L154" s="34"/>
      <c r="M154" s="154" t="s">
        <v>1</v>
      </c>
      <c r="N154" s="155" t="s">
        <v>41</v>
      </c>
      <c r="O154" s="59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8" t="s">
        <v>161</v>
      </c>
      <c r="AT154" s="158" t="s">
        <v>157</v>
      </c>
      <c r="AU154" s="158" t="s">
        <v>86</v>
      </c>
      <c r="AY154" s="18" t="s">
        <v>155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8" t="s">
        <v>84</v>
      </c>
      <c r="BK154" s="159">
        <f>ROUND(I154*H154,2)</f>
        <v>0</v>
      </c>
      <c r="BL154" s="18" t="s">
        <v>161</v>
      </c>
      <c r="BM154" s="158" t="s">
        <v>188</v>
      </c>
    </row>
    <row r="155" spans="1:65" s="14" customFormat="1">
      <c r="B155" s="169"/>
      <c r="D155" s="161" t="s">
        <v>167</v>
      </c>
      <c r="E155" s="170" t="s">
        <v>1</v>
      </c>
      <c r="F155" s="171" t="s">
        <v>749</v>
      </c>
      <c r="H155" s="170" t="s">
        <v>1</v>
      </c>
      <c r="I155" s="172"/>
      <c r="L155" s="169"/>
      <c r="M155" s="173"/>
      <c r="N155" s="174"/>
      <c r="O155" s="174"/>
      <c r="P155" s="174"/>
      <c r="Q155" s="174"/>
      <c r="R155" s="174"/>
      <c r="S155" s="174"/>
      <c r="T155" s="175"/>
      <c r="AT155" s="170" t="s">
        <v>167</v>
      </c>
      <c r="AU155" s="170" t="s">
        <v>86</v>
      </c>
      <c r="AV155" s="14" t="s">
        <v>84</v>
      </c>
      <c r="AW155" s="14" t="s">
        <v>32</v>
      </c>
      <c r="AX155" s="14" t="s">
        <v>76</v>
      </c>
      <c r="AY155" s="170" t="s">
        <v>155</v>
      </c>
    </row>
    <row r="156" spans="1:65" s="13" customFormat="1">
      <c r="B156" s="160"/>
      <c r="D156" s="161" t="s">
        <v>167</v>
      </c>
      <c r="E156" s="162" t="s">
        <v>1</v>
      </c>
      <c r="F156" s="163" t="s">
        <v>732</v>
      </c>
      <c r="H156" s="164">
        <v>161.82400000000001</v>
      </c>
      <c r="I156" s="165"/>
      <c r="L156" s="160"/>
      <c r="M156" s="166"/>
      <c r="N156" s="167"/>
      <c r="O156" s="167"/>
      <c r="P156" s="167"/>
      <c r="Q156" s="167"/>
      <c r="R156" s="167"/>
      <c r="S156" s="167"/>
      <c r="T156" s="168"/>
      <c r="AT156" s="162" t="s">
        <v>167</v>
      </c>
      <c r="AU156" s="162" t="s">
        <v>86</v>
      </c>
      <c r="AV156" s="13" t="s">
        <v>86</v>
      </c>
      <c r="AW156" s="13" t="s">
        <v>32</v>
      </c>
      <c r="AX156" s="13" t="s">
        <v>76</v>
      </c>
      <c r="AY156" s="162" t="s">
        <v>155</v>
      </c>
    </row>
    <row r="157" spans="1:65" s="14" customFormat="1">
      <c r="B157" s="169"/>
      <c r="D157" s="161" t="s">
        <v>167</v>
      </c>
      <c r="E157" s="170" t="s">
        <v>1</v>
      </c>
      <c r="F157" s="171" t="s">
        <v>750</v>
      </c>
      <c r="H157" s="170" t="s">
        <v>1</v>
      </c>
      <c r="I157" s="172"/>
      <c r="L157" s="169"/>
      <c r="M157" s="173"/>
      <c r="N157" s="174"/>
      <c r="O157" s="174"/>
      <c r="P157" s="174"/>
      <c r="Q157" s="174"/>
      <c r="R157" s="174"/>
      <c r="S157" s="174"/>
      <c r="T157" s="175"/>
      <c r="AT157" s="170" t="s">
        <v>167</v>
      </c>
      <c r="AU157" s="170" t="s">
        <v>86</v>
      </c>
      <c r="AV157" s="14" t="s">
        <v>84</v>
      </c>
      <c r="AW157" s="14" t="s">
        <v>32</v>
      </c>
      <c r="AX157" s="14" t="s">
        <v>76</v>
      </c>
      <c r="AY157" s="170" t="s">
        <v>155</v>
      </c>
    </row>
    <row r="158" spans="1:65" s="13" customFormat="1">
      <c r="B158" s="160"/>
      <c r="D158" s="161" t="s">
        <v>167</v>
      </c>
      <c r="E158" s="162" t="s">
        <v>1</v>
      </c>
      <c r="F158" s="163" t="s">
        <v>751</v>
      </c>
      <c r="H158" s="164">
        <v>335.89699999999999</v>
      </c>
      <c r="I158" s="165"/>
      <c r="L158" s="160"/>
      <c r="M158" s="166"/>
      <c r="N158" s="167"/>
      <c r="O158" s="167"/>
      <c r="P158" s="167"/>
      <c r="Q158" s="167"/>
      <c r="R158" s="167"/>
      <c r="S158" s="167"/>
      <c r="T158" s="168"/>
      <c r="AT158" s="162" t="s">
        <v>167</v>
      </c>
      <c r="AU158" s="162" t="s">
        <v>86</v>
      </c>
      <c r="AV158" s="13" t="s">
        <v>86</v>
      </c>
      <c r="AW158" s="13" t="s">
        <v>32</v>
      </c>
      <c r="AX158" s="13" t="s">
        <v>76</v>
      </c>
      <c r="AY158" s="162" t="s">
        <v>155</v>
      </c>
    </row>
    <row r="159" spans="1:65" s="15" customFormat="1">
      <c r="B159" s="176"/>
      <c r="D159" s="161" t="s">
        <v>167</v>
      </c>
      <c r="E159" s="177" t="s">
        <v>1</v>
      </c>
      <c r="F159" s="178" t="s">
        <v>178</v>
      </c>
      <c r="H159" s="179">
        <v>497.721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167</v>
      </c>
      <c r="AU159" s="177" t="s">
        <v>86</v>
      </c>
      <c r="AV159" s="15" t="s">
        <v>161</v>
      </c>
      <c r="AW159" s="15" t="s">
        <v>32</v>
      </c>
      <c r="AX159" s="15" t="s">
        <v>84</v>
      </c>
      <c r="AY159" s="177" t="s">
        <v>155</v>
      </c>
    </row>
    <row r="160" spans="1:65" s="2" customFormat="1" ht="24.2" customHeight="1">
      <c r="A160" s="33"/>
      <c r="B160" s="145"/>
      <c r="C160" s="146" t="s">
        <v>189</v>
      </c>
      <c r="D160" s="146" t="s">
        <v>157</v>
      </c>
      <c r="E160" s="147" t="s">
        <v>190</v>
      </c>
      <c r="F160" s="148" t="s">
        <v>191</v>
      </c>
      <c r="G160" s="149" t="s">
        <v>172</v>
      </c>
      <c r="H160" s="150">
        <v>190.82400000000001</v>
      </c>
      <c r="I160" s="151"/>
      <c r="J160" s="152">
        <f>ROUND(I160*H160,2)</f>
        <v>0</v>
      </c>
      <c r="K160" s="153"/>
      <c r="L160" s="34"/>
      <c r="M160" s="154" t="s">
        <v>1</v>
      </c>
      <c r="N160" s="155" t="s">
        <v>41</v>
      </c>
      <c r="O160" s="59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8" t="s">
        <v>161</v>
      </c>
      <c r="AT160" s="158" t="s">
        <v>157</v>
      </c>
      <c r="AU160" s="158" t="s">
        <v>86</v>
      </c>
      <c r="AY160" s="18" t="s">
        <v>155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8" t="s">
        <v>84</v>
      </c>
      <c r="BK160" s="159">
        <f>ROUND(I160*H160,2)</f>
        <v>0</v>
      </c>
      <c r="BL160" s="18" t="s">
        <v>161</v>
      </c>
      <c r="BM160" s="158" t="s">
        <v>192</v>
      </c>
    </row>
    <row r="161" spans="1:65" s="14" customFormat="1">
      <c r="B161" s="169"/>
      <c r="D161" s="161" t="s">
        <v>167</v>
      </c>
      <c r="E161" s="170" t="s">
        <v>1</v>
      </c>
      <c r="F161" s="171" t="s">
        <v>752</v>
      </c>
      <c r="H161" s="170" t="s">
        <v>1</v>
      </c>
      <c r="I161" s="172"/>
      <c r="L161" s="169"/>
      <c r="M161" s="173"/>
      <c r="N161" s="174"/>
      <c r="O161" s="174"/>
      <c r="P161" s="174"/>
      <c r="Q161" s="174"/>
      <c r="R161" s="174"/>
      <c r="S161" s="174"/>
      <c r="T161" s="175"/>
      <c r="AT161" s="170" t="s">
        <v>167</v>
      </c>
      <c r="AU161" s="170" t="s">
        <v>86</v>
      </c>
      <c r="AV161" s="14" t="s">
        <v>84</v>
      </c>
      <c r="AW161" s="14" t="s">
        <v>32</v>
      </c>
      <c r="AX161" s="14" t="s">
        <v>76</v>
      </c>
      <c r="AY161" s="170" t="s">
        <v>155</v>
      </c>
    </row>
    <row r="162" spans="1:65" s="13" customFormat="1">
      <c r="B162" s="160"/>
      <c r="D162" s="161" t="s">
        <v>167</v>
      </c>
      <c r="E162" s="162" t="s">
        <v>1</v>
      </c>
      <c r="F162" s="163" t="s">
        <v>753</v>
      </c>
      <c r="H162" s="164">
        <v>190.82400000000001</v>
      </c>
      <c r="I162" s="165"/>
      <c r="L162" s="160"/>
      <c r="M162" s="166"/>
      <c r="N162" s="167"/>
      <c r="O162" s="167"/>
      <c r="P162" s="167"/>
      <c r="Q162" s="167"/>
      <c r="R162" s="167"/>
      <c r="S162" s="167"/>
      <c r="T162" s="168"/>
      <c r="AT162" s="162" t="s">
        <v>167</v>
      </c>
      <c r="AU162" s="162" t="s">
        <v>86</v>
      </c>
      <c r="AV162" s="13" t="s">
        <v>86</v>
      </c>
      <c r="AW162" s="13" t="s">
        <v>32</v>
      </c>
      <c r="AX162" s="13" t="s">
        <v>76</v>
      </c>
      <c r="AY162" s="162" t="s">
        <v>155</v>
      </c>
    </row>
    <row r="163" spans="1:65" s="15" customFormat="1">
      <c r="B163" s="176"/>
      <c r="D163" s="161" t="s">
        <v>167</v>
      </c>
      <c r="E163" s="177" t="s">
        <v>1</v>
      </c>
      <c r="F163" s="178" t="s">
        <v>178</v>
      </c>
      <c r="H163" s="179">
        <v>190.82400000000001</v>
      </c>
      <c r="I163" s="180"/>
      <c r="L163" s="176"/>
      <c r="M163" s="181"/>
      <c r="N163" s="182"/>
      <c r="O163" s="182"/>
      <c r="P163" s="182"/>
      <c r="Q163" s="182"/>
      <c r="R163" s="182"/>
      <c r="S163" s="182"/>
      <c r="T163" s="183"/>
      <c r="AT163" s="177" t="s">
        <v>167</v>
      </c>
      <c r="AU163" s="177" t="s">
        <v>86</v>
      </c>
      <c r="AV163" s="15" t="s">
        <v>161</v>
      </c>
      <c r="AW163" s="15" t="s">
        <v>32</v>
      </c>
      <c r="AX163" s="15" t="s">
        <v>84</v>
      </c>
      <c r="AY163" s="177" t="s">
        <v>155</v>
      </c>
    </row>
    <row r="164" spans="1:65" s="2" customFormat="1" ht="21.75" customHeight="1">
      <c r="A164" s="33"/>
      <c r="B164" s="145"/>
      <c r="C164" s="146" t="s">
        <v>108</v>
      </c>
      <c r="D164" s="146" t="s">
        <v>157</v>
      </c>
      <c r="E164" s="147" t="s">
        <v>193</v>
      </c>
      <c r="F164" s="148" t="s">
        <v>194</v>
      </c>
      <c r="G164" s="149" t="s">
        <v>172</v>
      </c>
      <c r="H164" s="150">
        <v>190.82400000000001</v>
      </c>
      <c r="I164" s="151"/>
      <c r="J164" s="152">
        <f>ROUND(I164*H164,2)</f>
        <v>0</v>
      </c>
      <c r="K164" s="153"/>
      <c r="L164" s="34"/>
      <c r="M164" s="154" t="s">
        <v>1</v>
      </c>
      <c r="N164" s="155" t="s">
        <v>41</v>
      </c>
      <c r="O164" s="59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8" t="s">
        <v>161</v>
      </c>
      <c r="AT164" s="158" t="s">
        <v>157</v>
      </c>
      <c r="AU164" s="158" t="s">
        <v>86</v>
      </c>
      <c r="AY164" s="18" t="s">
        <v>155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8" t="s">
        <v>84</v>
      </c>
      <c r="BK164" s="159">
        <f>ROUND(I164*H164,2)</f>
        <v>0</v>
      </c>
      <c r="BL164" s="18" t="s">
        <v>161</v>
      </c>
      <c r="BM164" s="158" t="s">
        <v>195</v>
      </c>
    </row>
    <row r="165" spans="1:65" s="2" customFormat="1" ht="16.5" customHeight="1">
      <c r="A165" s="33"/>
      <c r="B165" s="145"/>
      <c r="C165" s="146" t="s">
        <v>111</v>
      </c>
      <c r="D165" s="146" t="s">
        <v>157</v>
      </c>
      <c r="E165" s="147" t="s">
        <v>196</v>
      </c>
      <c r="F165" s="148" t="s">
        <v>197</v>
      </c>
      <c r="G165" s="149" t="s">
        <v>172</v>
      </c>
      <c r="H165" s="150">
        <v>190.82400000000001</v>
      </c>
      <c r="I165" s="151"/>
      <c r="J165" s="152">
        <f>ROUND(I165*H165,2)</f>
        <v>0</v>
      </c>
      <c r="K165" s="153"/>
      <c r="L165" s="34"/>
      <c r="M165" s="154" t="s">
        <v>1</v>
      </c>
      <c r="N165" s="155" t="s">
        <v>41</v>
      </c>
      <c r="O165" s="59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8" t="s">
        <v>161</v>
      </c>
      <c r="AT165" s="158" t="s">
        <v>157</v>
      </c>
      <c r="AU165" s="158" t="s">
        <v>86</v>
      </c>
      <c r="AY165" s="18" t="s">
        <v>155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8" t="s">
        <v>84</v>
      </c>
      <c r="BK165" s="159">
        <f>ROUND(I165*H165,2)</f>
        <v>0</v>
      </c>
      <c r="BL165" s="18" t="s">
        <v>161</v>
      </c>
      <c r="BM165" s="158" t="s">
        <v>198</v>
      </c>
    </row>
    <row r="166" spans="1:65" s="2" customFormat="1" ht="24.2" customHeight="1">
      <c r="A166" s="33"/>
      <c r="B166" s="145"/>
      <c r="C166" s="146" t="s">
        <v>114</v>
      </c>
      <c r="D166" s="146" t="s">
        <v>157</v>
      </c>
      <c r="E166" s="147" t="s">
        <v>200</v>
      </c>
      <c r="F166" s="148" t="s">
        <v>201</v>
      </c>
      <c r="G166" s="149" t="s">
        <v>202</v>
      </c>
      <c r="H166" s="150">
        <v>343.483</v>
      </c>
      <c r="I166" s="151"/>
      <c r="J166" s="152">
        <f>ROUND(I166*H166,2)</f>
        <v>0</v>
      </c>
      <c r="K166" s="153"/>
      <c r="L166" s="34"/>
      <c r="M166" s="154" t="s">
        <v>1</v>
      </c>
      <c r="N166" s="155" t="s">
        <v>41</v>
      </c>
      <c r="O166" s="59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8" t="s">
        <v>161</v>
      </c>
      <c r="AT166" s="158" t="s">
        <v>157</v>
      </c>
      <c r="AU166" s="158" t="s">
        <v>86</v>
      </c>
      <c r="AY166" s="18" t="s">
        <v>155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8" t="s">
        <v>84</v>
      </c>
      <c r="BK166" s="159">
        <f>ROUND(I166*H166,2)</f>
        <v>0</v>
      </c>
      <c r="BL166" s="18" t="s">
        <v>161</v>
      </c>
      <c r="BM166" s="158" t="s">
        <v>203</v>
      </c>
    </row>
    <row r="167" spans="1:65" s="13" customFormat="1">
      <c r="B167" s="160"/>
      <c r="D167" s="161" t="s">
        <v>167</v>
      </c>
      <c r="E167" s="162" t="s">
        <v>1</v>
      </c>
      <c r="F167" s="163" t="s">
        <v>754</v>
      </c>
      <c r="H167" s="164">
        <v>343.483</v>
      </c>
      <c r="I167" s="165"/>
      <c r="L167" s="160"/>
      <c r="M167" s="166"/>
      <c r="N167" s="167"/>
      <c r="O167" s="167"/>
      <c r="P167" s="167"/>
      <c r="Q167" s="167"/>
      <c r="R167" s="167"/>
      <c r="S167" s="167"/>
      <c r="T167" s="168"/>
      <c r="AT167" s="162" t="s">
        <v>167</v>
      </c>
      <c r="AU167" s="162" t="s">
        <v>86</v>
      </c>
      <c r="AV167" s="13" t="s">
        <v>86</v>
      </c>
      <c r="AW167" s="13" t="s">
        <v>32</v>
      </c>
      <c r="AX167" s="13" t="s">
        <v>84</v>
      </c>
      <c r="AY167" s="162" t="s">
        <v>155</v>
      </c>
    </row>
    <row r="168" spans="1:65" s="2" customFormat="1" ht="24.2" customHeight="1">
      <c r="A168" s="33"/>
      <c r="B168" s="145"/>
      <c r="C168" s="146" t="s">
        <v>205</v>
      </c>
      <c r="D168" s="146" t="s">
        <v>157</v>
      </c>
      <c r="E168" s="147" t="s">
        <v>755</v>
      </c>
      <c r="F168" s="148" t="s">
        <v>756</v>
      </c>
      <c r="G168" s="149" t="s">
        <v>172</v>
      </c>
      <c r="H168" s="150">
        <v>335.89699999999999</v>
      </c>
      <c r="I168" s="151"/>
      <c r="J168" s="152">
        <f>ROUND(I168*H168,2)</f>
        <v>0</v>
      </c>
      <c r="K168" s="153"/>
      <c r="L168" s="34"/>
      <c r="M168" s="154" t="s">
        <v>1</v>
      </c>
      <c r="N168" s="155" t="s">
        <v>41</v>
      </c>
      <c r="O168" s="59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8" t="s">
        <v>161</v>
      </c>
      <c r="AT168" s="158" t="s">
        <v>157</v>
      </c>
      <c r="AU168" s="158" t="s">
        <v>86</v>
      </c>
      <c r="AY168" s="18" t="s">
        <v>155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8" t="s">
        <v>84</v>
      </c>
      <c r="BK168" s="159">
        <f>ROUND(I168*H168,2)</f>
        <v>0</v>
      </c>
      <c r="BL168" s="18" t="s">
        <v>161</v>
      </c>
      <c r="BM168" s="158" t="s">
        <v>208</v>
      </c>
    </row>
    <row r="169" spans="1:65" s="14" customFormat="1">
      <c r="B169" s="169"/>
      <c r="D169" s="161" t="s">
        <v>167</v>
      </c>
      <c r="E169" s="170" t="s">
        <v>1</v>
      </c>
      <c r="F169" s="171" t="s">
        <v>725</v>
      </c>
      <c r="H169" s="170" t="s">
        <v>1</v>
      </c>
      <c r="I169" s="172"/>
      <c r="L169" s="169"/>
      <c r="M169" s="173"/>
      <c r="N169" s="174"/>
      <c r="O169" s="174"/>
      <c r="P169" s="174"/>
      <c r="Q169" s="174"/>
      <c r="R169" s="174"/>
      <c r="S169" s="174"/>
      <c r="T169" s="175"/>
      <c r="AT169" s="170" t="s">
        <v>167</v>
      </c>
      <c r="AU169" s="170" t="s">
        <v>86</v>
      </c>
      <c r="AV169" s="14" t="s">
        <v>84</v>
      </c>
      <c r="AW169" s="14" t="s">
        <v>32</v>
      </c>
      <c r="AX169" s="14" t="s">
        <v>76</v>
      </c>
      <c r="AY169" s="170" t="s">
        <v>155</v>
      </c>
    </row>
    <row r="170" spans="1:65" s="13" customFormat="1">
      <c r="B170" s="160"/>
      <c r="D170" s="161" t="s">
        <v>167</v>
      </c>
      <c r="E170" s="162" t="s">
        <v>1</v>
      </c>
      <c r="F170" s="163" t="s">
        <v>757</v>
      </c>
      <c r="H170" s="164">
        <v>39.277000000000001</v>
      </c>
      <c r="I170" s="165"/>
      <c r="L170" s="160"/>
      <c r="M170" s="166"/>
      <c r="N170" s="167"/>
      <c r="O170" s="167"/>
      <c r="P170" s="167"/>
      <c r="Q170" s="167"/>
      <c r="R170" s="167"/>
      <c r="S170" s="167"/>
      <c r="T170" s="168"/>
      <c r="AT170" s="162" t="s">
        <v>167</v>
      </c>
      <c r="AU170" s="162" t="s">
        <v>86</v>
      </c>
      <c r="AV170" s="13" t="s">
        <v>86</v>
      </c>
      <c r="AW170" s="13" t="s">
        <v>32</v>
      </c>
      <c r="AX170" s="13" t="s">
        <v>76</v>
      </c>
      <c r="AY170" s="162" t="s">
        <v>155</v>
      </c>
    </row>
    <row r="171" spans="1:65" s="14" customFormat="1">
      <c r="B171" s="169"/>
      <c r="D171" s="161" t="s">
        <v>167</v>
      </c>
      <c r="E171" s="170" t="s">
        <v>1</v>
      </c>
      <c r="F171" s="171" t="s">
        <v>727</v>
      </c>
      <c r="H171" s="170" t="s">
        <v>1</v>
      </c>
      <c r="I171" s="172"/>
      <c r="L171" s="169"/>
      <c r="M171" s="173"/>
      <c r="N171" s="174"/>
      <c r="O171" s="174"/>
      <c r="P171" s="174"/>
      <c r="Q171" s="174"/>
      <c r="R171" s="174"/>
      <c r="S171" s="174"/>
      <c r="T171" s="175"/>
      <c r="AT171" s="170" t="s">
        <v>167</v>
      </c>
      <c r="AU171" s="170" t="s">
        <v>86</v>
      </c>
      <c r="AV171" s="14" t="s">
        <v>84</v>
      </c>
      <c r="AW171" s="14" t="s">
        <v>32</v>
      </c>
      <c r="AX171" s="14" t="s">
        <v>76</v>
      </c>
      <c r="AY171" s="170" t="s">
        <v>155</v>
      </c>
    </row>
    <row r="172" spans="1:65" s="13" customFormat="1">
      <c r="B172" s="160"/>
      <c r="D172" s="161" t="s">
        <v>167</v>
      </c>
      <c r="E172" s="162" t="s">
        <v>1</v>
      </c>
      <c r="F172" s="163" t="s">
        <v>758</v>
      </c>
      <c r="H172" s="164">
        <v>47.32</v>
      </c>
      <c r="I172" s="165"/>
      <c r="L172" s="160"/>
      <c r="M172" s="166"/>
      <c r="N172" s="167"/>
      <c r="O172" s="167"/>
      <c r="P172" s="167"/>
      <c r="Q172" s="167"/>
      <c r="R172" s="167"/>
      <c r="S172" s="167"/>
      <c r="T172" s="168"/>
      <c r="AT172" s="162" t="s">
        <v>167</v>
      </c>
      <c r="AU172" s="162" t="s">
        <v>86</v>
      </c>
      <c r="AV172" s="13" t="s">
        <v>86</v>
      </c>
      <c r="AW172" s="13" t="s">
        <v>32</v>
      </c>
      <c r="AX172" s="13" t="s">
        <v>76</v>
      </c>
      <c r="AY172" s="162" t="s">
        <v>155</v>
      </c>
    </row>
    <row r="173" spans="1:65" s="14" customFormat="1">
      <c r="B173" s="169"/>
      <c r="D173" s="161" t="s">
        <v>167</v>
      </c>
      <c r="E173" s="170" t="s">
        <v>1</v>
      </c>
      <c r="F173" s="171" t="s">
        <v>759</v>
      </c>
      <c r="H173" s="170" t="s">
        <v>1</v>
      </c>
      <c r="I173" s="172"/>
      <c r="L173" s="169"/>
      <c r="M173" s="173"/>
      <c r="N173" s="174"/>
      <c r="O173" s="174"/>
      <c r="P173" s="174"/>
      <c r="Q173" s="174"/>
      <c r="R173" s="174"/>
      <c r="S173" s="174"/>
      <c r="T173" s="175"/>
      <c r="AT173" s="170" t="s">
        <v>167</v>
      </c>
      <c r="AU173" s="170" t="s">
        <v>86</v>
      </c>
      <c r="AV173" s="14" t="s">
        <v>84</v>
      </c>
      <c r="AW173" s="14" t="s">
        <v>32</v>
      </c>
      <c r="AX173" s="14" t="s">
        <v>76</v>
      </c>
      <c r="AY173" s="170" t="s">
        <v>155</v>
      </c>
    </row>
    <row r="174" spans="1:65" s="13" customFormat="1">
      <c r="B174" s="160"/>
      <c r="D174" s="161" t="s">
        <v>167</v>
      </c>
      <c r="E174" s="162" t="s">
        <v>1</v>
      </c>
      <c r="F174" s="163" t="s">
        <v>760</v>
      </c>
      <c r="H174" s="164">
        <v>249.3</v>
      </c>
      <c r="I174" s="165"/>
      <c r="L174" s="160"/>
      <c r="M174" s="166"/>
      <c r="N174" s="167"/>
      <c r="O174" s="167"/>
      <c r="P174" s="167"/>
      <c r="Q174" s="167"/>
      <c r="R174" s="167"/>
      <c r="S174" s="167"/>
      <c r="T174" s="168"/>
      <c r="AT174" s="162" t="s">
        <v>167</v>
      </c>
      <c r="AU174" s="162" t="s">
        <v>86</v>
      </c>
      <c r="AV174" s="13" t="s">
        <v>86</v>
      </c>
      <c r="AW174" s="13" t="s">
        <v>32</v>
      </c>
      <c r="AX174" s="13" t="s">
        <v>76</v>
      </c>
      <c r="AY174" s="162" t="s">
        <v>155</v>
      </c>
    </row>
    <row r="175" spans="1:65" s="15" customFormat="1">
      <c r="B175" s="176"/>
      <c r="D175" s="161" t="s">
        <v>167</v>
      </c>
      <c r="E175" s="177" t="s">
        <v>1</v>
      </c>
      <c r="F175" s="178" t="s">
        <v>178</v>
      </c>
      <c r="H175" s="179">
        <v>335.89700000000005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167</v>
      </c>
      <c r="AU175" s="177" t="s">
        <v>86</v>
      </c>
      <c r="AV175" s="15" t="s">
        <v>161</v>
      </c>
      <c r="AW175" s="15" t="s">
        <v>32</v>
      </c>
      <c r="AX175" s="15" t="s">
        <v>84</v>
      </c>
      <c r="AY175" s="177" t="s">
        <v>155</v>
      </c>
    </row>
    <row r="176" spans="1:65" s="2" customFormat="1" ht="24.2" customHeight="1">
      <c r="A176" s="33"/>
      <c r="B176" s="145"/>
      <c r="C176" s="146" t="s">
        <v>212</v>
      </c>
      <c r="D176" s="146" t="s">
        <v>157</v>
      </c>
      <c r="E176" s="147" t="s">
        <v>761</v>
      </c>
      <c r="F176" s="148" t="s">
        <v>762</v>
      </c>
      <c r="G176" s="149" t="s">
        <v>172</v>
      </c>
      <c r="H176" s="150">
        <v>54.771000000000001</v>
      </c>
      <c r="I176" s="151"/>
      <c r="J176" s="152">
        <f>ROUND(I176*H176,2)</f>
        <v>0</v>
      </c>
      <c r="K176" s="153"/>
      <c r="L176" s="34"/>
      <c r="M176" s="154" t="s">
        <v>1</v>
      </c>
      <c r="N176" s="155" t="s">
        <v>41</v>
      </c>
      <c r="O176" s="59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8" t="s">
        <v>161</v>
      </c>
      <c r="AT176" s="158" t="s">
        <v>157</v>
      </c>
      <c r="AU176" s="158" t="s">
        <v>86</v>
      </c>
      <c r="AY176" s="18" t="s">
        <v>155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8" t="s">
        <v>84</v>
      </c>
      <c r="BK176" s="159">
        <f>ROUND(I176*H176,2)</f>
        <v>0</v>
      </c>
      <c r="BL176" s="18" t="s">
        <v>161</v>
      </c>
      <c r="BM176" s="158" t="s">
        <v>215</v>
      </c>
    </row>
    <row r="177" spans="1:65" s="14" customFormat="1">
      <c r="B177" s="169"/>
      <c r="D177" s="161" t="s">
        <v>167</v>
      </c>
      <c r="E177" s="170" t="s">
        <v>1</v>
      </c>
      <c r="F177" s="171" t="s">
        <v>725</v>
      </c>
      <c r="H177" s="170" t="s">
        <v>1</v>
      </c>
      <c r="I177" s="172"/>
      <c r="L177" s="169"/>
      <c r="M177" s="173"/>
      <c r="N177" s="174"/>
      <c r="O177" s="174"/>
      <c r="P177" s="174"/>
      <c r="Q177" s="174"/>
      <c r="R177" s="174"/>
      <c r="S177" s="174"/>
      <c r="T177" s="175"/>
      <c r="AT177" s="170" t="s">
        <v>167</v>
      </c>
      <c r="AU177" s="170" t="s">
        <v>86</v>
      </c>
      <c r="AV177" s="14" t="s">
        <v>84</v>
      </c>
      <c r="AW177" s="14" t="s">
        <v>32</v>
      </c>
      <c r="AX177" s="14" t="s">
        <v>76</v>
      </c>
      <c r="AY177" s="170" t="s">
        <v>155</v>
      </c>
    </row>
    <row r="178" spans="1:65" s="13" customFormat="1">
      <c r="B178" s="160"/>
      <c r="D178" s="161" t="s">
        <v>167</v>
      </c>
      <c r="E178" s="162" t="s">
        <v>1</v>
      </c>
      <c r="F178" s="163" t="s">
        <v>763</v>
      </c>
      <c r="H178" s="164">
        <v>22.739000000000001</v>
      </c>
      <c r="I178" s="165"/>
      <c r="L178" s="160"/>
      <c r="M178" s="166"/>
      <c r="N178" s="167"/>
      <c r="O178" s="167"/>
      <c r="P178" s="167"/>
      <c r="Q178" s="167"/>
      <c r="R178" s="167"/>
      <c r="S178" s="167"/>
      <c r="T178" s="168"/>
      <c r="AT178" s="162" t="s">
        <v>167</v>
      </c>
      <c r="AU178" s="162" t="s">
        <v>86</v>
      </c>
      <c r="AV178" s="13" t="s">
        <v>86</v>
      </c>
      <c r="AW178" s="13" t="s">
        <v>32</v>
      </c>
      <c r="AX178" s="13" t="s">
        <v>76</v>
      </c>
      <c r="AY178" s="162" t="s">
        <v>155</v>
      </c>
    </row>
    <row r="179" spans="1:65" s="14" customFormat="1">
      <c r="B179" s="169"/>
      <c r="D179" s="161" t="s">
        <v>167</v>
      </c>
      <c r="E179" s="170" t="s">
        <v>1</v>
      </c>
      <c r="F179" s="171" t="s">
        <v>727</v>
      </c>
      <c r="H179" s="170" t="s">
        <v>1</v>
      </c>
      <c r="I179" s="172"/>
      <c r="L179" s="169"/>
      <c r="M179" s="173"/>
      <c r="N179" s="174"/>
      <c r="O179" s="174"/>
      <c r="P179" s="174"/>
      <c r="Q179" s="174"/>
      <c r="R179" s="174"/>
      <c r="S179" s="174"/>
      <c r="T179" s="175"/>
      <c r="AT179" s="170" t="s">
        <v>167</v>
      </c>
      <c r="AU179" s="170" t="s">
        <v>86</v>
      </c>
      <c r="AV179" s="14" t="s">
        <v>84</v>
      </c>
      <c r="AW179" s="14" t="s">
        <v>32</v>
      </c>
      <c r="AX179" s="14" t="s">
        <v>76</v>
      </c>
      <c r="AY179" s="170" t="s">
        <v>155</v>
      </c>
    </row>
    <row r="180" spans="1:65" s="13" customFormat="1">
      <c r="B180" s="160"/>
      <c r="D180" s="161" t="s">
        <v>167</v>
      </c>
      <c r="E180" s="162" t="s">
        <v>1</v>
      </c>
      <c r="F180" s="163" t="s">
        <v>764</v>
      </c>
      <c r="H180" s="164">
        <v>32.031999999999996</v>
      </c>
      <c r="I180" s="165"/>
      <c r="L180" s="160"/>
      <c r="M180" s="166"/>
      <c r="N180" s="167"/>
      <c r="O180" s="167"/>
      <c r="P180" s="167"/>
      <c r="Q180" s="167"/>
      <c r="R180" s="167"/>
      <c r="S180" s="167"/>
      <c r="T180" s="168"/>
      <c r="AT180" s="162" t="s">
        <v>167</v>
      </c>
      <c r="AU180" s="162" t="s">
        <v>86</v>
      </c>
      <c r="AV180" s="13" t="s">
        <v>86</v>
      </c>
      <c r="AW180" s="13" t="s">
        <v>32</v>
      </c>
      <c r="AX180" s="13" t="s">
        <v>76</v>
      </c>
      <c r="AY180" s="162" t="s">
        <v>155</v>
      </c>
    </row>
    <row r="181" spans="1:65" s="15" customFormat="1">
      <c r="B181" s="176"/>
      <c r="D181" s="161" t="s">
        <v>167</v>
      </c>
      <c r="E181" s="177" t="s">
        <v>1</v>
      </c>
      <c r="F181" s="178" t="s">
        <v>178</v>
      </c>
      <c r="H181" s="179">
        <v>54.771000000000001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167</v>
      </c>
      <c r="AU181" s="177" t="s">
        <v>86</v>
      </c>
      <c r="AV181" s="15" t="s">
        <v>161</v>
      </c>
      <c r="AW181" s="15" t="s">
        <v>32</v>
      </c>
      <c r="AX181" s="15" t="s">
        <v>84</v>
      </c>
      <c r="AY181" s="177" t="s">
        <v>155</v>
      </c>
    </row>
    <row r="182" spans="1:65" s="2" customFormat="1" ht="16.5" customHeight="1">
      <c r="A182" s="33"/>
      <c r="B182" s="145"/>
      <c r="C182" s="184" t="s">
        <v>8</v>
      </c>
      <c r="D182" s="184" t="s">
        <v>230</v>
      </c>
      <c r="E182" s="185" t="s">
        <v>765</v>
      </c>
      <c r="F182" s="186" t="s">
        <v>766</v>
      </c>
      <c r="G182" s="187" t="s">
        <v>202</v>
      </c>
      <c r="H182" s="188">
        <v>109.542</v>
      </c>
      <c r="I182" s="189"/>
      <c r="J182" s="190">
        <f>ROUND(I182*H182,2)</f>
        <v>0</v>
      </c>
      <c r="K182" s="191"/>
      <c r="L182" s="192"/>
      <c r="M182" s="193" t="s">
        <v>1</v>
      </c>
      <c r="N182" s="194" t="s">
        <v>41</v>
      </c>
      <c r="O182" s="59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8" t="s">
        <v>185</v>
      </c>
      <c r="AT182" s="158" t="s">
        <v>230</v>
      </c>
      <c r="AU182" s="158" t="s">
        <v>86</v>
      </c>
      <c r="AY182" s="18" t="s">
        <v>155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8" t="s">
        <v>84</v>
      </c>
      <c r="BK182" s="159">
        <f>ROUND(I182*H182,2)</f>
        <v>0</v>
      </c>
      <c r="BL182" s="18" t="s">
        <v>161</v>
      </c>
      <c r="BM182" s="158" t="s">
        <v>225</v>
      </c>
    </row>
    <row r="183" spans="1:65" s="12" customFormat="1" ht="22.9" customHeight="1">
      <c r="B183" s="132"/>
      <c r="D183" s="133" t="s">
        <v>75</v>
      </c>
      <c r="E183" s="143" t="s">
        <v>161</v>
      </c>
      <c r="F183" s="143" t="s">
        <v>320</v>
      </c>
      <c r="I183" s="135"/>
      <c r="J183" s="144">
        <f>BK183</f>
        <v>0</v>
      </c>
      <c r="L183" s="132"/>
      <c r="M183" s="137"/>
      <c r="N183" s="138"/>
      <c r="O183" s="138"/>
      <c r="P183" s="139">
        <f>SUM(P184:P189)</f>
        <v>0</v>
      </c>
      <c r="Q183" s="138"/>
      <c r="R183" s="139">
        <f>SUM(R184:R189)</f>
        <v>0</v>
      </c>
      <c r="S183" s="138"/>
      <c r="T183" s="140">
        <f>SUM(T184:T189)</f>
        <v>0</v>
      </c>
      <c r="AR183" s="133" t="s">
        <v>84</v>
      </c>
      <c r="AT183" s="141" t="s">
        <v>75</v>
      </c>
      <c r="AU183" s="141" t="s">
        <v>84</v>
      </c>
      <c r="AY183" s="133" t="s">
        <v>155</v>
      </c>
      <c r="BK183" s="142">
        <f>SUM(BK184:BK189)</f>
        <v>0</v>
      </c>
    </row>
    <row r="184" spans="1:65" s="2" customFormat="1" ht="16.5" customHeight="1">
      <c r="A184" s="33"/>
      <c r="B184" s="145"/>
      <c r="C184" s="146" t="s">
        <v>188</v>
      </c>
      <c r="D184" s="146" t="s">
        <v>157</v>
      </c>
      <c r="E184" s="147" t="s">
        <v>767</v>
      </c>
      <c r="F184" s="148" t="s">
        <v>768</v>
      </c>
      <c r="G184" s="149" t="s">
        <v>172</v>
      </c>
      <c r="H184" s="150">
        <v>12.448</v>
      </c>
      <c r="I184" s="151"/>
      <c r="J184" s="152">
        <f>ROUND(I184*H184,2)</f>
        <v>0</v>
      </c>
      <c r="K184" s="153"/>
      <c r="L184" s="34"/>
      <c r="M184" s="154" t="s">
        <v>1</v>
      </c>
      <c r="N184" s="155" t="s">
        <v>41</v>
      </c>
      <c r="O184" s="59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8" t="s">
        <v>161</v>
      </c>
      <c r="AT184" s="158" t="s">
        <v>157</v>
      </c>
      <c r="AU184" s="158" t="s">
        <v>86</v>
      </c>
      <c r="AY184" s="18" t="s">
        <v>155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8" t="s">
        <v>84</v>
      </c>
      <c r="BK184" s="159">
        <f>ROUND(I184*H184,2)</f>
        <v>0</v>
      </c>
      <c r="BL184" s="18" t="s">
        <v>161</v>
      </c>
      <c r="BM184" s="158" t="s">
        <v>233</v>
      </c>
    </row>
    <row r="185" spans="1:65" s="14" customFormat="1">
      <c r="B185" s="169"/>
      <c r="D185" s="161" t="s">
        <v>167</v>
      </c>
      <c r="E185" s="170" t="s">
        <v>1</v>
      </c>
      <c r="F185" s="171" t="s">
        <v>725</v>
      </c>
      <c r="H185" s="170" t="s">
        <v>1</v>
      </c>
      <c r="I185" s="172"/>
      <c r="L185" s="169"/>
      <c r="M185" s="173"/>
      <c r="N185" s="174"/>
      <c r="O185" s="174"/>
      <c r="P185" s="174"/>
      <c r="Q185" s="174"/>
      <c r="R185" s="174"/>
      <c r="S185" s="174"/>
      <c r="T185" s="175"/>
      <c r="AT185" s="170" t="s">
        <v>167</v>
      </c>
      <c r="AU185" s="170" t="s">
        <v>86</v>
      </c>
      <c r="AV185" s="14" t="s">
        <v>84</v>
      </c>
      <c r="AW185" s="14" t="s">
        <v>32</v>
      </c>
      <c r="AX185" s="14" t="s">
        <v>76</v>
      </c>
      <c r="AY185" s="170" t="s">
        <v>155</v>
      </c>
    </row>
    <row r="186" spans="1:65" s="13" customFormat="1">
      <c r="B186" s="160"/>
      <c r="D186" s="161" t="s">
        <v>167</v>
      </c>
      <c r="E186" s="162" t="s">
        <v>1</v>
      </c>
      <c r="F186" s="163" t="s">
        <v>769</v>
      </c>
      <c r="H186" s="164">
        <v>5.1680000000000001</v>
      </c>
      <c r="I186" s="165"/>
      <c r="L186" s="160"/>
      <c r="M186" s="166"/>
      <c r="N186" s="167"/>
      <c r="O186" s="167"/>
      <c r="P186" s="167"/>
      <c r="Q186" s="167"/>
      <c r="R186" s="167"/>
      <c r="S186" s="167"/>
      <c r="T186" s="168"/>
      <c r="AT186" s="162" t="s">
        <v>167</v>
      </c>
      <c r="AU186" s="162" t="s">
        <v>86</v>
      </c>
      <c r="AV186" s="13" t="s">
        <v>86</v>
      </c>
      <c r="AW186" s="13" t="s">
        <v>32</v>
      </c>
      <c r="AX186" s="13" t="s">
        <v>76</v>
      </c>
      <c r="AY186" s="162" t="s">
        <v>155</v>
      </c>
    </row>
    <row r="187" spans="1:65" s="14" customFormat="1">
      <c r="B187" s="169"/>
      <c r="D187" s="161" t="s">
        <v>167</v>
      </c>
      <c r="E187" s="170" t="s">
        <v>1</v>
      </c>
      <c r="F187" s="171" t="s">
        <v>727</v>
      </c>
      <c r="H187" s="170" t="s">
        <v>1</v>
      </c>
      <c r="I187" s="172"/>
      <c r="L187" s="169"/>
      <c r="M187" s="173"/>
      <c r="N187" s="174"/>
      <c r="O187" s="174"/>
      <c r="P187" s="174"/>
      <c r="Q187" s="174"/>
      <c r="R187" s="174"/>
      <c r="S187" s="174"/>
      <c r="T187" s="175"/>
      <c r="AT187" s="170" t="s">
        <v>167</v>
      </c>
      <c r="AU187" s="170" t="s">
        <v>86</v>
      </c>
      <c r="AV187" s="14" t="s">
        <v>84</v>
      </c>
      <c r="AW187" s="14" t="s">
        <v>32</v>
      </c>
      <c r="AX187" s="14" t="s">
        <v>76</v>
      </c>
      <c r="AY187" s="170" t="s">
        <v>155</v>
      </c>
    </row>
    <row r="188" spans="1:65" s="13" customFormat="1">
      <c r="B188" s="160"/>
      <c r="D188" s="161" t="s">
        <v>167</v>
      </c>
      <c r="E188" s="162" t="s">
        <v>1</v>
      </c>
      <c r="F188" s="163" t="s">
        <v>770</v>
      </c>
      <c r="H188" s="164">
        <v>7.28</v>
      </c>
      <c r="I188" s="165"/>
      <c r="L188" s="160"/>
      <c r="M188" s="166"/>
      <c r="N188" s="167"/>
      <c r="O188" s="167"/>
      <c r="P188" s="167"/>
      <c r="Q188" s="167"/>
      <c r="R188" s="167"/>
      <c r="S188" s="167"/>
      <c r="T188" s="168"/>
      <c r="AT188" s="162" t="s">
        <v>167</v>
      </c>
      <c r="AU188" s="162" t="s">
        <v>86</v>
      </c>
      <c r="AV188" s="13" t="s">
        <v>86</v>
      </c>
      <c r="AW188" s="13" t="s">
        <v>32</v>
      </c>
      <c r="AX188" s="13" t="s">
        <v>76</v>
      </c>
      <c r="AY188" s="162" t="s">
        <v>155</v>
      </c>
    </row>
    <row r="189" spans="1:65" s="15" customFormat="1">
      <c r="B189" s="176"/>
      <c r="D189" s="161" t="s">
        <v>167</v>
      </c>
      <c r="E189" s="177" t="s">
        <v>1</v>
      </c>
      <c r="F189" s="178" t="s">
        <v>178</v>
      </c>
      <c r="H189" s="179">
        <v>12.448</v>
      </c>
      <c r="I189" s="180"/>
      <c r="L189" s="176"/>
      <c r="M189" s="181"/>
      <c r="N189" s="182"/>
      <c r="O189" s="182"/>
      <c r="P189" s="182"/>
      <c r="Q189" s="182"/>
      <c r="R189" s="182"/>
      <c r="S189" s="182"/>
      <c r="T189" s="183"/>
      <c r="AT189" s="177" t="s">
        <v>167</v>
      </c>
      <c r="AU189" s="177" t="s">
        <v>86</v>
      </c>
      <c r="AV189" s="15" t="s">
        <v>161</v>
      </c>
      <c r="AW189" s="15" t="s">
        <v>32</v>
      </c>
      <c r="AX189" s="15" t="s">
        <v>84</v>
      </c>
      <c r="AY189" s="177" t="s">
        <v>155</v>
      </c>
    </row>
    <row r="190" spans="1:65" s="12" customFormat="1" ht="22.9" customHeight="1">
      <c r="B190" s="132"/>
      <c r="D190" s="133" t="s">
        <v>75</v>
      </c>
      <c r="E190" s="143" t="s">
        <v>185</v>
      </c>
      <c r="F190" s="143" t="s">
        <v>771</v>
      </c>
      <c r="I190" s="135"/>
      <c r="J190" s="144">
        <f>BK190</f>
        <v>0</v>
      </c>
      <c r="L190" s="132"/>
      <c r="M190" s="137"/>
      <c r="N190" s="138"/>
      <c r="O190" s="138"/>
      <c r="P190" s="139">
        <f>SUM(P191:P248)</f>
        <v>0</v>
      </c>
      <c r="Q190" s="138"/>
      <c r="R190" s="139">
        <f>SUM(R191:R248)</f>
        <v>0</v>
      </c>
      <c r="S190" s="138"/>
      <c r="T190" s="140">
        <f>SUM(T191:T248)</f>
        <v>0.19389999999999999</v>
      </c>
      <c r="AR190" s="133" t="s">
        <v>84</v>
      </c>
      <c r="AT190" s="141" t="s">
        <v>75</v>
      </c>
      <c r="AU190" s="141" t="s">
        <v>84</v>
      </c>
      <c r="AY190" s="133" t="s">
        <v>155</v>
      </c>
      <c r="BK190" s="142">
        <f>SUM(BK191:BK248)</f>
        <v>0</v>
      </c>
    </row>
    <row r="191" spans="1:65" s="2" customFormat="1" ht="24.2" customHeight="1">
      <c r="A191" s="33"/>
      <c r="B191" s="145"/>
      <c r="C191" s="146" t="s">
        <v>229</v>
      </c>
      <c r="D191" s="146" t="s">
        <v>157</v>
      </c>
      <c r="E191" s="147" t="s">
        <v>772</v>
      </c>
      <c r="F191" s="148" t="s">
        <v>773</v>
      </c>
      <c r="G191" s="149" t="s">
        <v>292</v>
      </c>
      <c r="H191" s="150">
        <v>34.6</v>
      </c>
      <c r="I191" s="151"/>
      <c r="J191" s="152">
        <f>ROUND(I191*H191,2)</f>
        <v>0</v>
      </c>
      <c r="K191" s="153"/>
      <c r="L191" s="34"/>
      <c r="M191" s="154" t="s">
        <v>1</v>
      </c>
      <c r="N191" s="155" t="s">
        <v>41</v>
      </c>
      <c r="O191" s="59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8" t="s">
        <v>161</v>
      </c>
      <c r="AT191" s="158" t="s">
        <v>157</v>
      </c>
      <c r="AU191" s="158" t="s">
        <v>86</v>
      </c>
      <c r="AY191" s="18" t="s">
        <v>155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8" t="s">
        <v>84</v>
      </c>
      <c r="BK191" s="159">
        <f>ROUND(I191*H191,2)</f>
        <v>0</v>
      </c>
      <c r="BL191" s="18" t="s">
        <v>161</v>
      </c>
      <c r="BM191" s="158" t="s">
        <v>237</v>
      </c>
    </row>
    <row r="192" spans="1:65" s="13" customFormat="1">
      <c r="B192" s="160"/>
      <c r="D192" s="161" t="s">
        <v>167</v>
      </c>
      <c r="E192" s="162" t="s">
        <v>1</v>
      </c>
      <c r="F192" s="163" t="s">
        <v>774</v>
      </c>
      <c r="H192" s="164">
        <v>34.6</v>
      </c>
      <c r="I192" s="165"/>
      <c r="L192" s="160"/>
      <c r="M192" s="166"/>
      <c r="N192" s="167"/>
      <c r="O192" s="167"/>
      <c r="P192" s="167"/>
      <c r="Q192" s="167"/>
      <c r="R192" s="167"/>
      <c r="S192" s="167"/>
      <c r="T192" s="168"/>
      <c r="AT192" s="162" t="s">
        <v>167</v>
      </c>
      <c r="AU192" s="162" t="s">
        <v>86</v>
      </c>
      <c r="AV192" s="13" t="s">
        <v>86</v>
      </c>
      <c r="AW192" s="13" t="s">
        <v>32</v>
      </c>
      <c r="AX192" s="13" t="s">
        <v>76</v>
      </c>
      <c r="AY192" s="162" t="s">
        <v>155</v>
      </c>
    </row>
    <row r="193" spans="1:65" s="15" customFormat="1">
      <c r="B193" s="176"/>
      <c r="D193" s="161" t="s">
        <v>167</v>
      </c>
      <c r="E193" s="177" t="s">
        <v>1</v>
      </c>
      <c r="F193" s="178" t="s">
        <v>178</v>
      </c>
      <c r="H193" s="179">
        <v>34.6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167</v>
      </c>
      <c r="AU193" s="177" t="s">
        <v>86</v>
      </c>
      <c r="AV193" s="15" t="s">
        <v>161</v>
      </c>
      <c r="AW193" s="15" t="s">
        <v>32</v>
      </c>
      <c r="AX193" s="15" t="s">
        <v>84</v>
      </c>
      <c r="AY193" s="177" t="s">
        <v>155</v>
      </c>
    </row>
    <row r="194" spans="1:65" s="2" customFormat="1" ht="24.2" customHeight="1">
      <c r="A194" s="33"/>
      <c r="B194" s="145"/>
      <c r="C194" s="184" t="s">
        <v>192</v>
      </c>
      <c r="D194" s="184" t="s">
        <v>230</v>
      </c>
      <c r="E194" s="185" t="s">
        <v>775</v>
      </c>
      <c r="F194" s="186" t="s">
        <v>776</v>
      </c>
      <c r="G194" s="187" t="s">
        <v>292</v>
      </c>
      <c r="H194" s="188">
        <v>34.6</v>
      </c>
      <c r="I194" s="189"/>
      <c r="J194" s="190">
        <f>ROUND(I194*H194,2)</f>
        <v>0</v>
      </c>
      <c r="K194" s="191"/>
      <c r="L194" s="192"/>
      <c r="M194" s="193" t="s">
        <v>1</v>
      </c>
      <c r="N194" s="194" t="s">
        <v>41</v>
      </c>
      <c r="O194" s="59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8" t="s">
        <v>185</v>
      </c>
      <c r="AT194" s="158" t="s">
        <v>230</v>
      </c>
      <c r="AU194" s="158" t="s">
        <v>86</v>
      </c>
      <c r="AY194" s="18" t="s">
        <v>155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8" t="s">
        <v>84</v>
      </c>
      <c r="BK194" s="159">
        <f>ROUND(I194*H194,2)</f>
        <v>0</v>
      </c>
      <c r="BL194" s="18" t="s">
        <v>161</v>
      </c>
      <c r="BM194" s="158" t="s">
        <v>241</v>
      </c>
    </row>
    <row r="195" spans="1:65" s="2" customFormat="1" ht="24.2" customHeight="1">
      <c r="A195" s="33"/>
      <c r="B195" s="145"/>
      <c r="C195" s="146" t="s">
        <v>238</v>
      </c>
      <c r="D195" s="146" t="s">
        <v>157</v>
      </c>
      <c r="E195" s="147" t="s">
        <v>777</v>
      </c>
      <c r="F195" s="148" t="s">
        <v>778</v>
      </c>
      <c r="G195" s="149" t="s">
        <v>292</v>
      </c>
      <c r="H195" s="150">
        <v>30</v>
      </c>
      <c r="I195" s="151"/>
      <c r="J195" s="152">
        <f>ROUND(I195*H195,2)</f>
        <v>0</v>
      </c>
      <c r="K195" s="153"/>
      <c r="L195" s="34"/>
      <c r="M195" s="154" t="s">
        <v>1</v>
      </c>
      <c r="N195" s="155" t="s">
        <v>41</v>
      </c>
      <c r="O195" s="59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8" t="s">
        <v>161</v>
      </c>
      <c r="AT195" s="158" t="s">
        <v>157</v>
      </c>
      <c r="AU195" s="158" t="s">
        <v>86</v>
      </c>
      <c r="AY195" s="18" t="s">
        <v>155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8" t="s">
        <v>84</v>
      </c>
      <c r="BK195" s="159">
        <f>ROUND(I195*H195,2)</f>
        <v>0</v>
      </c>
      <c r="BL195" s="18" t="s">
        <v>161</v>
      </c>
      <c r="BM195" s="158" t="s">
        <v>242</v>
      </c>
    </row>
    <row r="196" spans="1:65" s="13" customFormat="1">
      <c r="B196" s="160"/>
      <c r="D196" s="161" t="s">
        <v>167</v>
      </c>
      <c r="E196" s="162" t="s">
        <v>1</v>
      </c>
      <c r="F196" s="163" t="s">
        <v>779</v>
      </c>
      <c r="H196" s="164">
        <v>30</v>
      </c>
      <c r="I196" s="165"/>
      <c r="L196" s="160"/>
      <c r="M196" s="166"/>
      <c r="N196" s="167"/>
      <c r="O196" s="167"/>
      <c r="P196" s="167"/>
      <c r="Q196" s="167"/>
      <c r="R196" s="167"/>
      <c r="S196" s="167"/>
      <c r="T196" s="168"/>
      <c r="AT196" s="162" t="s">
        <v>167</v>
      </c>
      <c r="AU196" s="162" t="s">
        <v>86</v>
      </c>
      <c r="AV196" s="13" t="s">
        <v>86</v>
      </c>
      <c r="AW196" s="13" t="s">
        <v>32</v>
      </c>
      <c r="AX196" s="13" t="s">
        <v>76</v>
      </c>
      <c r="AY196" s="162" t="s">
        <v>155</v>
      </c>
    </row>
    <row r="197" spans="1:65" s="15" customFormat="1">
      <c r="B197" s="176"/>
      <c r="D197" s="161" t="s">
        <v>167</v>
      </c>
      <c r="E197" s="177" t="s">
        <v>1</v>
      </c>
      <c r="F197" s="178" t="s">
        <v>178</v>
      </c>
      <c r="H197" s="179">
        <v>30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167</v>
      </c>
      <c r="AU197" s="177" t="s">
        <v>86</v>
      </c>
      <c r="AV197" s="15" t="s">
        <v>161</v>
      </c>
      <c r="AW197" s="15" t="s">
        <v>32</v>
      </c>
      <c r="AX197" s="15" t="s">
        <v>84</v>
      </c>
      <c r="AY197" s="177" t="s">
        <v>155</v>
      </c>
    </row>
    <row r="198" spans="1:65" s="2" customFormat="1" ht="24.2" customHeight="1">
      <c r="A198" s="33"/>
      <c r="B198" s="145"/>
      <c r="C198" s="184" t="s">
        <v>195</v>
      </c>
      <c r="D198" s="184" t="s">
        <v>230</v>
      </c>
      <c r="E198" s="185" t="s">
        <v>780</v>
      </c>
      <c r="F198" s="186" t="s">
        <v>781</v>
      </c>
      <c r="G198" s="187" t="s">
        <v>292</v>
      </c>
      <c r="H198" s="188">
        <v>30</v>
      </c>
      <c r="I198" s="189"/>
      <c r="J198" s="190">
        <f>ROUND(I198*H198,2)</f>
        <v>0</v>
      </c>
      <c r="K198" s="191"/>
      <c r="L198" s="192"/>
      <c r="M198" s="193" t="s">
        <v>1</v>
      </c>
      <c r="N198" s="194" t="s">
        <v>41</v>
      </c>
      <c r="O198" s="59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8" t="s">
        <v>185</v>
      </c>
      <c r="AT198" s="158" t="s">
        <v>230</v>
      </c>
      <c r="AU198" s="158" t="s">
        <v>86</v>
      </c>
      <c r="AY198" s="18" t="s">
        <v>155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8" t="s">
        <v>84</v>
      </c>
      <c r="BK198" s="159">
        <f>ROUND(I198*H198,2)</f>
        <v>0</v>
      </c>
      <c r="BL198" s="18" t="s">
        <v>161</v>
      </c>
      <c r="BM198" s="158" t="s">
        <v>247</v>
      </c>
    </row>
    <row r="199" spans="1:65" s="2" customFormat="1" ht="21.75" customHeight="1">
      <c r="A199" s="33"/>
      <c r="B199" s="145"/>
      <c r="C199" s="146" t="s">
        <v>297</v>
      </c>
      <c r="D199" s="146" t="s">
        <v>157</v>
      </c>
      <c r="E199" s="147" t="s">
        <v>782</v>
      </c>
      <c r="F199" s="148" t="s">
        <v>783</v>
      </c>
      <c r="G199" s="149" t="s">
        <v>292</v>
      </c>
      <c r="H199" s="150">
        <v>277</v>
      </c>
      <c r="I199" s="151"/>
      <c r="J199" s="152">
        <f>ROUND(I199*H199,2)</f>
        <v>0</v>
      </c>
      <c r="K199" s="153"/>
      <c r="L199" s="34"/>
      <c r="M199" s="154" t="s">
        <v>1</v>
      </c>
      <c r="N199" s="155" t="s">
        <v>41</v>
      </c>
      <c r="O199" s="59"/>
      <c r="P199" s="156">
        <f>O199*H199</f>
        <v>0</v>
      </c>
      <c r="Q199" s="156">
        <v>0</v>
      </c>
      <c r="R199" s="156">
        <f>Q199*H199</f>
        <v>0</v>
      </c>
      <c r="S199" s="156">
        <v>6.9999999999999999E-4</v>
      </c>
      <c r="T199" s="157">
        <f>S199*H199</f>
        <v>0.19389999999999999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8" t="s">
        <v>161</v>
      </c>
      <c r="AT199" s="158" t="s">
        <v>157</v>
      </c>
      <c r="AU199" s="158" t="s">
        <v>86</v>
      </c>
      <c r="AY199" s="18" t="s">
        <v>155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8" t="s">
        <v>84</v>
      </c>
      <c r="BK199" s="159">
        <f>ROUND(I199*H199,2)</f>
        <v>0</v>
      </c>
      <c r="BL199" s="18" t="s">
        <v>161</v>
      </c>
      <c r="BM199" s="158" t="s">
        <v>784</v>
      </c>
    </row>
    <row r="200" spans="1:65" s="2" customFormat="1" ht="24.2" customHeight="1">
      <c r="A200" s="33"/>
      <c r="B200" s="145"/>
      <c r="C200" s="146" t="s">
        <v>7</v>
      </c>
      <c r="D200" s="146" t="s">
        <v>157</v>
      </c>
      <c r="E200" s="147" t="s">
        <v>785</v>
      </c>
      <c r="F200" s="148" t="s">
        <v>786</v>
      </c>
      <c r="G200" s="149" t="s">
        <v>292</v>
      </c>
      <c r="H200" s="150">
        <v>11</v>
      </c>
      <c r="I200" s="151"/>
      <c r="J200" s="152">
        <f>ROUND(I200*H200,2)</f>
        <v>0</v>
      </c>
      <c r="K200" s="153"/>
      <c r="L200" s="34"/>
      <c r="M200" s="154" t="s">
        <v>1</v>
      </c>
      <c r="N200" s="155" t="s">
        <v>41</v>
      </c>
      <c r="O200" s="59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8" t="s">
        <v>161</v>
      </c>
      <c r="AT200" s="158" t="s">
        <v>157</v>
      </c>
      <c r="AU200" s="158" t="s">
        <v>86</v>
      </c>
      <c r="AY200" s="18" t="s">
        <v>155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8" t="s">
        <v>84</v>
      </c>
      <c r="BK200" s="159">
        <f>ROUND(I200*H200,2)</f>
        <v>0</v>
      </c>
      <c r="BL200" s="18" t="s">
        <v>161</v>
      </c>
      <c r="BM200" s="158" t="s">
        <v>252</v>
      </c>
    </row>
    <row r="201" spans="1:65" s="13" customFormat="1">
      <c r="B201" s="160"/>
      <c r="D201" s="161" t="s">
        <v>167</v>
      </c>
      <c r="E201" s="162" t="s">
        <v>1</v>
      </c>
      <c r="F201" s="163" t="s">
        <v>787</v>
      </c>
      <c r="H201" s="164">
        <v>11</v>
      </c>
      <c r="I201" s="165"/>
      <c r="L201" s="160"/>
      <c r="M201" s="166"/>
      <c r="N201" s="167"/>
      <c r="O201" s="167"/>
      <c r="P201" s="167"/>
      <c r="Q201" s="167"/>
      <c r="R201" s="167"/>
      <c r="S201" s="167"/>
      <c r="T201" s="168"/>
      <c r="AT201" s="162" t="s">
        <v>167</v>
      </c>
      <c r="AU201" s="162" t="s">
        <v>86</v>
      </c>
      <c r="AV201" s="13" t="s">
        <v>86</v>
      </c>
      <c r="AW201" s="13" t="s">
        <v>32</v>
      </c>
      <c r="AX201" s="13" t="s">
        <v>76</v>
      </c>
      <c r="AY201" s="162" t="s">
        <v>155</v>
      </c>
    </row>
    <row r="202" spans="1:65" s="15" customFormat="1">
      <c r="B202" s="176"/>
      <c r="D202" s="161" t="s">
        <v>167</v>
      </c>
      <c r="E202" s="177" t="s">
        <v>1</v>
      </c>
      <c r="F202" s="178" t="s">
        <v>178</v>
      </c>
      <c r="H202" s="179">
        <v>11</v>
      </c>
      <c r="I202" s="180"/>
      <c r="L202" s="176"/>
      <c r="M202" s="181"/>
      <c r="N202" s="182"/>
      <c r="O202" s="182"/>
      <c r="P202" s="182"/>
      <c r="Q202" s="182"/>
      <c r="R202" s="182"/>
      <c r="S202" s="182"/>
      <c r="T202" s="183"/>
      <c r="AT202" s="177" t="s">
        <v>167</v>
      </c>
      <c r="AU202" s="177" t="s">
        <v>86</v>
      </c>
      <c r="AV202" s="15" t="s">
        <v>161</v>
      </c>
      <c r="AW202" s="15" t="s">
        <v>32</v>
      </c>
      <c r="AX202" s="15" t="s">
        <v>84</v>
      </c>
      <c r="AY202" s="177" t="s">
        <v>155</v>
      </c>
    </row>
    <row r="203" spans="1:65" s="2" customFormat="1" ht="24.2" customHeight="1">
      <c r="A203" s="33"/>
      <c r="B203" s="145"/>
      <c r="C203" s="146" t="s">
        <v>198</v>
      </c>
      <c r="D203" s="146" t="s">
        <v>157</v>
      </c>
      <c r="E203" s="147" t="s">
        <v>788</v>
      </c>
      <c r="F203" s="148" t="s">
        <v>789</v>
      </c>
      <c r="G203" s="149" t="s">
        <v>292</v>
      </c>
      <c r="H203" s="150">
        <v>30.2</v>
      </c>
      <c r="I203" s="151"/>
      <c r="J203" s="152">
        <f>ROUND(I203*H203,2)</f>
        <v>0</v>
      </c>
      <c r="K203" s="153"/>
      <c r="L203" s="34"/>
      <c r="M203" s="154" t="s">
        <v>1</v>
      </c>
      <c r="N203" s="155" t="s">
        <v>41</v>
      </c>
      <c r="O203" s="59"/>
      <c r="P203" s="156">
        <f>O203*H203</f>
        <v>0</v>
      </c>
      <c r="Q203" s="156">
        <v>0</v>
      </c>
      <c r="R203" s="156">
        <f>Q203*H203</f>
        <v>0</v>
      </c>
      <c r="S203" s="156">
        <v>0</v>
      </c>
      <c r="T203" s="15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8" t="s">
        <v>161</v>
      </c>
      <c r="AT203" s="158" t="s">
        <v>157</v>
      </c>
      <c r="AU203" s="158" t="s">
        <v>86</v>
      </c>
      <c r="AY203" s="18" t="s">
        <v>155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8" t="s">
        <v>84</v>
      </c>
      <c r="BK203" s="159">
        <f>ROUND(I203*H203,2)</f>
        <v>0</v>
      </c>
      <c r="BL203" s="18" t="s">
        <v>161</v>
      </c>
      <c r="BM203" s="158" t="s">
        <v>256</v>
      </c>
    </row>
    <row r="204" spans="1:65" s="13" customFormat="1">
      <c r="B204" s="160"/>
      <c r="D204" s="161" t="s">
        <v>167</v>
      </c>
      <c r="E204" s="162" t="s">
        <v>1</v>
      </c>
      <c r="F204" s="163" t="s">
        <v>790</v>
      </c>
      <c r="H204" s="164">
        <v>22</v>
      </c>
      <c r="I204" s="165"/>
      <c r="L204" s="160"/>
      <c r="M204" s="166"/>
      <c r="N204" s="167"/>
      <c r="O204" s="167"/>
      <c r="P204" s="167"/>
      <c r="Q204" s="167"/>
      <c r="R204" s="167"/>
      <c r="S204" s="167"/>
      <c r="T204" s="168"/>
      <c r="AT204" s="162" t="s">
        <v>167</v>
      </c>
      <c r="AU204" s="162" t="s">
        <v>86</v>
      </c>
      <c r="AV204" s="13" t="s">
        <v>86</v>
      </c>
      <c r="AW204" s="13" t="s">
        <v>32</v>
      </c>
      <c r="AX204" s="13" t="s">
        <v>76</v>
      </c>
      <c r="AY204" s="162" t="s">
        <v>155</v>
      </c>
    </row>
    <row r="205" spans="1:65" s="13" customFormat="1">
      <c r="B205" s="160"/>
      <c r="D205" s="161" t="s">
        <v>167</v>
      </c>
      <c r="E205" s="162" t="s">
        <v>1</v>
      </c>
      <c r="F205" s="163" t="s">
        <v>791</v>
      </c>
      <c r="H205" s="164">
        <v>8.1999999999999993</v>
      </c>
      <c r="I205" s="165"/>
      <c r="L205" s="160"/>
      <c r="M205" s="166"/>
      <c r="N205" s="167"/>
      <c r="O205" s="167"/>
      <c r="P205" s="167"/>
      <c r="Q205" s="167"/>
      <c r="R205" s="167"/>
      <c r="S205" s="167"/>
      <c r="T205" s="168"/>
      <c r="AT205" s="162" t="s">
        <v>167</v>
      </c>
      <c r="AU205" s="162" t="s">
        <v>86</v>
      </c>
      <c r="AV205" s="13" t="s">
        <v>86</v>
      </c>
      <c r="AW205" s="13" t="s">
        <v>32</v>
      </c>
      <c r="AX205" s="13" t="s">
        <v>76</v>
      </c>
      <c r="AY205" s="162" t="s">
        <v>155</v>
      </c>
    </row>
    <row r="206" spans="1:65" s="15" customFormat="1">
      <c r="B206" s="176"/>
      <c r="D206" s="161" t="s">
        <v>167</v>
      </c>
      <c r="E206" s="177" t="s">
        <v>1</v>
      </c>
      <c r="F206" s="178" t="s">
        <v>178</v>
      </c>
      <c r="H206" s="179">
        <v>30.2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167</v>
      </c>
      <c r="AU206" s="177" t="s">
        <v>86</v>
      </c>
      <c r="AV206" s="15" t="s">
        <v>161</v>
      </c>
      <c r="AW206" s="15" t="s">
        <v>32</v>
      </c>
      <c r="AX206" s="15" t="s">
        <v>84</v>
      </c>
      <c r="AY206" s="177" t="s">
        <v>155</v>
      </c>
    </row>
    <row r="207" spans="1:65" s="2" customFormat="1" ht="24.2" customHeight="1">
      <c r="A207" s="33"/>
      <c r="B207" s="145"/>
      <c r="C207" s="184" t="s">
        <v>253</v>
      </c>
      <c r="D207" s="184" t="s">
        <v>230</v>
      </c>
      <c r="E207" s="185" t="s">
        <v>792</v>
      </c>
      <c r="F207" s="186" t="s">
        <v>793</v>
      </c>
      <c r="G207" s="187" t="s">
        <v>224</v>
      </c>
      <c r="H207" s="188">
        <v>1</v>
      </c>
      <c r="I207" s="189"/>
      <c r="J207" s="190">
        <f>ROUND(I207*H207,2)</f>
        <v>0</v>
      </c>
      <c r="K207" s="191"/>
      <c r="L207" s="192"/>
      <c r="M207" s="193" t="s">
        <v>1</v>
      </c>
      <c r="N207" s="194" t="s">
        <v>41</v>
      </c>
      <c r="O207" s="59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8" t="s">
        <v>185</v>
      </c>
      <c r="AT207" s="158" t="s">
        <v>230</v>
      </c>
      <c r="AU207" s="158" t="s">
        <v>86</v>
      </c>
      <c r="AY207" s="18" t="s">
        <v>155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8" t="s">
        <v>84</v>
      </c>
      <c r="BK207" s="159">
        <f>ROUND(I207*H207,2)</f>
        <v>0</v>
      </c>
      <c r="BL207" s="18" t="s">
        <v>161</v>
      </c>
      <c r="BM207" s="158" t="s">
        <v>262</v>
      </c>
    </row>
    <row r="208" spans="1:65" s="2" customFormat="1" ht="24.2" customHeight="1">
      <c r="A208" s="33"/>
      <c r="B208" s="145"/>
      <c r="C208" s="146" t="s">
        <v>203</v>
      </c>
      <c r="D208" s="146" t="s">
        <v>157</v>
      </c>
      <c r="E208" s="147" t="s">
        <v>794</v>
      </c>
      <c r="F208" s="148" t="s">
        <v>795</v>
      </c>
      <c r="G208" s="149" t="s">
        <v>292</v>
      </c>
      <c r="H208" s="150">
        <v>48.8</v>
      </c>
      <c r="I208" s="151"/>
      <c r="J208" s="152">
        <f>ROUND(I208*H208,2)</f>
        <v>0</v>
      </c>
      <c r="K208" s="153"/>
      <c r="L208" s="34"/>
      <c r="M208" s="154" t="s">
        <v>1</v>
      </c>
      <c r="N208" s="155" t="s">
        <v>41</v>
      </c>
      <c r="O208" s="59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8" t="s">
        <v>161</v>
      </c>
      <c r="AT208" s="158" t="s">
        <v>157</v>
      </c>
      <c r="AU208" s="158" t="s">
        <v>86</v>
      </c>
      <c r="AY208" s="18" t="s">
        <v>155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8" t="s">
        <v>84</v>
      </c>
      <c r="BK208" s="159">
        <f>ROUND(I208*H208,2)</f>
        <v>0</v>
      </c>
      <c r="BL208" s="18" t="s">
        <v>161</v>
      </c>
      <c r="BM208" s="158" t="s">
        <v>266</v>
      </c>
    </row>
    <row r="209" spans="1:65" s="13" customFormat="1">
      <c r="B209" s="160"/>
      <c r="D209" s="161" t="s">
        <v>167</v>
      </c>
      <c r="E209" s="162" t="s">
        <v>1</v>
      </c>
      <c r="F209" s="163" t="s">
        <v>796</v>
      </c>
      <c r="H209" s="164">
        <v>48.8</v>
      </c>
      <c r="I209" s="165"/>
      <c r="L209" s="160"/>
      <c r="M209" s="166"/>
      <c r="N209" s="167"/>
      <c r="O209" s="167"/>
      <c r="P209" s="167"/>
      <c r="Q209" s="167"/>
      <c r="R209" s="167"/>
      <c r="S209" s="167"/>
      <c r="T209" s="168"/>
      <c r="AT209" s="162" t="s">
        <v>167</v>
      </c>
      <c r="AU209" s="162" t="s">
        <v>86</v>
      </c>
      <c r="AV209" s="13" t="s">
        <v>86</v>
      </c>
      <c r="AW209" s="13" t="s">
        <v>32</v>
      </c>
      <c r="AX209" s="13" t="s">
        <v>76</v>
      </c>
      <c r="AY209" s="162" t="s">
        <v>155</v>
      </c>
    </row>
    <row r="210" spans="1:65" s="15" customFormat="1">
      <c r="B210" s="176"/>
      <c r="D210" s="161" t="s">
        <v>167</v>
      </c>
      <c r="E210" s="177" t="s">
        <v>1</v>
      </c>
      <c r="F210" s="178" t="s">
        <v>178</v>
      </c>
      <c r="H210" s="179">
        <v>48.8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167</v>
      </c>
      <c r="AU210" s="177" t="s">
        <v>86</v>
      </c>
      <c r="AV210" s="15" t="s">
        <v>161</v>
      </c>
      <c r="AW210" s="15" t="s">
        <v>32</v>
      </c>
      <c r="AX210" s="15" t="s">
        <v>84</v>
      </c>
      <c r="AY210" s="177" t="s">
        <v>155</v>
      </c>
    </row>
    <row r="211" spans="1:65" s="2" customFormat="1" ht="24.2" customHeight="1">
      <c r="A211" s="33"/>
      <c r="B211" s="145"/>
      <c r="C211" s="146" t="s">
        <v>259</v>
      </c>
      <c r="D211" s="146" t="s">
        <v>157</v>
      </c>
      <c r="E211" s="147" t="s">
        <v>797</v>
      </c>
      <c r="F211" s="148" t="s">
        <v>798</v>
      </c>
      <c r="G211" s="149" t="s">
        <v>224</v>
      </c>
      <c r="H211" s="150">
        <v>1</v>
      </c>
      <c r="I211" s="151"/>
      <c r="J211" s="152">
        <f>ROUND(I211*H211,2)</f>
        <v>0</v>
      </c>
      <c r="K211" s="153"/>
      <c r="L211" s="34"/>
      <c r="M211" s="154" t="s">
        <v>1</v>
      </c>
      <c r="N211" s="155" t="s">
        <v>41</v>
      </c>
      <c r="O211" s="59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8" t="s">
        <v>161</v>
      </c>
      <c r="AT211" s="158" t="s">
        <v>157</v>
      </c>
      <c r="AU211" s="158" t="s">
        <v>86</v>
      </c>
      <c r="AY211" s="18" t="s">
        <v>155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8" t="s">
        <v>84</v>
      </c>
      <c r="BK211" s="159">
        <f>ROUND(I211*H211,2)</f>
        <v>0</v>
      </c>
      <c r="BL211" s="18" t="s">
        <v>161</v>
      </c>
      <c r="BM211" s="158" t="s">
        <v>270</v>
      </c>
    </row>
    <row r="212" spans="1:65" s="2" customFormat="1" ht="16.5" customHeight="1">
      <c r="A212" s="33"/>
      <c r="B212" s="145"/>
      <c r="C212" s="184" t="s">
        <v>208</v>
      </c>
      <c r="D212" s="184" t="s">
        <v>230</v>
      </c>
      <c r="E212" s="185" t="s">
        <v>799</v>
      </c>
      <c r="F212" s="186" t="s">
        <v>800</v>
      </c>
      <c r="G212" s="187" t="s">
        <v>224</v>
      </c>
      <c r="H212" s="188">
        <v>1</v>
      </c>
      <c r="I212" s="189"/>
      <c r="J212" s="190">
        <f>ROUND(I212*H212,2)</f>
        <v>0</v>
      </c>
      <c r="K212" s="191"/>
      <c r="L212" s="192"/>
      <c r="M212" s="193" t="s">
        <v>1</v>
      </c>
      <c r="N212" s="194" t="s">
        <v>41</v>
      </c>
      <c r="O212" s="59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8" t="s">
        <v>185</v>
      </c>
      <c r="AT212" s="158" t="s">
        <v>230</v>
      </c>
      <c r="AU212" s="158" t="s">
        <v>86</v>
      </c>
      <c r="AY212" s="18" t="s">
        <v>155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8" t="s">
        <v>84</v>
      </c>
      <c r="BK212" s="159">
        <f>ROUND(I212*H212,2)</f>
        <v>0</v>
      </c>
      <c r="BL212" s="18" t="s">
        <v>161</v>
      </c>
      <c r="BM212" s="158" t="s">
        <v>275</v>
      </c>
    </row>
    <row r="213" spans="1:65" s="2" customFormat="1" ht="24.2" customHeight="1">
      <c r="A213" s="33"/>
      <c r="B213" s="145"/>
      <c r="C213" s="146" t="s">
        <v>267</v>
      </c>
      <c r="D213" s="146" t="s">
        <v>157</v>
      </c>
      <c r="E213" s="147" t="s">
        <v>801</v>
      </c>
      <c r="F213" s="148" t="s">
        <v>802</v>
      </c>
      <c r="G213" s="149" t="s">
        <v>224</v>
      </c>
      <c r="H213" s="150">
        <v>1</v>
      </c>
      <c r="I213" s="151"/>
      <c r="J213" s="152">
        <f>ROUND(I213*H213,2)</f>
        <v>0</v>
      </c>
      <c r="K213" s="153"/>
      <c r="L213" s="34"/>
      <c r="M213" s="154" t="s">
        <v>1</v>
      </c>
      <c r="N213" s="155" t="s">
        <v>41</v>
      </c>
      <c r="O213" s="59"/>
      <c r="P213" s="156">
        <f>O213*H213</f>
        <v>0</v>
      </c>
      <c r="Q213" s="156">
        <v>0</v>
      </c>
      <c r="R213" s="156">
        <f>Q213*H213</f>
        <v>0</v>
      </c>
      <c r="S213" s="156">
        <v>0</v>
      </c>
      <c r="T213" s="15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8" t="s">
        <v>161</v>
      </c>
      <c r="AT213" s="158" t="s">
        <v>157</v>
      </c>
      <c r="AU213" s="158" t="s">
        <v>86</v>
      </c>
      <c r="AY213" s="18" t="s">
        <v>155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8" t="s">
        <v>84</v>
      </c>
      <c r="BK213" s="159">
        <f>ROUND(I213*H213,2)</f>
        <v>0</v>
      </c>
      <c r="BL213" s="18" t="s">
        <v>161</v>
      </c>
      <c r="BM213" s="158" t="s">
        <v>293</v>
      </c>
    </row>
    <row r="214" spans="1:65" s="2" customFormat="1" ht="16.5" customHeight="1">
      <c r="A214" s="33"/>
      <c r="B214" s="145"/>
      <c r="C214" s="184" t="s">
        <v>215</v>
      </c>
      <c r="D214" s="184" t="s">
        <v>230</v>
      </c>
      <c r="E214" s="185" t="s">
        <v>803</v>
      </c>
      <c r="F214" s="186" t="s">
        <v>804</v>
      </c>
      <c r="G214" s="187" t="s">
        <v>224</v>
      </c>
      <c r="H214" s="188">
        <v>1</v>
      </c>
      <c r="I214" s="189"/>
      <c r="J214" s="190">
        <f>ROUND(I214*H214,2)</f>
        <v>0</v>
      </c>
      <c r="K214" s="191"/>
      <c r="L214" s="192"/>
      <c r="M214" s="193" t="s">
        <v>1</v>
      </c>
      <c r="N214" s="194" t="s">
        <v>41</v>
      </c>
      <c r="O214" s="59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8" t="s">
        <v>185</v>
      </c>
      <c r="AT214" s="158" t="s">
        <v>230</v>
      </c>
      <c r="AU214" s="158" t="s">
        <v>86</v>
      </c>
      <c r="AY214" s="18" t="s">
        <v>155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8" t="s">
        <v>84</v>
      </c>
      <c r="BK214" s="159">
        <f>ROUND(I214*H214,2)</f>
        <v>0</v>
      </c>
      <c r="BL214" s="18" t="s">
        <v>161</v>
      </c>
      <c r="BM214" s="158" t="s">
        <v>297</v>
      </c>
    </row>
    <row r="215" spans="1:65" s="2" customFormat="1" ht="16.5" customHeight="1">
      <c r="A215" s="33"/>
      <c r="B215" s="145"/>
      <c r="C215" s="146" t="s">
        <v>280</v>
      </c>
      <c r="D215" s="146" t="s">
        <v>157</v>
      </c>
      <c r="E215" s="147" t="s">
        <v>805</v>
      </c>
      <c r="F215" s="148" t="s">
        <v>806</v>
      </c>
      <c r="G215" s="149" t="s">
        <v>224</v>
      </c>
      <c r="H215" s="150">
        <v>1</v>
      </c>
      <c r="I215" s="151"/>
      <c r="J215" s="152">
        <f>ROUND(I215*H215,2)</f>
        <v>0</v>
      </c>
      <c r="K215" s="153"/>
      <c r="L215" s="34"/>
      <c r="M215" s="154" t="s">
        <v>1</v>
      </c>
      <c r="N215" s="155" t="s">
        <v>41</v>
      </c>
      <c r="O215" s="59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8" t="s">
        <v>161</v>
      </c>
      <c r="AT215" s="158" t="s">
        <v>157</v>
      </c>
      <c r="AU215" s="158" t="s">
        <v>86</v>
      </c>
      <c r="AY215" s="18" t="s">
        <v>155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8" t="s">
        <v>84</v>
      </c>
      <c r="BK215" s="159">
        <f>ROUND(I215*H215,2)</f>
        <v>0</v>
      </c>
      <c r="BL215" s="18" t="s">
        <v>161</v>
      </c>
      <c r="BM215" s="158" t="s">
        <v>302</v>
      </c>
    </row>
    <row r="216" spans="1:65" s="13" customFormat="1">
      <c r="B216" s="160"/>
      <c r="D216" s="161" t="s">
        <v>167</v>
      </c>
      <c r="E216" s="162" t="s">
        <v>1</v>
      </c>
      <c r="F216" s="163" t="s">
        <v>807</v>
      </c>
      <c r="H216" s="164">
        <v>1</v>
      </c>
      <c r="I216" s="165"/>
      <c r="L216" s="160"/>
      <c r="M216" s="166"/>
      <c r="N216" s="167"/>
      <c r="O216" s="167"/>
      <c r="P216" s="167"/>
      <c r="Q216" s="167"/>
      <c r="R216" s="167"/>
      <c r="S216" s="167"/>
      <c r="T216" s="168"/>
      <c r="AT216" s="162" t="s">
        <v>167</v>
      </c>
      <c r="AU216" s="162" t="s">
        <v>86</v>
      </c>
      <c r="AV216" s="13" t="s">
        <v>86</v>
      </c>
      <c r="AW216" s="13" t="s">
        <v>32</v>
      </c>
      <c r="AX216" s="13" t="s">
        <v>76</v>
      </c>
      <c r="AY216" s="162" t="s">
        <v>155</v>
      </c>
    </row>
    <row r="217" spans="1:65" s="15" customFormat="1">
      <c r="B217" s="176"/>
      <c r="D217" s="161" t="s">
        <v>167</v>
      </c>
      <c r="E217" s="177" t="s">
        <v>1</v>
      </c>
      <c r="F217" s="178" t="s">
        <v>178</v>
      </c>
      <c r="H217" s="179">
        <v>1</v>
      </c>
      <c r="I217" s="180"/>
      <c r="L217" s="176"/>
      <c r="M217" s="181"/>
      <c r="N217" s="182"/>
      <c r="O217" s="182"/>
      <c r="P217" s="182"/>
      <c r="Q217" s="182"/>
      <c r="R217" s="182"/>
      <c r="S217" s="182"/>
      <c r="T217" s="183"/>
      <c r="AT217" s="177" t="s">
        <v>167</v>
      </c>
      <c r="AU217" s="177" t="s">
        <v>86</v>
      </c>
      <c r="AV217" s="15" t="s">
        <v>161</v>
      </c>
      <c r="AW217" s="15" t="s">
        <v>32</v>
      </c>
      <c r="AX217" s="15" t="s">
        <v>84</v>
      </c>
      <c r="AY217" s="177" t="s">
        <v>155</v>
      </c>
    </row>
    <row r="218" spans="1:65" s="2" customFormat="1" ht="16.5" customHeight="1">
      <c r="A218" s="33"/>
      <c r="B218" s="145"/>
      <c r="C218" s="184" t="s">
        <v>225</v>
      </c>
      <c r="D218" s="184" t="s">
        <v>230</v>
      </c>
      <c r="E218" s="185" t="s">
        <v>808</v>
      </c>
      <c r="F218" s="186" t="s">
        <v>809</v>
      </c>
      <c r="G218" s="187" t="s">
        <v>224</v>
      </c>
      <c r="H218" s="188">
        <v>1</v>
      </c>
      <c r="I218" s="189"/>
      <c r="J218" s="190">
        <f>ROUND(I218*H218,2)</f>
        <v>0</v>
      </c>
      <c r="K218" s="191"/>
      <c r="L218" s="192"/>
      <c r="M218" s="193" t="s">
        <v>1</v>
      </c>
      <c r="N218" s="194" t="s">
        <v>41</v>
      </c>
      <c r="O218" s="59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8" t="s">
        <v>185</v>
      </c>
      <c r="AT218" s="158" t="s">
        <v>230</v>
      </c>
      <c r="AU218" s="158" t="s">
        <v>86</v>
      </c>
      <c r="AY218" s="18" t="s">
        <v>155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8" t="s">
        <v>84</v>
      </c>
      <c r="BK218" s="159">
        <f>ROUND(I218*H218,2)</f>
        <v>0</v>
      </c>
      <c r="BL218" s="18" t="s">
        <v>161</v>
      </c>
      <c r="BM218" s="158" t="s">
        <v>307</v>
      </c>
    </row>
    <row r="219" spans="1:65" s="2" customFormat="1" ht="24.2" customHeight="1">
      <c r="A219" s="33"/>
      <c r="B219" s="145"/>
      <c r="C219" s="146" t="s">
        <v>289</v>
      </c>
      <c r="D219" s="146" t="s">
        <v>157</v>
      </c>
      <c r="E219" s="147" t="s">
        <v>810</v>
      </c>
      <c r="F219" s="148" t="s">
        <v>811</v>
      </c>
      <c r="G219" s="149" t="s">
        <v>292</v>
      </c>
      <c r="H219" s="150">
        <v>64.599999999999994</v>
      </c>
      <c r="I219" s="151"/>
      <c r="J219" s="152">
        <f>ROUND(I219*H219,2)</f>
        <v>0</v>
      </c>
      <c r="K219" s="153"/>
      <c r="L219" s="34"/>
      <c r="M219" s="154" t="s">
        <v>1</v>
      </c>
      <c r="N219" s="155" t="s">
        <v>41</v>
      </c>
      <c r="O219" s="59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8" t="s">
        <v>161</v>
      </c>
      <c r="AT219" s="158" t="s">
        <v>157</v>
      </c>
      <c r="AU219" s="158" t="s">
        <v>86</v>
      </c>
      <c r="AY219" s="18" t="s">
        <v>155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8" t="s">
        <v>84</v>
      </c>
      <c r="BK219" s="159">
        <f>ROUND(I219*H219,2)</f>
        <v>0</v>
      </c>
      <c r="BL219" s="18" t="s">
        <v>161</v>
      </c>
      <c r="BM219" s="158" t="s">
        <v>311</v>
      </c>
    </row>
    <row r="220" spans="1:65" s="13" customFormat="1">
      <c r="B220" s="160"/>
      <c r="D220" s="161" t="s">
        <v>167</v>
      </c>
      <c r="E220" s="162" t="s">
        <v>1</v>
      </c>
      <c r="F220" s="163" t="s">
        <v>812</v>
      </c>
      <c r="H220" s="164">
        <v>64.599999999999994</v>
      </c>
      <c r="I220" s="165"/>
      <c r="L220" s="160"/>
      <c r="M220" s="166"/>
      <c r="N220" s="167"/>
      <c r="O220" s="167"/>
      <c r="P220" s="167"/>
      <c r="Q220" s="167"/>
      <c r="R220" s="167"/>
      <c r="S220" s="167"/>
      <c r="T220" s="168"/>
      <c r="AT220" s="162" t="s">
        <v>167</v>
      </c>
      <c r="AU220" s="162" t="s">
        <v>86</v>
      </c>
      <c r="AV220" s="13" t="s">
        <v>86</v>
      </c>
      <c r="AW220" s="13" t="s">
        <v>32</v>
      </c>
      <c r="AX220" s="13" t="s">
        <v>76</v>
      </c>
      <c r="AY220" s="162" t="s">
        <v>155</v>
      </c>
    </row>
    <row r="221" spans="1:65" s="15" customFormat="1">
      <c r="B221" s="176"/>
      <c r="D221" s="161" t="s">
        <v>167</v>
      </c>
      <c r="E221" s="177" t="s">
        <v>1</v>
      </c>
      <c r="F221" s="178" t="s">
        <v>178</v>
      </c>
      <c r="H221" s="179">
        <v>64.599999999999994</v>
      </c>
      <c r="I221" s="180"/>
      <c r="L221" s="176"/>
      <c r="M221" s="181"/>
      <c r="N221" s="182"/>
      <c r="O221" s="182"/>
      <c r="P221" s="182"/>
      <c r="Q221" s="182"/>
      <c r="R221" s="182"/>
      <c r="S221" s="182"/>
      <c r="T221" s="183"/>
      <c r="AT221" s="177" t="s">
        <v>167</v>
      </c>
      <c r="AU221" s="177" t="s">
        <v>86</v>
      </c>
      <c r="AV221" s="15" t="s">
        <v>161</v>
      </c>
      <c r="AW221" s="15" t="s">
        <v>32</v>
      </c>
      <c r="AX221" s="15" t="s">
        <v>84</v>
      </c>
      <c r="AY221" s="177" t="s">
        <v>155</v>
      </c>
    </row>
    <row r="222" spans="1:65" s="2" customFormat="1" ht="16.5" customHeight="1">
      <c r="A222" s="33"/>
      <c r="B222" s="145"/>
      <c r="C222" s="146" t="s">
        <v>233</v>
      </c>
      <c r="D222" s="146" t="s">
        <v>157</v>
      </c>
      <c r="E222" s="147" t="s">
        <v>813</v>
      </c>
      <c r="F222" s="148" t="s">
        <v>814</v>
      </c>
      <c r="G222" s="149" t="s">
        <v>292</v>
      </c>
      <c r="H222" s="150">
        <v>64.599999999999994</v>
      </c>
      <c r="I222" s="151"/>
      <c r="J222" s="152">
        <f>ROUND(I222*H222,2)</f>
        <v>0</v>
      </c>
      <c r="K222" s="153"/>
      <c r="L222" s="34"/>
      <c r="M222" s="154" t="s">
        <v>1</v>
      </c>
      <c r="N222" s="155" t="s">
        <v>41</v>
      </c>
      <c r="O222" s="59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8" t="s">
        <v>161</v>
      </c>
      <c r="AT222" s="158" t="s">
        <v>157</v>
      </c>
      <c r="AU222" s="158" t="s">
        <v>86</v>
      </c>
      <c r="AY222" s="18" t="s">
        <v>155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8" t="s">
        <v>84</v>
      </c>
      <c r="BK222" s="159">
        <f>ROUND(I222*H222,2)</f>
        <v>0</v>
      </c>
      <c r="BL222" s="18" t="s">
        <v>161</v>
      </c>
      <c r="BM222" s="158" t="s">
        <v>417</v>
      </c>
    </row>
    <row r="223" spans="1:65" s="13" customFormat="1">
      <c r="B223" s="160"/>
      <c r="D223" s="161" t="s">
        <v>167</v>
      </c>
      <c r="E223" s="162" t="s">
        <v>1</v>
      </c>
      <c r="F223" s="163" t="s">
        <v>812</v>
      </c>
      <c r="H223" s="164">
        <v>64.599999999999994</v>
      </c>
      <c r="I223" s="165"/>
      <c r="L223" s="160"/>
      <c r="M223" s="166"/>
      <c r="N223" s="167"/>
      <c r="O223" s="167"/>
      <c r="P223" s="167"/>
      <c r="Q223" s="167"/>
      <c r="R223" s="167"/>
      <c r="S223" s="167"/>
      <c r="T223" s="168"/>
      <c r="AT223" s="162" t="s">
        <v>167</v>
      </c>
      <c r="AU223" s="162" t="s">
        <v>86</v>
      </c>
      <c r="AV223" s="13" t="s">
        <v>86</v>
      </c>
      <c r="AW223" s="13" t="s">
        <v>32</v>
      </c>
      <c r="AX223" s="13" t="s">
        <v>76</v>
      </c>
      <c r="AY223" s="162" t="s">
        <v>155</v>
      </c>
    </row>
    <row r="224" spans="1:65" s="15" customFormat="1">
      <c r="B224" s="176"/>
      <c r="D224" s="161" t="s">
        <v>167</v>
      </c>
      <c r="E224" s="177" t="s">
        <v>1</v>
      </c>
      <c r="F224" s="178" t="s">
        <v>178</v>
      </c>
      <c r="H224" s="179">
        <v>64.599999999999994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167</v>
      </c>
      <c r="AU224" s="177" t="s">
        <v>86</v>
      </c>
      <c r="AV224" s="15" t="s">
        <v>161</v>
      </c>
      <c r="AW224" s="15" t="s">
        <v>32</v>
      </c>
      <c r="AX224" s="15" t="s">
        <v>84</v>
      </c>
      <c r="AY224" s="177" t="s">
        <v>155</v>
      </c>
    </row>
    <row r="225" spans="1:65" s="2" customFormat="1" ht="21.75" customHeight="1">
      <c r="A225" s="33"/>
      <c r="B225" s="145"/>
      <c r="C225" s="146" t="s">
        <v>299</v>
      </c>
      <c r="D225" s="146" t="s">
        <v>157</v>
      </c>
      <c r="E225" s="147" t="s">
        <v>815</v>
      </c>
      <c r="F225" s="148" t="s">
        <v>816</v>
      </c>
      <c r="G225" s="149" t="s">
        <v>292</v>
      </c>
      <c r="H225" s="150">
        <v>91</v>
      </c>
      <c r="I225" s="151"/>
      <c r="J225" s="152">
        <f>ROUND(I225*H225,2)</f>
        <v>0</v>
      </c>
      <c r="K225" s="153"/>
      <c r="L225" s="34"/>
      <c r="M225" s="154" t="s">
        <v>1</v>
      </c>
      <c r="N225" s="155" t="s">
        <v>41</v>
      </c>
      <c r="O225" s="59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8" t="s">
        <v>161</v>
      </c>
      <c r="AT225" s="158" t="s">
        <v>157</v>
      </c>
      <c r="AU225" s="158" t="s">
        <v>86</v>
      </c>
      <c r="AY225" s="18" t="s">
        <v>155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8" t="s">
        <v>84</v>
      </c>
      <c r="BK225" s="159">
        <f>ROUND(I225*H225,2)</f>
        <v>0</v>
      </c>
      <c r="BL225" s="18" t="s">
        <v>161</v>
      </c>
      <c r="BM225" s="158" t="s">
        <v>425</v>
      </c>
    </row>
    <row r="226" spans="1:65" s="14" customFormat="1">
      <c r="B226" s="169"/>
      <c r="D226" s="161" t="s">
        <v>167</v>
      </c>
      <c r="E226" s="170" t="s">
        <v>1</v>
      </c>
      <c r="F226" s="171" t="s">
        <v>817</v>
      </c>
      <c r="H226" s="170" t="s">
        <v>1</v>
      </c>
      <c r="I226" s="172"/>
      <c r="L226" s="169"/>
      <c r="M226" s="173"/>
      <c r="N226" s="174"/>
      <c r="O226" s="174"/>
      <c r="P226" s="174"/>
      <c r="Q226" s="174"/>
      <c r="R226" s="174"/>
      <c r="S226" s="174"/>
      <c r="T226" s="175"/>
      <c r="AT226" s="170" t="s">
        <v>167</v>
      </c>
      <c r="AU226" s="170" t="s">
        <v>86</v>
      </c>
      <c r="AV226" s="14" t="s">
        <v>84</v>
      </c>
      <c r="AW226" s="14" t="s">
        <v>32</v>
      </c>
      <c r="AX226" s="14" t="s">
        <v>76</v>
      </c>
      <c r="AY226" s="170" t="s">
        <v>155</v>
      </c>
    </row>
    <row r="227" spans="1:65" s="13" customFormat="1">
      <c r="B227" s="160"/>
      <c r="D227" s="161" t="s">
        <v>167</v>
      </c>
      <c r="E227" s="162" t="s">
        <v>1</v>
      </c>
      <c r="F227" s="163" t="s">
        <v>818</v>
      </c>
      <c r="H227" s="164">
        <v>91</v>
      </c>
      <c r="I227" s="165"/>
      <c r="L227" s="160"/>
      <c r="M227" s="166"/>
      <c r="N227" s="167"/>
      <c r="O227" s="167"/>
      <c r="P227" s="167"/>
      <c r="Q227" s="167"/>
      <c r="R227" s="167"/>
      <c r="S227" s="167"/>
      <c r="T227" s="168"/>
      <c r="AT227" s="162" t="s">
        <v>167</v>
      </c>
      <c r="AU227" s="162" t="s">
        <v>86</v>
      </c>
      <c r="AV227" s="13" t="s">
        <v>86</v>
      </c>
      <c r="AW227" s="13" t="s">
        <v>32</v>
      </c>
      <c r="AX227" s="13" t="s">
        <v>76</v>
      </c>
      <c r="AY227" s="162" t="s">
        <v>155</v>
      </c>
    </row>
    <row r="228" spans="1:65" s="15" customFormat="1">
      <c r="B228" s="176"/>
      <c r="D228" s="161" t="s">
        <v>167</v>
      </c>
      <c r="E228" s="177" t="s">
        <v>1</v>
      </c>
      <c r="F228" s="178" t="s">
        <v>178</v>
      </c>
      <c r="H228" s="179">
        <v>91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167</v>
      </c>
      <c r="AU228" s="177" t="s">
        <v>86</v>
      </c>
      <c r="AV228" s="15" t="s">
        <v>161</v>
      </c>
      <c r="AW228" s="15" t="s">
        <v>32</v>
      </c>
      <c r="AX228" s="15" t="s">
        <v>84</v>
      </c>
      <c r="AY228" s="177" t="s">
        <v>155</v>
      </c>
    </row>
    <row r="229" spans="1:65" s="2" customFormat="1" ht="24.2" customHeight="1">
      <c r="A229" s="33"/>
      <c r="B229" s="145"/>
      <c r="C229" s="146" t="s">
        <v>237</v>
      </c>
      <c r="D229" s="146" t="s">
        <v>157</v>
      </c>
      <c r="E229" s="147" t="s">
        <v>819</v>
      </c>
      <c r="F229" s="148" t="s">
        <v>820</v>
      </c>
      <c r="G229" s="149" t="s">
        <v>224</v>
      </c>
      <c r="H229" s="150">
        <v>10</v>
      </c>
      <c r="I229" s="151"/>
      <c r="J229" s="152">
        <f>ROUND(I229*H229,2)</f>
        <v>0</v>
      </c>
      <c r="K229" s="153"/>
      <c r="L229" s="34"/>
      <c r="M229" s="154" t="s">
        <v>1</v>
      </c>
      <c r="N229" s="155" t="s">
        <v>41</v>
      </c>
      <c r="O229" s="59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8" t="s">
        <v>161</v>
      </c>
      <c r="AT229" s="158" t="s">
        <v>157</v>
      </c>
      <c r="AU229" s="158" t="s">
        <v>86</v>
      </c>
      <c r="AY229" s="18" t="s">
        <v>155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8" t="s">
        <v>84</v>
      </c>
      <c r="BK229" s="159">
        <f>ROUND(I229*H229,2)</f>
        <v>0</v>
      </c>
      <c r="BL229" s="18" t="s">
        <v>161</v>
      </c>
      <c r="BM229" s="158" t="s">
        <v>315</v>
      </c>
    </row>
    <row r="230" spans="1:65" s="13" customFormat="1">
      <c r="B230" s="160"/>
      <c r="D230" s="161" t="s">
        <v>167</v>
      </c>
      <c r="E230" s="162" t="s">
        <v>1</v>
      </c>
      <c r="F230" s="163" t="s">
        <v>821</v>
      </c>
      <c r="H230" s="164">
        <v>2</v>
      </c>
      <c r="I230" s="165"/>
      <c r="L230" s="160"/>
      <c r="M230" s="166"/>
      <c r="N230" s="167"/>
      <c r="O230" s="167"/>
      <c r="P230" s="167"/>
      <c r="Q230" s="167"/>
      <c r="R230" s="167"/>
      <c r="S230" s="167"/>
      <c r="T230" s="168"/>
      <c r="AT230" s="162" t="s">
        <v>167</v>
      </c>
      <c r="AU230" s="162" t="s">
        <v>86</v>
      </c>
      <c r="AV230" s="13" t="s">
        <v>86</v>
      </c>
      <c r="AW230" s="13" t="s">
        <v>32</v>
      </c>
      <c r="AX230" s="13" t="s">
        <v>76</v>
      </c>
      <c r="AY230" s="162" t="s">
        <v>155</v>
      </c>
    </row>
    <row r="231" spans="1:65" s="13" customFormat="1">
      <c r="B231" s="160"/>
      <c r="D231" s="161" t="s">
        <v>167</v>
      </c>
      <c r="E231" s="162" t="s">
        <v>1</v>
      </c>
      <c r="F231" s="163" t="s">
        <v>822</v>
      </c>
      <c r="H231" s="164">
        <v>8</v>
      </c>
      <c r="I231" s="165"/>
      <c r="L231" s="160"/>
      <c r="M231" s="166"/>
      <c r="N231" s="167"/>
      <c r="O231" s="167"/>
      <c r="P231" s="167"/>
      <c r="Q231" s="167"/>
      <c r="R231" s="167"/>
      <c r="S231" s="167"/>
      <c r="T231" s="168"/>
      <c r="AT231" s="162" t="s">
        <v>167</v>
      </c>
      <c r="AU231" s="162" t="s">
        <v>86</v>
      </c>
      <c r="AV231" s="13" t="s">
        <v>86</v>
      </c>
      <c r="AW231" s="13" t="s">
        <v>32</v>
      </c>
      <c r="AX231" s="13" t="s">
        <v>76</v>
      </c>
      <c r="AY231" s="162" t="s">
        <v>155</v>
      </c>
    </row>
    <row r="232" spans="1:65" s="15" customFormat="1">
      <c r="B232" s="176"/>
      <c r="D232" s="161" t="s">
        <v>167</v>
      </c>
      <c r="E232" s="177" t="s">
        <v>1</v>
      </c>
      <c r="F232" s="178" t="s">
        <v>178</v>
      </c>
      <c r="H232" s="179">
        <v>10</v>
      </c>
      <c r="I232" s="180"/>
      <c r="L232" s="176"/>
      <c r="M232" s="181"/>
      <c r="N232" s="182"/>
      <c r="O232" s="182"/>
      <c r="P232" s="182"/>
      <c r="Q232" s="182"/>
      <c r="R232" s="182"/>
      <c r="S232" s="182"/>
      <c r="T232" s="183"/>
      <c r="AT232" s="177" t="s">
        <v>167</v>
      </c>
      <c r="AU232" s="177" t="s">
        <v>86</v>
      </c>
      <c r="AV232" s="15" t="s">
        <v>161</v>
      </c>
      <c r="AW232" s="15" t="s">
        <v>32</v>
      </c>
      <c r="AX232" s="15" t="s">
        <v>84</v>
      </c>
      <c r="AY232" s="177" t="s">
        <v>155</v>
      </c>
    </row>
    <row r="233" spans="1:65" s="2" customFormat="1" ht="33" customHeight="1">
      <c r="A233" s="33"/>
      <c r="B233" s="145"/>
      <c r="C233" s="146" t="s">
        <v>308</v>
      </c>
      <c r="D233" s="146" t="s">
        <v>157</v>
      </c>
      <c r="E233" s="147" t="s">
        <v>823</v>
      </c>
      <c r="F233" s="148" t="s">
        <v>824</v>
      </c>
      <c r="G233" s="149" t="s">
        <v>160</v>
      </c>
      <c r="H233" s="150">
        <v>1</v>
      </c>
      <c r="I233" s="151"/>
      <c r="J233" s="152">
        <f t="shared" ref="J233:J242" si="0">ROUND(I233*H233,2)</f>
        <v>0</v>
      </c>
      <c r="K233" s="153"/>
      <c r="L233" s="34"/>
      <c r="M233" s="154" t="s">
        <v>1</v>
      </c>
      <c r="N233" s="155" t="s">
        <v>41</v>
      </c>
      <c r="O233" s="59"/>
      <c r="P233" s="156">
        <f t="shared" ref="P233:P242" si="1">O233*H233</f>
        <v>0</v>
      </c>
      <c r="Q233" s="156">
        <v>0</v>
      </c>
      <c r="R233" s="156">
        <f t="shared" ref="R233:R242" si="2">Q233*H233</f>
        <v>0</v>
      </c>
      <c r="S233" s="156">
        <v>0</v>
      </c>
      <c r="T233" s="157">
        <f t="shared" ref="T233:T242" si="3"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8" t="s">
        <v>161</v>
      </c>
      <c r="AT233" s="158" t="s">
        <v>157</v>
      </c>
      <c r="AU233" s="158" t="s">
        <v>86</v>
      </c>
      <c r="AY233" s="18" t="s">
        <v>155</v>
      </c>
      <c r="BE233" s="159">
        <f t="shared" ref="BE233:BE242" si="4">IF(N233="základní",J233,0)</f>
        <v>0</v>
      </c>
      <c r="BF233" s="159">
        <f t="shared" ref="BF233:BF242" si="5">IF(N233="snížená",J233,0)</f>
        <v>0</v>
      </c>
      <c r="BG233" s="159">
        <f t="shared" ref="BG233:BG242" si="6">IF(N233="zákl. přenesená",J233,0)</f>
        <v>0</v>
      </c>
      <c r="BH233" s="159">
        <f t="shared" ref="BH233:BH242" si="7">IF(N233="sníž. přenesená",J233,0)</f>
        <v>0</v>
      </c>
      <c r="BI233" s="159">
        <f t="shared" ref="BI233:BI242" si="8">IF(N233="nulová",J233,0)</f>
        <v>0</v>
      </c>
      <c r="BJ233" s="18" t="s">
        <v>84</v>
      </c>
      <c r="BK233" s="159">
        <f t="shared" ref="BK233:BK242" si="9">ROUND(I233*H233,2)</f>
        <v>0</v>
      </c>
      <c r="BL233" s="18" t="s">
        <v>161</v>
      </c>
      <c r="BM233" s="158" t="s">
        <v>319</v>
      </c>
    </row>
    <row r="234" spans="1:65" s="2" customFormat="1" ht="33" customHeight="1">
      <c r="A234" s="33"/>
      <c r="B234" s="145"/>
      <c r="C234" s="146" t="s">
        <v>241</v>
      </c>
      <c r="D234" s="146" t="s">
        <v>157</v>
      </c>
      <c r="E234" s="147" t="s">
        <v>825</v>
      </c>
      <c r="F234" s="148" t="s">
        <v>826</v>
      </c>
      <c r="G234" s="149" t="s">
        <v>160</v>
      </c>
      <c r="H234" s="150">
        <v>1</v>
      </c>
      <c r="I234" s="151"/>
      <c r="J234" s="152">
        <f t="shared" si="0"/>
        <v>0</v>
      </c>
      <c r="K234" s="153"/>
      <c r="L234" s="34"/>
      <c r="M234" s="154" t="s">
        <v>1</v>
      </c>
      <c r="N234" s="155" t="s">
        <v>41</v>
      </c>
      <c r="O234" s="59"/>
      <c r="P234" s="156">
        <f t="shared" si="1"/>
        <v>0</v>
      </c>
      <c r="Q234" s="156">
        <v>0</v>
      </c>
      <c r="R234" s="156">
        <f t="shared" si="2"/>
        <v>0</v>
      </c>
      <c r="S234" s="156">
        <v>0</v>
      </c>
      <c r="T234" s="157">
        <f t="shared" si="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8" t="s">
        <v>161</v>
      </c>
      <c r="AT234" s="158" t="s">
        <v>157</v>
      </c>
      <c r="AU234" s="158" t="s">
        <v>86</v>
      </c>
      <c r="AY234" s="18" t="s">
        <v>155</v>
      </c>
      <c r="BE234" s="159">
        <f t="shared" si="4"/>
        <v>0</v>
      </c>
      <c r="BF234" s="159">
        <f t="shared" si="5"/>
        <v>0</v>
      </c>
      <c r="BG234" s="159">
        <f t="shared" si="6"/>
        <v>0</v>
      </c>
      <c r="BH234" s="159">
        <f t="shared" si="7"/>
        <v>0</v>
      </c>
      <c r="BI234" s="159">
        <f t="shared" si="8"/>
        <v>0</v>
      </c>
      <c r="BJ234" s="18" t="s">
        <v>84</v>
      </c>
      <c r="BK234" s="159">
        <f t="shared" si="9"/>
        <v>0</v>
      </c>
      <c r="BL234" s="18" t="s">
        <v>161</v>
      </c>
      <c r="BM234" s="158" t="s">
        <v>467</v>
      </c>
    </row>
    <row r="235" spans="1:65" s="2" customFormat="1" ht="33" customHeight="1">
      <c r="A235" s="33"/>
      <c r="B235" s="145"/>
      <c r="C235" s="146" t="s">
        <v>316</v>
      </c>
      <c r="D235" s="146" t="s">
        <v>157</v>
      </c>
      <c r="E235" s="147" t="s">
        <v>827</v>
      </c>
      <c r="F235" s="148" t="s">
        <v>828</v>
      </c>
      <c r="G235" s="149" t="s">
        <v>160</v>
      </c>
      <c r="H235" s="150">
        <v>1</v>
      </c>
      <c r="I235" s="151"/>
      <c r="J235" s="152">
        <f t="shared" si="0"/>
        <v>0</v>
      </c>
      <c r="K235" s="153"/>
      <c r="L235" s="34"/>
      <c r="M235" s="154" t="s">
        <v>1</v>
      </c>
      <c r="N235" s="155" t="s">
        <v>41</v>
      </c>
      <c r="O235" s="59"/>
      <c r="P235" s="156">
        <f t="shared" si="1"/>
        <v>0</v>
      </c>
      <c r="Q235" s="156">
        <v>0</v>
      </c>
      <c r="R235" s="156">
        <f t="shared" si="2"/>
        <v>0</v>
      </c>
      <c r="S235" s="156">
        <v>0</v>
      </c>
      <c r="T235" s="157">
        <f t="shared" si="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8" t="s">
        <v>161</v>
      </c>
      <c r="AT235" s="158" t="s">
        <v>157</v>
      </c>
      <c r="AU235" s="158" t="s">
        <v>86</v>
      </c>
      <c r="AY235" s="18" t="s">
        <v>155</v>
      </c>
      <c r="BE235" s="159">
        <f t="shared" si="4"/>
        <v>0</v>
      </c>
      <c r="BF235" s="159">
        <f t="shared" si="5"/>
        <v>0</v>
      </c>
      <c r="BG235" s="159">
        <f t="shared" si="6"/>
        <v>0</v>
      </c>
      <c r="BH235" s="159">
        <f t="shared" si="7"/>
        <v>0</v>
      </c>
      <c r="BI235" s="159">
        <f t="shared" si="8"/>
        <v>0</v>
      </c>
      <c r="BJ235" s="18" t="s">
        <v>84</v>
      </c>
      <c r="BK235" s="159">
        <f t="shared" si="9"/>
        <v>0</v>
      </c>
      <c r="BL235" s="18" t="s">
        <v>161</v>
      </c>
      <c r="BM235" s="158" t="s">
        <v>478</v>
      </c>
    </row>
    <row r="236" spans="1:65" s="2" customFormat="1" ht="33" customHeight="1">
      <c r="A236" s="33"/>
      <c r="B236" s="145"/>
      <c r="C236" s="146" t="s">
        <v>242</v>
      </c>
      <c r="D236" s="146" t="s">
        <v>157</v>
      </c>
      <c r="E236" s="147" t="s">
        <v>829</v>
      </c>
      <c r="F236" s="148" t="s">
        <v>830</v>
      </c>
      <c r="G236" s="149" t="s">
        <v>160</v>
      </c>
      <c r="H236" s="150">
        <v>1</v>
      </c>
      <c r="I236" s="151"/>
      <c r="J236" s="152">
        <f t="shared" si="0"/>
        <v>0</v>
      </c>
      <c r="K236" s="153"/>
      <c r="L236" s="34"/>
      <c r="M236" s="154" t="s">
        <v>1</v>
      </c>
      <c r="N236" s="155" t="s">
        <v>41</v>
      </c>
      <c r="O236" s="59"/>
      <c r="P236" s="156">
        <f t="shared" si="1"/>
        <v>0</v>
      </c>
      <c r="Q236" s="156">
        <v>0</v>
      </c>
      <c r="R236" s="156">
        <f t="shared" si="2"/>
        <v>0</v>
      </c>
      <c r="S236" s="156">
        <v>0</v>
      </c>
      <c r="T236" s="157">
        <f t="shared" si="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8" t="s">
        <v>161</v>
      </c>
      <c r="AT236" s="158" t="s">
        <v>157</v>
      </c>
      <c r="AU236" s="158" t="s">
        <v>86</v>
      </c>
      <c r="AY236" s="18" t="s">
        <v>155</v>
      </c>
      <c r="BE236" s="159">
        <f t="shared" si="4"/>
        <v>0</v>
      </c>
      <c r="BF236" s="159">
        <f t="shared" si="5"/>
        <v>0</v>
      </c>
      <c r="BG236" s="159">
        <f t="shared" si="6"/>
        <v>0</v>
      </c>
      <c r="BH236" s="159">
        <f t="shared" si="7"/>
        <v>0</v>
      </c>
      <c r="BI236" s="159">
        <f t="shared" si="8"/>
        <v>0</v>
      </c>
      <c r="BJ236" s="18" t="s">
        <v>84</v>
      </c>
      <c r="BK236" s="159">
        <f t="shared" si="9"/>
        <v>0</v>
      </c>
      <c r="BL236" s="18" t="s">
        <v>161</v>
      </c>
      <c r="BM236" s="158" t="s">
        <v>488</v>
      </c>
    </row>
    <row r="237" spans="1:65" s="2" customFormat="1" ht="33" customHeight="1">
      <c r="A237" s="33"/>
      <c r="B237" s="145"/>
      <c r="C237" s="146" t="s">
        <v>696</v>
      </c>
      <c r="D237" s="146" t="s">
        <v>157</v>
      </c>
      <c r="E237" s="147" t="s">
        <v>831</v>
      </c>
      <c r="F237" s="148" t="s">
        <v>832</v>
      </c>
      <c r="G237" s="149" t="s">
        <v>160</v>
      </c>
      <c r="H237" s="150">
        <v>1</v>
      </c>
      <c r="I237" s="151"/>
      <c r="J237" s="152">
        <f t="shared" si="0"/>
        <v>0</v>
      </c>
      <c r="K237" s="153"/>
      <c r="L237" s="34"/>
      <c r="M237" s="154" t="s">
        <v>1</v>
      </c>
      <c r="N237" s="155" t="s">
        <v>41</v>
      </c>
      <c r="O237" s="59"/>
      <c r="P237" s="156">
        <f t="shared" si="1"/>
        <v>0</v>
      </c>
      <c r="Q237" s="156">
        <v>0</v>
      </c>
      <c r="R237" s="156">
        <f t="shared" si="2"/>
        <v>0</v>
      </c>
      <c r="S237" s="156">
        <v>0</v>
      </c>
      <c r="T237" s="157">
        <f t="shared" si="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8" t="s">
        <v>161</v>
      </c>
      <c r="AT237" s="158" t="s">
        <v>157</v>
      </c>
      <c r="AU237" s="158" t="s">
        <v>86</v>
      </c>
      <c r="AY237" s="18" t="s">
        <v>155</v>
      </c>
      <c r="BE237" s="159">
        <f t="shared" si="4"/>
        <v>0</v>
      </c>
      <c r="BF237" s="159">
        <f t="shared" si="5"/>
        <v>0</v>
      </c>
      <c r="BG237" s="159">
        <f t="shared" si="6"/>
        <v>0</v>
      </c>
      <c r="BH237" s="159">
        <f t="shared" si="7"/>
        <v>0</v>
      </c>
      <c r="BI237" s="159">
        <f t="shared" si="8"/>
        <v>0</v>
      </c>
      <c r="BJ237" s="18" t="s">
        <v>84</v>
      </c>
      <c r="BK237" s="159">
        <f t="shared" si="9"/>
        <v>0</v>
      </c>
      <c r="BL237" s="18" t="s">
        <v>161</v>
      </c>
      <c r="BM237" s="158" t="s">
        <v>324</v>
      </c>
    </row>
    <row r="238" spans="1:65" s="2" customFormat="1" ht="33" customHeight="1">
      <c r="A238" s="33"/>
      <c r="B238" s="145"/>
      <c r="C238" s="146" t="s">
        <v>247</v>
      </c>
      <c r="D238" s="146" t="s">
        <v>157</v>
      </c>
      <c r="E238" s="147" t="s">
        <v>833</v>
      </c>
      <c r="F238" s="148" t="s">
        <v>834</v>
      </c>
      <c r="G238" s="149" t="s">
        <v>160</v>
      </c>
      <c r="H238" s="150">
        <v>1</v>
      </c>
      <c r="I238" s="151"/>
      <c r="J238" s="152">
        <f t="shared" si="0"/>
        <v>0</v>
      </c>
      <c r="K238" s="153"/>
      <c r="L238" s="34"/>
      <c r="M238" s="154" t="s">
        <v>1</v>
      </c>
      <c r="N238" s="155" t="s">
        <v>41</v>
      </c>
      <c r="O238" s="59"/>
      <c r="P238" s="156">
        <f t="shared" si="1"/>
        <v>0</v>
      </c>
      <c r="Q238" s="156">
        <v>0</v>
      </c>
      <c r="R238" s="156">
        <f t="shared" si="2"/>
        <v>0</v>
      </c>
      <c r="S238" s="156">
        <v>0</v>
      </c>
      <c r="T238" s="157">
        <f t="shared" si="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8" t="s">
        <v>161</v>
      </c>
      <c r="AT238" s="158" t="s">
        <v>157</v>
      </c>
      <c r="AU238" s="158" t="s">
        <v>86</v>
      </c>
      <c r="AY238" s="18" t="s">
        <v>155</v>
      </c>
      <c r="BE238" s="159">
        <f t="shared" si="4"/>
        <v>0</v>
      </c>
      <c r="BF238" s="159">
        <f t="shared" si="5"/>
        <v>0</v>
      </c>
      <c r="BG238" s="159">
        <f t="shared" si="6"/>
        <v>0</v>
      </c>
      <c r="BH238" s="159">
        <f t="shared" si="7"/>
        <v>0</v>
      </c>
      <c r="BI238" s="159">
        <f t="shared" si="8"/>
        <v>0</v>
      </c>
      <c r="BJ238" s="18" t="s">
        <v>84</v>
      </c>
      <c r="BK238" s="159">
        <f t="shared" si="9"/>
        <v>0</v>
      </c>
      <c r="BL238" s="18" t="s">
        <v>161</v>
      </c>
      <c r="BM238" s="158" t="s">
        <v>329</v>
      </c>
    </row>
    <row r="239" spans="1:65" s="2" customFormat="1" ht="33" customHeight="1">
      <c r="A239" s="33"/>
      <c r="B239" s="145"/>
      <c r="C239" s="146" t="s">
        <v>321</v>
      </c>
      <c r="D239" s="146" t="s">
        <v>157</v>
      </c>
      <c r="E239" s="147" t="s">
        <v>835</v>
      </c>
      <c r="F239" s="148" t="s">
        <v>836</v>
      </c>
      <c r="G239" s="149" t="s">
        <v>160</v>
      </c>
      <c r="H239" s="150">
        <v>1</v>
      </c>
      <c r="I239" s="151"/>
      <c r="J239" s="152">
        <f t="shared" si="0"/>
        <v>0</v>
      </c>
      <c r="K239" s="153"/>
      <c r="L239" s="34"/>
      <c r="M239" s="154" t="s">
        <v>1</v>
      </c>
      <c r="N239" s="155" t="s">
        <v>41</v>
      </c>
      <c r="O239" s="59"/>
      <c r="P239" s="156">
        <f t="shared" si="1"/>
        <v>0</v>
      </c>
      <c r="Q239" s="156">
        <v>0</v>
      </c>
      <c r="R239" s="156">
        <f t="shared" si="2"/>
        <v>0</v>
      </c>
      <c r="S239" s="156">
        <v>0</v>
      </c>
      <c r="T239" s="157">
        <f t="shared" si="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8" t="s">
        <v>161</v>
      </c>
      <c r="AT239" s="158" t="s">
        <v>157</v>
      </c>
      <c r="AU239" s="158" t="s">
        <v>86</v>
      </c>
      <c r="AY239" s="18" t="s">
        <v>155</v>
      </c>
      <c r="BE239" s="159">
        <f t="shared" si="4"/>
        <v>0</v>
      </c>
      <c r="BF239" s="159">
        <f t="shared" si="5"/>
        <v>0</v>
      </c>
      <c r="BG239" s="159">
        <f t="shared" si="6"/>
        <v>0</v>
      </c>
      <c r="BH239" s="159">
        <f t="shared" si="7"/>
        <v>0</v>
      </c>
      <c r="BI239" s="159">
        <f t="shared" si="8"/>
        <v>0</v>
      </c>
      <c r="BJ239" s="18" t="s">
        <v>84</v>
      </c>
      <c r="BK239" s="159">
        <f t="shared" si="9"/>
        <v>0</v>
      </c>
      <c r="BL239" s="18" t="s">
        <v>161</v>
      </c>
      <c r="BM239" s="158" t="s">
        <v>335</v>
      </c>
    </row>
    <row r="240" spans="1:65" s="2" customFormat="1" ht="37.9" customHeight="1">
      <c r="A240" s="33"/>
      <c r="B240" s="145"/>
      <c r="C240" s="146" t="s">
        <v>252</v>
      </c>
      <c r="D240" s="146" t="s">
        <v>157</v>
      </c>
      <c r="E240" s="147" t="s">
        <v>837</v>
      </c>
      <c r="F240" s="148" t="s">
        <v>838</v>
      </c>
      <c r="G240" s="149" t="s">
        <v>160</v>
      </c>
      <c r="H240" s="150">
        <v>1</v>
      </c>
      <c r="I240" s="151"/>
      <c r="J240" s="152">
        <f t="shared" si="0"/>
        <v>0</v>
      </c>
      <c r="K240" s="153"/>
      <c r="L240" s="34"/>
      <c r="M240" s="154" t="s">
        <v>1</v>
      </c>
      <c r="N240" s="155" t="s">
        <v>41</v>
      </c>
      <c r="O240" s="59"/>
      <c r="P240" s="156">
        <f t="shared" si="1"/>
        <v>0</v>
      </c>
      <c r="Q240" s="156">
        <v>0</v>
      </c>
      <c r="R240" s="156">
        <f t="shared" si="2"/>
        <v>0</v>
      </c>
      <c r="S240" s="156">
        <v>0</v>
      </c>
      <c r="T240" s="157">
        <f t="shared" si="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8" t="s">
        <v>161</v>
      </c>
      <c r="AT240" s="158" t="s">
        <v>157</v>
      </c>
      <c r="AU240" s="158" t="s">
        <v>86</v>
      </c>
      <c r="AY240" s="18" t="s">
        <v>155</v>
      </c>
      <c r="BE240" s="159">
        <f t="shared" si="4"/>
        <v>0</v>
      </c>
      <c r="BF240" s="159">
        <f t="shared" si="5"/>
        <v>0</v>
      </c>
      <c r="BG240" s="159">
        <f t="shared" si="6"/>
        <v>0</v>
      </c>
      <c r="BH240" s="159">
        <f t="shared" si="7"/>
        <v>0</v>
      </c>
      <c r="BI240" s="159">
        <f t="shared" si="8"/>
        <v>0</v>
      </c>
      <c r="BJ240" s="18" t="s">
        <v>84</v>
      </c>
      <c r="BK240" s="159">
        <f t="shared" si="9"/>
        <v>0</v>
      </c>
      <c r="BL240" s="18" t="s">
        <v>161</v>
      </c>
      <c r="BM240" s="158" t="s">
        <v>162</v>
      </c>
    </row>
    <row r="241" spans="1:65" s="2" customFormat="1" ht="37.9" customHeight="1">
      <c r="A241" s="33"/>
      <c r="B241" s="145"/>
      <c r="C241" s="146" t="s">
        <v>332</v>
      </c>
      <c r="D241" s="146" t="s">
        <v>157</v>
      </c>
      <c r="E241" s="147" t="s">
        <v>839</v>
      </c>
      <c r="F241" s="148" t="s">
        <v>840</v>
      </c>
      <c r="G241" s="149" t="s">
        <v>160</v>
      </c>
      <c r="H241" s="150">
        <v>1</v>
      </c>
      <c r="I241" s="151"/>
      <c r="J241" s="152">
        <f t="shared" si="0"/>
        <v>0</v>
      </c>
      <c r="K241" s="153"/>
      <c r="L241" s="34"/>
      <c r="M241" s="154" t="s">
        <v>1</v>
      </c>
      <c r="N241" s="155" t="s">
        <v>41</v>
      </c>
      <c r="O241" s="59"/>
      <c r="P241" s="156">
        <f t="shared" si="1"/>
        <v>0</v>
      </c>
      <c r="Q241" s="156">
        <v>0</v>
      </c>
      <c r="R241" s="156">
        <f t="shared" si="2"/>
        <v>0</v>
      </c>
      <c r="S241" s="156">
        <v>0</v>
      </c>
      <c r="T241" s="157">
        <f t="shared" si="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58" t="s">
        <v>161</v>
      </c>
      <c r="AT241" s="158" t="s">
        <v>157</v>
      </c>
      <c r="AU241" s="158" t="s">
        <v>86</v>
      </c>
      <c r="AY241" s="18" t="s">
        <v>155</v>
      </c>
      <c r="BE241" s="159">
        <f t="shared" si="4"/>
        <v>0</v>
      </c>
      <c r="BF241" s="159">
        <f t="shared" si="5"/>
        <v>0</v>
      </c>
      <c r="BG241" s="159">
        <f t="shared" si="6"/>
        <v>0</v>
      </c>
      <c r="BH241" s="159">
        <f t="shared" si="7"/>
        <v>0</v>
      </c>
      <c r="BI241" s="159">
        <f t="shared" si="8"/>
        <v>0</v>
      </c>
      <c r="BJ241" s="18" t="s">
        <v>84</v>
      </c>
      <c r="BK241" s="159">
        <f t="shared" si="9"/>
        <v>0</v>
      </c>
      <c r="BL241" s="18" t="s">
        <v>161</v>
      </c>
      <c r="BM241" s="158" t="s">
        <v>179</v>
      </c>
    </row>
    <row r="242" spans="1:65" s="2" customFormat="1" ht="21.75" customHeight="1">
      <c r="A242" s="33"/>
      <c r="B242" s="145"/>
      <c r="C242" s="146" t="s">
        <v>256</v>
      </c>
      <c r="D242" s="146" t="s">
        <v>157</v>
      </c>
      <c r="E242" s="147" t="s">
        <v>841</v>
      </c>
      <c r="F242" s="148" t="s">
        <v>842</v>
      </c>
      <c r="G242" s="149" t="s">
        <v>292</v>
      </c>
      <c r="H242" s="150">
        <v>91</v>
      </c>
      <c r="I242" s="151"/>
      <c r="J242" s="152">
        <f t="shared" si="0"/>
        <v>0</v>
      </c>
      <c r="K242" s="153"/>
      <c r="L242" s="34"/>
      <c r="M242" s="154" t="s">
        <v>1</v>
      </c>
      <c r="N242" s="155" t="s">
        <v>41</v>
      </c>
      <c r="O242" s="59"/>
      <c r="P242" s="156">
        <f t="shared" si="1"/>
        <v>0</v>
      </c>
      <c r="Q242" s="156">
        <v>0</v>
      </c>
      <c r="R242" s="156">
        <f t="shared" si="2"/>
        <v>0</v>
      </c>
      <c r="S242" s="156">
        <v>0</v>
      </c>
      <c r="T242" s="157">
        <f t="shared" si="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8" t="s">
        <v>161</v>
      </c>
      <c r="AT242" s="158" t="s">
        <v>157</v>
      </c>
      <c r="AU242" s="158" t="s">
        <v>86</v>
      </c>
      <c r="AY242" s="18" t="s">
        <v>155</v>
      </c>
      <c r="BE242" s="159">
        <f t="shared" si="4"/>
        <v>0</v>
      </c>
      <c r="BF242" s="159">
        <f t="shared" si="5"/>
        <v>0</v>
      </c>
      <c r="BG242" s="159">
        <f t="shared" si="6"/>
        <v>0</v>
      </c>
      <c r="BH242" s="159">
        <f t="shared" si="7"/>
        <v>0</v>
      </c>
      <c r="BI242" s="159">
        <f t="shared" si="8"/>
        <v>0</v>
      </c>
      <c r="BJ242" s="18" t="s">
        <v>84</v>
      </c>
      <c r="BK242" s="159">
        <f t="shared" si="9"/>
        <v>0</v>
      </c>
      <c r="BL242" s="18" t="s">
        <v>161</v>
      </c>
      <c r="BM242" s="158" t="s">
        <v>353</v>
      </c>
    </row>
    <row r="243" spans="1:65" s="13" customFormat="1">
      <c r="B243" s="160"/>
      <c r="D243" s="161" t="s">
        <v>167</v>
      </c>
      <c r="E243" s="162" t="s">
        <v>1</v>
      </c>
      <c r="F243" s="163" t="s">
        <v>843</v>
      </c>
      <c r="H243" s="164">
        <v>91</v>
      </c>
      <c r="I243" s="165"/>
      <c r="L243" s="160"/>
      <c r="M243" s="166"/>
      <c r="N243" s="167"/>
      <c r="O243" s="167"/>
      <c r="P243" s="167"/>
      <c r="Q243" s="167"/>
      <c r="R243" s="167"/>
      <c r="S243" s="167"/>
      <c r="T243" s="168"/>
      <c r="AT243" s="162" t="s">
        <v>167</v>
      </c>
      <c r="AU243" s="162" t="s">
        <v>86</v>
      </c>
      <c r="AV243" s="13" t="s">
        <v>86</v>
      </c>
      <c r="AW243" s="13" t="s">
        <v>32</v>
      </c>
      <c r="AX243" s="13" t="s">
        <v>76</v>
      </c>
      <c r="AY243" s="162" t="s">
        <v>155</v>
      </c>
    </row>
    <row r="244" spans="1:65" s="15" customFormat="1">
      <c r="B244" s="176"/>
      <c r="D244" s="161" t="s">
        <v>167</v>
      </c>
      <c r="E244" s="177" t="s">
        <v>1</v>
      </c>
      <c r="F244" s="178" t="s">
        <v>178</v>
      </c>
      <c r="H244" s="179">
        <v>91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7" t="s">
        <v>167</v>
      </c>
      <c r="AU244" s="177" t="s">
        <v>86</v>
      </c>
      <c r="AV244" s="15" t="s">
        <v>161</v>
      </c>
      <c r="AW244" s="15" t="s">
        <v>32</v>
      </c>
      <c r="AX244" s="15" t="s">
        <v>84</v>
      </c>
      <c r="AY244" s="177" t="s">
        <v>155</v>
      </c>
    </row>
    <row r="245" spans="1:65" s="2" customFormat="1" ht="21.75" customHeight="1">
      <c r="A245" s="33"/>
      <c r="B245" s="145"/>
      <c r="C245" s="146" t="s">
        <v>234</v>
      </c>
      <c r="D245" s="146" t="s">
        <v>157</v>
      </c>
      <c r="E245" s="147" t="s">
        <v>844</v>
      </c>
      <c r="F245" s="148" t="s">
        <v>845</v>
      </c>
      <c r="G245" s="149" t="s">
        <v>292</v>
      </c>
      <c r="H245" s="150">
        <v>155.6</v>
      </c>
      <c r="I245" s="151"/>
      <c r="J245" s="152">
        <f>ROUND(I245*H245,2)</f>
        <v>0</v>
      </c>
      <c r="K245" s="153"/>
      <c r="L245" s="34"/>
      <c r="M245" s="154" t="s">
        <v>1</v>
      </c>
      <c r="N245" s="155" t="s">
        <v>41</v>
      </c>
      <c r="O245" s="59"/>
      <c r="P245" s="156">
        <f>O245*H245</f>
        <v>0</v>
      </c>
      <c r="Q245" s="156">
        <v>0</v>
      </c>
      <c r="R245" s="156">
        <f>Q245*H245</f>
        <v>0</v>
      </c>
      <c r="S245" s="156">
        <v>0</v>
      </c>
      <c r="T245" s="15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8" t="s">
        <v>161</v>
      </c>
      <c r="AT245" s="158" t="s">
        <v>157</v>
      </c>
      <c r="AU245" s="158" t="s">
        <v>86</v>
      </c>
      <c r="AY245" s="18" t="s">
        <v>155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8" t="s">
        <v>84</v>
      </c>
      <c r="BK245" s="159">
        <f>ROUND(I245*H245,2)</f>
        <v>0</v>
      </c>
      <c r="BL245" s="18" t="s">
        <v>161</v>
      </c>
      <c r="BM245" s="158" t="s">
        <v>356</v>
      </c>
    </row>
    <row r="246" spans="1:65" s="13" customFormat="1">
      <c r="B246" s="160"/>
      <c r="D246" s="161" t="s">
        <v>167</v>
      </c>
      <c r="E246" s="162" t="s">
        <v>1</v>
      </c>
      <c r="F246" s="163" t="s">
        <v>812</v>
      </c>
      <c r="H246" s="164">
        <v>64.599999999999994</v>
      </c>
      <c r="I246" s="165"/>
      <c r="L246" s="160"/>
      <c r="M246" s="166"/>
      <c r="N246" s="167"/>
      <c r="O246" s="167"/>
      <c r="P246" s="167"/>
      <c r="Q246" s="167"/>
      <c r="R246" s="167"/>
      <c r="S246" s="167"/>
      <c r="T246" s="168"/>
      <c r="AT246" s="162" t="s">
        <v>167</v>
      </c>
      <c r="AU246" s="162" t="s">
        <v>86</v>
      </c>
      <c r="AV246" s="13" t="s">
        <v>86</v>
      </c>
      <c r="AW246" s="13" t="s">
        <v>32</v>
      </c>
      <c r="AX246" s="13" t="s">
        <v>76</v>
      </c>
      <c r="AY246" s="162" t="s">
        <v>155</v>
      </c>
    </row>
    <row r="247" spans="1:65" s="13" customFormat="1">
      <c r="B247" s="160"/>
      <c r="D247" s="161" t="s">
        <v>167</v>
      </c>
      <c r="E247" s="162" t="s">
        <v>1</v>
      </c>
      <c r="F247" s="163" t="s">
        <v>846</v>
      </c>
      <c r="H247" s="164">
        <v>91</v>
      </c>
      <c r="I247" s="165"/>
      <c r="L247" s="160"/>
      <c r="M247" s="166"/>
      <c r="N247" s="167"/>
      <c r="O247" s="167"/>
      <c r="P247" s="167"/>
      <c r="Q247" s="167"/>
      <c r="R247" s="167"/>
      <c r="S247" s="167"/>
      <c r="T247" s="168"/>
      <c r="AT247" s="162" t="s">
        <v>167</v>
      </c>
      <c r="AU247" s="162" t="s">
        <v>86</v>
      </c>
      <c r="AV247" s="13" t="s">
        <v>86</v>
      </c>
      <c r="AW247" s="13" t="s">
        <v>32</v>
      </c>
      <c r="AX247" s="13" t="s">
        <v>76</v>
      </c>
      <c r="AY247" s="162" t="s">
        <v>155</v>
      </c>
    </row>
    <row r="248" spans="1:65" s="15" customFormat="1">
      <c r="B248" s="176"/>
      <c r="D248" s="161" t="s">
        <v>167</v>
      </c>
      <c r="E248" s="177" t="s">
        <v>1</v>
      </c>
      <c r="F248" s="178" t="s">
        <v>178</v>
      </c>
      <c r="H248" s="179">
        <v>155.6</v>
      </c>
      <c r="I248" s="180"/>
      <c r="L248" s="176"/>
      <c r="M248" s="181"/>
      <c r="N248" s="182"/>
      <c r="O248" s="182"/>
      <c r="P248" s="182"/>
      <c r="Q248" s="182"/>
      <c r="R248" s="182"/>
      <c r="S248" s="182"/>
      <c r="T248" s="183"/>
      <c r="AT248" s="177" t="s">
        <v>167</v>
      </c>
      <c r="AU248" s="177" t="s">
        <v>86</v>
      </c>
      <c r="AV248" s="15" t="s">
        <v>161</v>
      </c>
      <c r="AW248" s="15" t="s">
        <v>32</v>
      </c>
      <c r="AX248" s="15" t="s">
        <v>84</v>
      </c>
      <c r="AY248" s="177" t="s">
        <v>155</v>
      </c>
    </row>
    <row r="249" spans="1:65" s="12" customFormat="1" ht="22.9" customHeight="1">
      <c r="B249" s="132"/>
      <c r="D249" s="133" t="s">
        <v>75</v>
      </c>
      <c r="E249" s="143" t="s">
        <v>189</v>
      </c>
      <c r="F249" s="143" t="s">
        <v>349</v>
      </c>
      <c r="I249" s="135"/>
      <c r="J249" s="144">
        <f>BK249</f>
        <v>0</v>
      </c>
      <c r="L249" s="132"/>
      <c r="M249" s="137"/>
      <c r="N249" s="138"/>
      <c r="O249" s="138"/>
      <c r="P249" s="139">
        <f>P250</f>
        <v>0</v>
      </c>
      <c r="Q249" s="138"/>
      <c r="R249" s="139">
        <f>R250</f>
        <v>0</v>
      </c>
      <c r="S249" s="138"/>
      <c r="T249" s="140">
        <f>T250</f>
        <v>0</v>
      </c>
      <c r="AR249" s="133" t="s">
        <v>84</v>
      </c>
      <c r="AT249" s="141" t="s">
        <v>75</v>
      </c>
      <c r="AU249" s="141" t="s">
        <v>84</v>
      </c>
      <c r="AY249" s="133" t="s">
        <v>155</v>
      </c>
      <c r="BK249" s="142">
        <f>BK250</f>
        <v>0</v>
      </c>
    </row>
    <row r="250" spans="1:65" s="2" customFormat="1" ht="33" customHeight="1">
      <c r="A250" s="33"/>
      <c r="B250" s="145"/>
      <c r="C250" s="146" t="s">
        <v>262</v>
      </c>
      <c r="D250" s="146" t="s">
        <v>157</v>
      </c>
      <c r="E250" s="147" t="s">
        <v>847</v>
      </c>
      <c r="F250" s="148" t="s">
        <v>848</v>
      </c>
      <c r="G250" s="149" t="s">
        <v>292</v>
      </c>
      <c r="H250" s="150">
        <v>11</v>
      </c>
      <c r="I250" s="151"/>
      <c r="J250" s="152">
        <f>ROUND(I250*H250,2)</f>
        <v>0</v>
      </c>
      <c r="K250" s="153"/>
      <c r="L250" s="34"/>
      <c r="M250" s="154" t="s">
        <v>1</v>
      </c>
      <c r="N250" s="155" t="s">
        <v>41</v>
      </c>
      <c r="O250" s="59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8" t="s">
        <v>161</v>
      </c>
      <c r="AT250" s="158" t="s">
        <v>157</v>
      </c>
      <c r="AU250" s="158" t="s">
        <v>86</v>
      </c>
      <c r="AY250" s="18" t="s">
        <v>155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8" t="s">
        <v>84</v>
      </c>
      <c r="BK250" s="159">
        <f>ROUND(I250*H250,2)</f>
        <v>0</v>
      </c>
      <c r="BL250" s="18" t="s">
        <v>161</v>
      </c>
      <c r="BM250" s="158" t="s">
        <v>360</v>
      </c>
    </row>
    <row r="251" spans="1:65" s="12" customFormat="1" ht="22.9" customHeight="1">
      <c r="B251" s="132"/>
      <c r="D251" s="133" t="s">
        <v>75</v>
      </c>
      <c r="E251" s="143" t="s">
        <v>849</v>
      </c>
      <c r="F251" s="143" t="s">
        <v>850</v>
      </c>
      <c r="I251" s="135"/>
      <c r="J251" s="144">
        <f>BK251</f>
        <v>0</v>
      </c>
      <c r="L251" s="132"/>
      <c r="M251" s="137"/>
      <c r="N251" s="138"/>
      <c r="O251" s="138"/>
      <c r="P251" s="139">
        <f>SUM(P252:P255)</f>
        <v>0</v>
      </c>
      <c r="Q251" s="138"/>
      <c r="R251" s="139">
        <f>SUM(R252:R255)</f>
        <v>0</v>
      </c>
      <c r="S251" s="138"/>
      <c r="T251" s="140">
        <f>SUM(T252:T255)</f>
        <v>0</v>
      </c>
      <c r="AR251" s="133" t="s">
        <v>84</v>
      </c>
      <c r="AT251" s="141" t="s">
        <v>75</v>
      </c>
      <c r="AU251" s="141" t="s">
        <v>84</v>
      </c>
      <c r="AY251" s="133" t="s">
        <v>155</v>
      </c>
      <c r="BK251" s="142">
        <f>SUM(BK252:BK255)</f>
        <v>0</v>
      </c>
    </row>
    <row r="252" spans="1:65" s="2" customFormat="1" ht="24.2" customHeight="1">
      <c r="A252" s="33"/>
      <c r="B252" s="145"/>
      <c r="C252" s="146" t="s">
        <v>350</v>
      </c>
      <c r="D252" s="146" t="s">
        <v>157</v>
      </c>
      <c r="E252" s="147" t="s">
        <v>851</v>
      </c>
      <c r="F252" s="148" t="s">
        <v>852</v>
      </c>
      <c r="G252" s="149" t="s">
        <v>202</v>
      </c>
      <c r="H252" s="150">
        <v>7.5970000000000004</v>
      </c>
      <c r="I252" s="151"/>
      <c r="J252" s="152">
        <f>ROUND(I252*H252,2)</f>
        <v>0</v>
      </c>
      <c r="K252" s="153"/>
      <c r="L252" s="34"/>
      <c r="M252" s="154" t="s">
        <v>1</v>
      </c>
      <c r="N252" s="155" t="s">
        <v>41</v>
      </c>
      <c r="O252" s="59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58" t="s">
        <v>161</v>
      </c>
      <c r="AT252" s="158" t="s">
        <v>157</v>
      </c>
      <c r="AU252" s="158" t="s">
        <v>86</v>
      </c>
      <c r="AY252" s="18" t="s">
        <v>155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8" t="s">
        <v>84</v>
      </c>
      <c r="BK252" s="159">
        <f>ROUND(I252*H252,2)</f>
        <v>0</v>
      </c>
      <c r="BL252" s="18" t="s">
        <v>161</v>
      </c>
      <c r="BM252" s="158" t="s">
        <v>369</v>
      </c>
    </row>
    <row r="253" spans="1:65" s="2" customFormat="1" ht="24.2" customHeight="1">
      <c r="A253" s="33"/>
      <c r="B253" s="145"/>
      <c r="C253" s="146" t="s">
        <v>266</v>
      </c>
      <c r="D253" s="146" t="s">
        <v>157</v>
      </c>
      <c r="E253" s="147" t="s">
        <v>853</v>
      </c>
      <c r="F253" s="148" t="s">
        <v>854</v>
      </c>
      <c r="G253" s="149" t="s">
        <v>202</v>
      </c>
      <c r="H253" s="150">
        <v>151.94</v>
      </c>
      <c r="I253" s="151"/>
      <c r="J253" s="152">
        <f>ROUND(I253*H253,2)</f>
        <v>0</v>
      </c>
      <c r="K253" s="153"/>
      <c r="L253" s="34"/>
      <c r="M253" s="154" t="s">
        <v>1</v>
      </c>
      <c r="N253" s="155" t="s">
        <v>41</v>
      </c>
      <c r="O253" s="59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8" t="s">
        <v>161</v>
      </c>
      <c r="AT253" s="158" t="s">
        <v>157</v>
      </c>
      <c r="AU253" s="158" t="s">
        <v>86</v>
      </c>
      <c r="AY253" s="18" t="s">
        <v>155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8" t="s">
        <v>84</v>
      </c>
      <c r="BK253" s="159">
        <f>ROUND(I253*H253,2)</f>
        <v>0</v>
      </c>
      <c r="BL253" s="18" t="s">
        <v>161</v>
      </c>
      <c r="BM253" s="158" t="s">
        <v>373</v>
      </c>
    </row>
    <row r="254" spans="1:65" s="2" customFormat="1" ht="33" customHeight="1">
      <c r="A254" s="33"/>
      <c r="B254" s="145"/>
      <c r="C254" s="146" t="s">
        <v>357</v>
      </c>
      <c r="D254" s="146" t="s">
        <v>157</v>
      </c>
      <c r="E254" s="147" t="s">
        <v>855</v>
      </c>
      <c r="F254" s="148" t="s">
        <v>856</v>
      </c>
      <c r="G254" s="149" t="s">
        <v>202</v>
      </c>
      <c r="H254" s="150">
        <v>7.5970000000000004</v>
      </c>
      <c r="I254" s="151"/>
      <c r="J254" s="152">
        <f>ROUND(I254*H254,2)</f>
        <v>0</v>
      </c>
      <c r="K254" s="153"/>
      <c r="L254" s="34"/>
      <c r="M254" s="154" t="s">
        <v>1</v>
      </c>
      <c r="N254" s="155" t="s">
        <v>41</v>
      </c>
      <c r="O254" s="59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8" t="s">
        <v>161</v>
      </c>
      <c r="AT254" s="158" t="s">
        <v>157</v>
      </c>
      <c r="AU254" s="158" t="s">
        <v>86</v>
      </c>
      <c r="AY254" s="18" t="s">
        <v>155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8" t="s">
        <v>84</v>
      </c>
      <c r="BK254" s="159">
        <f>ROUND(I254*H254,2)</f>
        <v>0</v>
      </c>
      <c r="BL254" s="18" t="s">
        <v>161</v>
      </c>
      <c r="BM254" s="158" t="s">
        <v>376</v>
      </c>
    </row>
    <row r="255" spans="1:65" s="2" customFormat="1" ht="37.9" customHeight="1">
      <c r="A255" s="33"/>
      <c r="B255" s="145"/>
      <c r="C255" s="146" t="s">
        <v>270</v>
      </c>
      <c r="D255" s="146" t="s">
        <v>157</v>
      </c>
      <c r="E255" s="147" t="s">
        <v>857</v>
      </c>
      <c r="F255" s="148" t="s">
        <v>858</v>
      </c>
      <c r="G255" s="149" t="s">
        <v>202</v>
      </c>
      <c r="H255" s="150">
        <v>7.5970000000000004</v>
      </c>
      <c r="I255" s="151"/>
      <c r="J255" s="152">
        <f>ROUND(I255*H255,2)</f>
        <v>0</v>
      </c>
      <c r="K255" s="153"/>
      <c r="L255" s="34"/>
      <c r="M255" s="154" t="s">
        <v>1</v>
      </c>
      <c r="N255" s="155" t="s">
        <v>41</v>
      </c>
      <c r="O255" s="59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8" t="s">
        <v>161</v>
      </c>
      <c r="AT255" s="158" t="s">
        <v>157</v>
      </c>
      <c r="AU255" s="158" t="s">
        <v>86</v>
      </c>
      <c r="AY255" s="18" t="s">
        <v>155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8" t="s">
        <v>84</v>
      </c>
      <c r="BK255" s="159">
        <f>ROUND(I255*H255,2)</f>
        <v>0</v>
      </c>
      <c r="BL255" s="18" t="s">
        <v>161</v>
      </c>
      <c r="BM255" s="158" t="s">
        <v>380</v>
      </c>
    </row>
    <row r="256" spans="1:65" s="12" customFormat="1" ht="22.9" customHeight="1">
      <c r="B256" s="132"/>
      <c r="D256" s="133" t="s">
        <v>75</v>
      </c>
      <c r="E256" s="143" t="s">
        <v>436</v>
      </c>
      <c r="F256" s="143" t="s">
        <v>437</v>
      </c>
      <c r="I256" s="135"/>
      <c r="J256" s="144">
        <f>BK256</f>
        <v>0</v>
      </c>
      <c r="L256" s="132"/>
      <c r="M256" s="137"/>
      <c r="N256" s="138"/>
      <c r="O256" s="138"/>
      <c r="P256" s="139">
        <f>SUM(P257:P258)</f>
        <v>0</v>
      </c>
      <c r="Q256" s="138"/>
      <c r="R256" s="139">
        <f>SUM(R257:R258)</f>
        <v>0</v>
      </c>
      <c r="S256" s="138"/>
      <c r="T256" s="140">
        <f>SUM(T257:T258)</f>
        <v>0</v>
      </c>
      <c r="AR256" s="133" t="s">
        <v>84</v>
      </c>
      <c r="AT256" s="141" t="s">
        <v>75</v>
      </c>
      <c r="AU256" s="141" t="s">
        <v>84</v>
      </c>
      <c r="AY256" s="133" t="s">
        <v>155</v>
      </c>
      <c r="BK256" s="142">
        <f>SUM(BK257:BK258)</f>
        <v>0</v>
      </c>
    </row>
    <row r="257" spans="1:65" s="2" customFormat="1" ht="24.2" customHeight="1">
      <c r="A257" s="33"/>
      <c r="B257" s="145"/>
      <c r="C257" s="146" t="s">
        <v>370</v>
      </c>
      <c r="D257" s="146" t="s">
        <v>157</v>
      </c>
      <c r="E257" s="147" t="s">
        <v>859</v>
      </c>
      <c r="F257" s="148" t="s">
        <v>860</v>
      </c>
      <c r="G257" s="149" t="s">
        <v>202</v>
      </c>
      <c r="H257" s="150">
        <v>119.004</v>
      </c>
      <c r="I257" s="151"/>
      <c r="J257" s="152">
        <f>ROUND(I257*H257,2)</f>
        <v>0</v>
      </c>
      <c r="K257" s="153"/>
      <c r="L257" s="34"/>
      <c r="M257" s="154" t="s">
        <v>1</v>
      </c>
      <c r="N257" s="155" t="s">
        <v>41</v>
      </c>
      <c r="O257" s="59"/>
      <c r="P257" s="156">
        <f>O257*H257</f>
        <v>0</v>
      </c>
      <c r="Q257" s="156">
        <v>0</v>
      </c>
      <c r="R257" s="156">
        <f>Q257*H257</f>
        <v>0</v>
      </c>
      <c r="S257" s="156">
        <v>0</v>
      </c>
      <c r="T257" s="157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8" t="s">
        <v>161</v>
      </c>
      <c r="AT257" s="158" t="s">
        <v>157</v>
      </c>
      <c r="AU257" s="158" t="s">
        <v>86</v>
      </c>
      <c r="AY257" s="18" t="s">
        <v>155</v>
      </c>
      <c r="BE257" s="159">
        <f>IF(N257="základní",J257,0)</f>
        <v>0</v>
      </c>
      <c r="BF257" s="159">
        <f>IF(N257="snížená",J257,0)</f>
        <v>0</v>
      </c>
      <c r="BG257" s="159">
        <f>IF(N257="zákl. přenesená",J257,0)</f>
        <v>0</v>
      </c>
      <c r="BH257" s="159">
        <f>IF(N257="sníž. přenesená",J257,0)</f>
        <v>0</v>
      </c>
      <c r="BI257" s="159">
        <f>IF(N257="nulová",J257,0)</f>
        <v>0</v>
      </c>
      <c r="BJ257" s="18" t="s">
        <v>84</v>
      </c>
      <c r="BK257" s="159">
        <f>ROUND(I257*H257,2)</f>
        <v>0</v>
      </c>
      <c r="BL257" s="18" t="s">
        <v>161</v>
      </c>
      <c r="BM257" s="158" t="s">
        <v>383</v>
      </c>
    </row>
    <row r="258" spans="1:65" s="2" customFormat="1" ht="33" customHeight="1">
      <c r="A258" s="33"/>
      <c r="B258" s="145"/>
      <c r="C258" s="146" t="s">
        <v>275</v>
      </c>
      <c r="D258" s="146" t="s">
        <v>157</v>
      </c>
      <c r="E258" s="147" t="s">
        <v>861</v>
      </c>
      <c r="F258" s="148" t="s">
        <v>862</v>
      </c>
      <c r="G258" s="149" t="s">
        <v>202</v>
      </c>
      <c r="H258" s="150">
        <v>119.004</v>
      </c>
      <c r="I258" s="151"/>
      <c r="J258" s="152">
        <f>ROUND(I258*H258,2)</f>
        <v>0</v>
      </c>
      <c r="K258" s="153"/>
      <c r="L258" s="34"/>
      <c r="M258" s="154" t="s">
        <v>1</v>
      </c>
      <c r="N258" s="155" t="s">
        <v>41</v>
      </c>
      <c r="O258" s="59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8" t="s">
        <v>161</v>
      </c>
      <c r="AT258" s="158" t="s">
        <v>157</v>
      </c>
      <c r="AU258" s="158" t="s">
        <v>86</v>
      </c>
      <c r="AY258" s="18" t="s">
        <v>155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8" t="s">
        <v>84</v>
      </c>
      <c r="BK258" s="159">
        <f>ROUND(I258*H258,2)</f>
        <v>0</v>
      </c>
      <c r="BL258" s="18" t="s">
        <v>161</v>
      </c>
      <c r="BM258" s="158" t="s">
        <v>388</v>
      </c>
    </row>
    <row r="259" spans="1:65" s="12" customFormat="1" ht="25.9" customHeight="1">
      <c r="B259" s="132"/>
      <c r="D259" s="133" t="s">
        <v>75</v>
      </c>
      <c r="E259" s="134" t="s">
        <v>442</v>
      </c>
      <c r="F259" s="134" t="s">
        <v>443</v>
      </c>
      <c r="I259" s="135"/>
      <c r="J259" s="136">
        <f>BK259</f>
        <v>0</v>
      </c>
      <c r="L259" s="132"/>
      <c r="M259" s="137"/>
      <c r="N259" s="138"/>
      <c r="O259" s="138"/>
      <c r="P259" s="139">
        <f>P260</f>
        <v>0</v>
      </c>
      <c r="Q259" s="138"/>
      <c r="R259" s="139">
        <f>R260</f>
        <v>0</v>
      </c>
      <c r="S259" s="138"/>
      <c r="T259" s="140">
        <f>T260</f>
        <v>0</v>
      </c>
      <c r="AR259" s="133" t="s">
        <v>86</v>
      </c>
      <c r="AT259" s="141" t="s">
        <v>75</v>
      </c>
      <c r="AU259" s="141" t="s">
        <v>76</v>
      </c>
      <c r="AY259" s="133" t="s">
        <v>155</v>
      </c>
      <c r="BK259" s="142">
        <f>BK260</f>
        <v>0</v>
      </c>
    </row>
    <row r="260" spans="1:65" s="12" customFormat="1" ht="22.9" customHeight="1">
      <c r="B260" s="132"/>
      <c r="D260" s="133" t="s">
        <v>75</v>
      </c>
      <c r="E260" s="143" t="s">
        <v>863</v>
      </c>
      <c r="F260" s="143" t="s">
        <v>864</v>
      </c>
      <c r="I260" s="135"/>
      <c r="J260" s="144">
        <f>BK260</f>
        <v>0</v>
      </c>
      <c r="L260" s="132"/>
      <c r="M260" s="137"/>
      <c r="N260" s="138"/>
      <c r="O260" s="138"/>
      <c r="P260" s="139">
        <f>SUM(P261:P272)</f>
        <v>0</v>
      </c>
      <c r="Q260" s="138"/>
      <c r="R260" s="139">
        <f>SUM(R261:R272)</f>
        <v>0</v>
      </c>
      <c r="S260" s="138"/>
      <c r="T260" s="140">
        <f>SUM(T261:T272)</f>
        <v>0</v>
      </c>
      <c r="AR260" s="133" t="s">
        <v>86</v>
      </c>
      <c r="AT260" s="141" t="s">
        <v>75</v>
      </c>
      <c r="AU260" s="141" t="s">
        <v>84</v>
      </c>
      <c r="AY260" s="133" t="s">
        <v>155</v>
      </c>
      <c r="BK260" s="142">
        <f>SUM(BK261:BK272)</f>
        <v>0</v>
      </c>
    </row>
    <row r="261" spans="1:65" s="2" customFormat="1" ht="16.5" customHeight="1">
      <c r="A261" s="33"/>
      <c r="B261" s="145"/>
      <c r="C261" s="146" t="s">
        <v>377</v>
      </c>
      <c r="D261" s="146" t="s">
        <v>157</v>
      </c>
      <c r="E261" s="147" t="s">
        <v>865</v>
      </c>
      <c r="F261" s="148" t="s">
        <v>866</v>
      </c>
      <c r="G261" s="149" t="s">
        <v>292</v>
      </c>
      <c r="H261" s="150">
        <v>97</v>
      </c>
      <c r="I261" s="151"/>
      <c r="J261" s="152">
        <f>ROUND(I261*H261,2)</f>
        <v>0</v>
      </c>
      <c r="K261" s="153"/>
      <c r="L261" s="34"/>
      <c r="M261" s="154" t="s">
        <v>1</v>
      </c>
      <c r="N261" s="155" t="s">
        <v>41</v>
      </c>
      <c r="O261" s="59"/>
      <c r="P261" s="156">
        <f>O261*H261</f>
        <v>0</v>
      </c>
      <c r="Q261" s="156">
        <v>0</v>
      </c>
      <c r="R261" s="156">
        <f>Q261*H261</f>
        <v>0</v>
      </c>
      <c r="S261" s="156">
        <v>0</v>
      </c>
      <c r="T261" s="157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8" t="s">
        <v>188</v>
      </c>
      <c r="AT261" s="158" t="s">
        <v>157</v>
      </c>
      <c r="AU261" s="158" t="s">
        <v>86</v>
      </c>
      <c r="AY261" s="18" t="s">
        <v>155</v>
      </c>
      <c r="BE261" s="159">
        <f>IF(N261="základní",J261,0)</f>
        <v>0</v>
      </c>
      <c r="BF261" s="159">
        <f>IF(N261="snížená",J261,0)</f>
        <v>0</v>
      </c>
      <c r="BG261" s="159">
        <f>IF(N261="zákl. přenesená",J261,0)</f>
        <v>0</v>
      </c>
      <c r="BH261" s="159">
        <f>IF(N261="sníž. přenesená",J261,0)</f>
        <v>0</v>
      </c>
      <c r="BI261" s="159">
        <f>IF(N261="nulová",J261,0)</f>
        <v>0</v>
      </c>
      <c r="BJ261" s="18" t="s">
        <v>84</v>
      </c>
      <c r="BK261" s="159">
        <f>ROUND(I261*H261,2)</f>
        <v>0</v>
      </c>
      <c r="BL261" s="18" t="s">
        <v>188</v>
      </c>
      <c r="BM261" s="158" t="s">
        <v>391</v>
      </c>
    </row>
    <row r="262" spans="1:65" s="14" customFormat="1">
      <c r="B262" s="169"/>
      <c r="D262" s="161" t="s">
        <v>167</v>
      </c>
      <c r="E262" s="170" t="s">
        <v>1</v>
      </c>
      <c r="F262" s="171" t="s">
        <v>867</v>
      </c>
      <c r="H262" s="170" t="s">
        <v>1</v>
      </c>
      <c r="I262" s="172"/>
      <c r="L262" s="169"/>
      <c r="M262" s="173"/>
      <c r="N262" s="174"/>
      <c r="O262" s="174"/>
      <c r="P262" s="174"/>
      <c r="Q262" s="174"/>
      <c r="R262" s="174"/>
      <c r="S262" s="174"/>
      <c r="T262" s="175"/>
      <c r="AT262" s="170" t="s">
        <v>167</v>
      </c>
      <c r="AU262" s="170" t="s">
        <v>86</v>
      </c>
      <c r="AV262" s="14" t="s">
        <v>84</v>
      </c>
      <c r="AW262" s="14" t="s">
        <v>32</v>
      </c>
      <c r="AX262" s="14" t="s">
        <v>76</v>
      </c>
      <c r="AY262" s="170" t="s">
        <v>155</v>
      </c>
    </row>
    <row r="263" spans="1:65" s="13" customFormat="1">
      <c r="B263" s="160"/>
      <c r="D263" s="161" t="s">
        <v>167</v>
      </c>
      <c r="E263" s="162" t="s">
        <v>1</v>
      </c>
      <c r="F263" s="163" t="s">
        <v>868</v>
      </c>
      <c r="H263" s="164">
        <v>97</v>
      </c>
      <c r="I263" s="165"/>
      <c r="L263" s="160"/>
      <c r="M263" s="166"/>
      <c r="N263" s="167"/>
      <c r="O263" s="167"/>
      <c r="P263" s="167"/>
      <c r="Q263" s="167"/>
      <c r="R263" s="167"/>
      <c r="S263" s="167"/>
      <c r="T263" s="168"/>
      <c r="AT263" s="162" t="s">
        <v>167</v>
      </c>
      <c r="AU263" s="162" t="s">
        <v>86</v>
      </c>
      <c r="AV263" s="13" t="s">
        <v>86</v>
      </c>
      <c r="AW263" s="13" t="s">
        <v>32</v>
      </c>
      <c r="AX263" s="13" t="s">
        <v>76</v>
      </c>
      <c r="AY263" s="162" t="s">
        <v>155</v>
      </c>
    </row>
    <row r="264" spans="1:65" s="15" customFormat="1">
      <c r="B264" s="176"/>
      <c r="D264" s="161" t="s">
        <v>167</v>
      </c>
      <c r="E264" s="177" t="s">
        <v>1</v>
      </c>
      <c r="F264" s="178" t="s">
        <v>178</v>
      </c>
      <c r="H264" s="179">
        <v>97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167</v>
      </c>
      <c r="AU264" s="177" t="s">
        <v>86</v>
      </c>
      <c r="AV264" s="15" t="s">
        <v>161</v>
      </c>
      <c r="AW264" s="15" t="s">
        <v>32</v>
      </c>
      <c r="AX264" s="15" t="s">
        <v>84</v>
      </c>
      <c r="AY264" s="177" t="s">
        <v>155</v>
      </c>
    </row>
    <row r="265" spans="1:65" s="2" customFormat="1" ht="16.5" customHeight="1">
      <c r="A265" s="33"/>
      <c r="B265" s="145"/>
      <c r="C265" s="146" t="s">
        <v>293</v>
      </c>
      <c r="D265" s="146" t="s">
        <v>157</v>
      </c>
      <c r="E265" s="147" t="s">
        <v>869</v>
      </c>
      <c r="F265" s="148" t="s">
        <v>870</v>
      </c>
      <c r="G265" s="149" t="s">
        <v>292</v>
      </c>
      <c r="H265" s="150">
        <v>105</v>
      </c>
      <c r="I265" s="151"/>
      <c r="J265" s="152">
        <f>ROUND(I265*H265,2)</f>
        <v>0</v>
      </c>
      <c r="K265" s="153"/>
      <c r="L265" s="34"/>
      <c r="M265" s="154" t="s">
        <v>1</v>
      </c>
      <c r="N265" s="155" t="s">
        <v>41</v>
      </c>
      <c r="O265" s="59"/>
      <c r="P265" s="156">
        <f>O265*H265</f>
        <v>0</v>
      </c>
      <c r="Q265" s="156">
        <v>0</v>
      </c>
      <c r="R265" s="156">
        <f>Q265*H265</f>
        <v>0</v>
      </c>
      <c r="S265" s="156">
        <v>0</v>
      </c>
      <c r="T265" s="157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8" t="s">
        <v>188</v>
      </c>
      <c r="AT265" s="158" t="s">
        <v>157</v>
      </c>
      <c r="AU265" s="158" t="s">
        <v>86</v>
      </c>
      <c r="AY265" s="18" t="s">
        <v>155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8" t="s">
        <v>84</v>
      </c>
      <c r="BK265" s="159">
        <f>ROUND(I265*H265,2)</f>
        <v>0</v>
      </c>
      <c r="BL265" s="18" t="s">
        <v>188</v>
      </c>
      <c r="BM265" s="158" t="s">
        <v>395</v>
      </c>
    </row>
    <row r="266" spans="1:65" s="14" customFormat="1">
      <c r="B266" s="169"/>
      <c r="D266" s="161" t="s">
        <v>167</v>
      </c>
      <c r="E266" s="170" t="s">
        <v>1</v>
      </c>
      <c r="F266" s="171" t="s">
        <v>867</v>
      </c>
      <c r="H266" s="170" t="s">
        <v>1</v>
      </c>
      <c r="I266" s="172"/>
      <c r="L266" s="169"/>
      <c r="M266" s="173"/>
      <c r="N266" s="174"/>
      <c r="O266" s="174"/>
      <c r="P266" s="174"/>
      <c r="Q266" s="174"/>
      <c r="R266" s="174"/>
      <c r="S266" s="174"/>
      <c r="T266" s="175"/>
      <c r="AT266" s="170" t="s">
        <v>167</v>
      </c>
      <c r="AU266" s="170" t="s">
        <v>86</v>
      </c>
      <c r="AV266" s="14" t="s">
        <v>84</v>
      </c>
      <c r="AW266" s="14" t="s">
        <v>32</v>
      </c>
      <c r="AX266" s="14" t="s">
        <v>76</v>
      </c>
      <c r="AY266" s="170" t="s">
        <v>155</v>
      </c>
    </row>
    <row r="267" spans="1:65" s="13" customFormat="1">
      <c r="B267" s="160"/>
      <c r="D267" s="161" t="s">
        <v>167</v>
      </c>
      <c r="E267" s="162" t="s">
        <v>1</v>
      </c>
      <c r="F267" s="163" t="s">
        <v>871</v>
      </c>
      <c r="H267" s="164">
        <v>105</v>
      </c>
      <c r="I267" s="165"/>
      <c r="L267" s="160"/>
      <c r="M267" s="166"/>
      <c r="N267" s="167"/>
      <c r="O267" s="167"/>
      <c r="P267" s="167"/>
      <c r="Q267" s="167"/>
      <c r="R267" s="167"/>
      <c r="S267" s="167"/>
      <c r="T267" s="168"/>
      <c r="AT267" s="162" t="s">
        <v>167</v>
      </c>
      <c r="AU267" s="162" t="s">
        <v>86</v>
      </c>
      <c r="AV267" s="13" t="s">
        <v>86</v>
      </c>
      <c r="AW267" s="13" t="s">
        <v>32</v>
      </c>
      <c r="AX267" s="13" t="s">
        <v>76</v>
      </c>
      <c r="AY267" s="162" t="s">
        <v>155</v>
      </c>
    </row>
    <row r="268" spans="1:65" s="15" customFormat="1">
      <c r="B268" s="176"/>
      <c r="D268" s="161" t="s">
        <v>167</v>
      </c>
      <c r="E268" s="177" t="s">
        <v>1</v>
      </c>
      <c r="F268" s="178" t="s">
        <v>178</v>
      </c>
      <c r="H268" s="179">
        <v>105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167</v>
      </c>
      <c r="AU268" s="177" t="s">
        <v>86</v>
      </c>
      <c r="AV268" s="15" t="s">
        <v>161</v>
      </c>
      <c r="AW268" s="15" t="s">
        <v>32</v>
      </c>
      <c r="AX268" s="15" t="s">
        <v>84</v>
      </c>
      <c r="AY268" s="177" t="s">
        <v>155</v>
      </c>
    </row>
    <row r="269" spans="1:65" s="2" customFormat="1" ht="16.5" customHeight="1">
      <c r="A269" s="33"/>
      <c r="B269" s="145"/>
      <c r="C269" s="146" t="s">
        <v>384</v>
      </c>
      <c r="D269" s="146" t="s">
        <v>157</v>
      </c>
      <c r="E269" s="147" t="s">
        <v>872</v>
      </c>
      <c r="F269" s="148" t="s">
        <v>873</v>
      </c>
      <c r="G269" s="149" t="s">
        <v>292</v>
      </c>
      <c r="H269" s="150">
        <v>75</v>
      </c>
      <c r="I269" s="151"/>
      <c r="J269" s="152">
        <f>ROUND(I269*H269,2)</f>
        <v>0</v>
      </c>
      <c r="K269" s="153"/>
      <c r="L269" s="34"/>
      <c r="M269" s="154" t="s">
        <v>1</v>
      </c>
      <c r="N269" s="155" t="s">
        <v>41</v>
      </c>
      <c r="O269" s="59"/>
      <c r="P269" s="156">
        <f>O269*H269</f>
        <v>0</v>
      </c>
      <c r="Q269" s="156">
        <v>0</v>
      </c>
      <c r="R269" s="156">
        <f>Q269*H269</f>
        <v>0</v>
      </c>
      <c r="S269" s="156">
        <v>0</v>
      </c>
      <c r="T269" s="157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8" t="s">
        <v>188</v>
      </c>
      <c r="AT269" s="158" t="s">
        <v>157</v>
      </c>
      <c r="AU269" s="158" t="s">
        <v>86</v>
      </c>
      <c r="AY269" s="18" t="s">
        <v>155</v>
      </c>
      <c r="BE269" s="159">
        <f>IF(N269="základní",J269,0)</f>
        <v>0</v>
      </c>
      <c r="BF269" s="159">
        <f>IF(N269="snížená",J269,0)</f>
        <v>0</v>
      </c>
      <c r="BG269" s="159">
        <f>IF(N269="zákl. přenesená",J269,0)</f>
        <v>0</v>
      </c>
      <c r="BH269" s="159">
        <f>IF(N269="sníž. přenesená",J269,0)</f>
        <v>0</v>
      </c>
      <c r="BI269" s="159">
        <f>IF(N269="nulová",J269,0)</f>
        <v>0</v>
      </c>
      <c r="BJ269" s="18" t="s">
        <v>84</v>
      </c>
      <c r="BK269" s="159">
        <f>ROUND(I269*H269,2)</f>
        <v>0</v>
      </c>
      <c r="BL269" s="18" t="s">
        <v>188</v>
      </c>
      <c r="BM269" s="158" t="s">
        <v>398</v>
      </c>
    </row>
    <row r="270" spans="1:65" s="14" customFormat="1">
      <c r="B270" s="169"/>
      <c r="D270" s="161" t="s">
        <v>167</v>
      </c>
      <c r="E270" s="170" t="s">
        <v>1</v>
      </c>
      <c r="F270" s="171" t="s">
        <v>874</v>
      </c>
      <c r="H270" s="170" t="s">
        <v>1</v>
      </c>
      <c r="I270" s="172"/>
      <c r="L270" s="169"/>
      <c r="M270" s="173"/>
      <c r="N270" s="174"/>
      <c r="O270" s="174"/>
      <c r="P270" s="174"/>
      <c r="Q270" s="174"/>
      <c r="R270" s="174"/>
      <c r="S270" s="174"/>
      <c r="T270" s="175"/>
      <c r="AT270" s="170" t="s">
        <v>167</v>
      </c>
      <c r="AU270" s="170" t="s">
        <v>86</v>
      </c>
      <c r="AV270" s="14" t="s">
        <v>84</v>
      </c>
      <c r="AW270" s="14" t="s">
        <v>32</v>
      </c>
      <c r="AX270" s="14" t="s">
        <v>76</v>
      </c>
      <c r="AY270" s="170" t="s">
        <v>155</v>
      </c>
    </row>
    <row r="271" spans="1:65" s="13" customFormat="1">
      <c r="B271" s="160"/>
      <c r="D271" s="161" t="s">
        <v>167</v>
      </c>
      <c r="E271" s="162" t="s">
        <v>1</v>
      </c>
      <c r="F271" s="163" t="s">
        <v>484</v>
      </c>
      <c r="H271" s="164">
        <v>75</v>
      </c>
      <c r="I271" s="165"/>
      <c r="L271" s="160"/>
      <c r="M271" s="166"/>
      <c r="N271" s="167"/>
      <c r="O271" s="167"/>
      <c r="P271" s="167"/>
      <c r="Q271" s="167"/>
      <c r="R271" s="167"/>
      <c r="S271" s="167"/>
      <c r="T271" s="168"/>
      <c r="AT271" s="162" t="s">
        <v>167</v>
      </c>
      <c r="AU271" s="162" t="s">
        <v>86</v>
      </c>
      <c r="AV271" s="13" t="s">
        <v>86</v>
      </c>
      <c r="AW271" s="13" t="s">
        <v>32</v>
      </c>
      <c r="AX271" s="13" t="s">
        <v>76</v>
      </c>
      <c r="AY271" s="162" t="s">
        <v>155</v>
      </c>
    </row>
    <row r="272" spans="1:65" s="15" customFormat="1">
      <c r="B272" s="176"/>
      <c r="D272" s="161" t="s">
        <v>167</v>
      </c>
      <c r="E272" s="177" t="s">
        <v>1</v>
      </c>
      <c r="F272" s="178" t="s">
        <v>178</v>
      </c>
      <c r="H272" s="179">
        <v>75</v>
      </c>
      <c r="I272" s="180"/>
      <c r="L272" s="176"/>
      <c r="M272" s="201"/>
      <c r="N272" s="202"/>
      <c r="O272" s="202"/>
      <c r="P272" s="202"/>
      <c r="Q272" s="202"/>
      <c r="R272" s="202"/>
      <c r="S272" s="202"/>
      <c r="T272" s="203"/>
      <c r="AT272" s="177" t="s">
        <v>167</v>
      </c>
      <c r="AU272" s="177" t="s">
        <v>86</v>
      </c>
      <c r="AV272" s="15" t="s">
        <v>161</v>
      </c>
      <c r="AW272" s="15" t="s">
        <v>32</v>
      </c>
      <c r="AX272" s="15" t="s">
        <v>84</v>
      </c>
      <c r="AY272" s="177" t="s">
        <v>155</v>
      </c>
    </row>
    <row r="273" spans="1:31" s="2" customFormat="1" ht="6.95" customHeight="1">
      <c r="A273" s="33"/>
      <c r="B273" s="48"/>
      <c r="C273" s="49"/>
      <c r="D273" s="49"/>
      <c r="E273" s="49"/>
      <c r="F273" s="49"/>
      <c r="G273" s="49"/>
      <c r="H273" s="49"/>
      <c r="I273" s="49"/>
      <c r="J273" s="49"/>
      <c r="K273" s="49"/>
      <c r="L273" s="34"/>
      <c r="M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</row>
  </sheetData>
  <autoFilter ref="C124:K272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61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58" t="s">
        <v>5</v>
      </c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491" t="str">
        <f>'Rekapitulace stavby'!K6</f>
        <v>00 - Provizorní menza_RS- UK Albertov</v>
      </c>
      <c r="F7" s="492"/>
      <c r="G7" s="492"/>
      <c r="H7" s="492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483" t="s">
        <v>875</v>
      </c>
      <c r="F9" s="490"/>
      <c r="G9" s="490"/>
      <c r="H9" s="49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26</v>
      </c>
      <c r="G12" s="33"/>
      <c r="H12" s="33"/>
      <c r="I12" s="28" t="s">
        <v>22</v>
      </c>
      <c r="J12" s="56" t="str">
        <f>'Rekapitulace stavby'!AN8</f>
        <v>20. 12. 2021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493" t="str">
        <f>'Rekapitulace stavby'!E14</f>
        <v>Vyplň údaj</v>
      </c>
      <c r="F18" s="475"/>
      <c r="G18" s="475"/>
      <c r="H18" s="475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JIKA CZ s.r.o.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479" t="s">
        <v>1</v>
      </c>
      <c r="F27" s="479"/>
      <c r="G27" s="479"/>
      <c r="H27" s="4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40</v>
      </c>
      <c r="E33" s="28" t="s">
        <v>41</v>
      </c>
      <c r="F33" s="100">
        <f>ROUND((SUM(BE126:BE613)),  2)</f>
        <v>0</v>
      </c>
      <c r="G33" s="33"/>
      <c r="H33" s="33"/>
      <c r="I33" s="101">
        <v>0.21</v>
      </c>
      <c r="J33" s="100">
        <f>ROUND(((SUM(BE126:BE613))*I33),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0">
        <f>ROUND((SUM(BF126:BF613)),  2)</f>
        <v>0</v>
      </c>
      <c r="G34" s="33"/>
      <c r="H34" s="33"/>
      <c r="I34" s="101">
        <v>0.15</v>
      </c>
      <c r="J34" s="100">
        <f>ROUND(((SUM(BF126:BF613))*I34),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0">
        <f>ROUND((SUM(BG126:BG613)),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0">
        <f>ROUND((SUM(BH126:BH613)),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0">
        <f>ROUND((SUM(BI126:BI613)),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491" t="str">
        <f>E7</f>
        <v>00 - Provizorní menza_RS- UK Albertov</v>
      </c>
      <c r="F85" s="492"/>
      <c r="G85" s="492"/>
      <c r="H85" s="49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483" t="str">
        <f>E9</f>
        <v>05 - ZDRAVOTNĚ TECHNICKÉ INSTALACE</v>
      </c>
      <c r="F87" s="490"/>
      <c r="G87" s="490"/>
      <c r="H87" s="49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20. 12. 2021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28" t="s">
        <v>30</v>
      </c>
      <c r="J91" s="31" t="str">
        <f>E21</f>
        <v>JIKA CZ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  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125</v>
      </c>
      <c r="D94" s="102"/>
      <c r="E94" s="102"/>
      <c r="F94" s="102"/>
      <c r="G94" s="102"/>
      <c r="H94" s="102"/>
      <c r="I94" s="102"/>
      <c r="J94" s="111" t="s">
        <v>126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127</v>
      </c>
      <c r="D96" s="33"/>
      <c r="E96" s="33"/>
      <c r="F96" s="33"/>
      <c r="G96" s="33"/>
      <c r="H96" s="33"/>
      <c r="I96" s="33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5" customHeight="1">
      <c r="B97" s="113"/>
      <c r="D97" s="114" t="s">
        <v>129</v>
      </c>
      <c r="E97" s="115"/>
      <c r="F97" s="115"/>
      <c r="G97" s="115"/>
      <c r="H97" s="115"/>
      <c r="I97" s="115"/>
      <c r="J97" s="116">
        <f>J127</f>
        <v>0</v>
      </c>
      <c r="L97" s="113"/>
    </row>
    <row r="98" spans="1:31" s="10" customFormat="1" ht="19.899999999999999" customHeight="1">
      <c r="B98" s="117"/>
      <c r="D98" s="118" t="s">
        <v>130</v>
      </c>
      <c r="E98" s="119"/>
      <c r="F98" s="119"/>
      <c r="G98" s="119"/>
      <c r="H98" s="119"/>
      <c r="I98" s="119"/>
      <c r="J98" s="120">
        <f>J128</f>
        <v>0</v>
      </c>
      <c r="L98" s="117"/>
    </row>
    <row r="99" spans="1:31" s="10" customFormat="1" ht="19.899999999999999" customHeight="1">
      <c r="B99" s="117"/>
      <c r="D99" s="118" t="s">
        <v>133</v>
      </c>
      <c r="E99" s="119"/>
      <c r="F99" s="119"/>
      <c r="G99" s="119"/>
      <c r="H99" s="119"/>
      <c r="I99" s="119"/>
      <c r="J99" s="120">
        <f>J246</f>
        <v>0</v>
      </c>
      <c r="L99" s="117"/>
    </row>
    <row r="100" spans="1:31" s="10" customFormat="1" ht="19.899999999999999" customHeight="1">
      <c r="B100" s="117"/>
      <c r="D100" s="118" t="s">
        <v>720</v>
      </c>
      <c r="E100" s="119"/>
      <c r="F100" s="119"/>
      <c r="G100" s="119"/>
      <c r="H100" s="119"/>
      <c r="I100" s="119"/>
      <c r="J100" s="120">
        <f>J277</f>
        <v>0</v>
      </c>
      <c r="L100" s="117"/>
    </row>
    <row r="101" spans="1:31" s="9" customFormat="1" ht="24.95" customHeight="1">
      <c r="B101" s="113"/>
      <c r="D101" s="114" t="s">
        <v>136</v>
      </c>
      <c r="E101" s="115"/>
      <c r="F101" s="115"/>
      <c r="G101" s="115"/>
      <c r="H101" s="115"/>
      <c r="I101" s="115"/>
      <c r="J101" s="116">
        <f>J326</f>
        <v>0</v>
      </c>
      <c r="L101" s="113"/>
    </row>
    <row r="102" spans="1:31" s="10" customFormat="1" ht="19.899999999999999" customHeight="1">
      <c r="B102" s="117"/>
      <c r="D102" s="118" t="s">
        <v>722</v>
      </c>
      <c r="E102" s="119"/>
      <c r="F102" s="119"/>
      <c r="G102" s="119"/>
      <c r="H102" s="119"/>
      <c r="I102" s="119"/>
      <c r="J102" s="120">
        <f>J327</f>
        <v>0</v>
      </c>
      <c r="L102" s="117"/>
    </row>
    <row r="103" spans="1:31" s="10" customFormat="1" ht="19.899999999999999" customHeight="1">
      <c r="B103" s="117"/>
      <c r="D103" s="118" t="s">
        <v>876</v>
      </c>
      <c r="E103" s="119"/>
      <c r="F103" s="119"/>
      <c r="G103" s="119"/>
      <c r="H103" s="119"/>
      <c r="I103" s="119"/>
      <c r="J103" s="120">
        <f>J376</f>
        <v>0</v>
      </c>
      <c r="L103" s="117"/>
    </row>
    <row r="104" spans="1:31" s="10" customFormat="1" ht="19.899999999999999" customHeight="1">
      <c r="B104" s="117"/>
      <c r="D104" s="118" t="s">
        <v>877</v>
      </c>
      <c r="E104" s="119"/>
      <c r="F104" s="119"/>
      <c r="G104" s="119"/>
      <c r="H104" s="119"/>
      <c r="I104" s="119"/>
      <c r="J104" s="120">
        <f>J492</f>
        <v>0</v>
      </c>
      <c r="L104" s="117"/>
    </row>
    <row r="105" spans="1:31" s="10" customFormat="1" ht="19.899999999999999" customHeight="1">
      <c r="B105" s="117"/>
      <c r="D105" s="118" t="s">
        <v>878</v>
      </c>
      <c r="E105" s="119"/>
      <c r="F105" s="119"/>
      <c r="G105" s="119"/>
      <c r="H105" s="119"/>
      <c r="I105" s="119"/>
      <c r="J105" s="120">
        <f>J605</f>
        <v>0</v>
      </c>
      <c r="L105" s="117"/>
    </row>
    <row r="106" spans="1:31" s="10" customFormat="1" ht="19.899999999999999" customHeight="1">
      <c r="B106" s="117"/>
      <c r="D106" s="118" t="s">
        <v>879</v>
      </c>
      <c r="E106" s="119"/>
      <c r="F106" s="119"/>
      <c r="G106" s="119"/>
      <c r="H106" s="119"/>
      <c r="I106" s="119"/>
      <c r="J106" s="120">
        <f>J610</f>
        <v>0</v>
      </c>
      <c r="L106" s="117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140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491" t="str">
        <f>E7</f>
        <v>00 - Provizorní menza_RS- UK Albertov</v>
      </c>
      <c r="F116" s="492"/>
      <c r="G116" s="492"/>
      <c r="H116" s="492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121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483" t="str">
        <f>E9</f>
        <v>05 - ZDRAVOTNĚ TECHNICKÉ INSTALACE</v>
      </c>
      <c r="F118" s="490"/>
      <c r="G118" s="490"/>
      <c r="H118" s="490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F12</f>
        <v xml:space="preserve"> </v>
      </c>
      <c r="G120" s="33"/>
      <c r="H120" s="33"/>
      <c r="I120" s="28" t="s">
        <v>22</v>
      </c>
      <c r="J120" s="56" t="str">
        <f>IF(J12="","",J12)</f>
        <v>20. 12. 2021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24</v>
      </c>
      <c r="D122" s="33"/>
      <c r="E122" s="33"/>
      <c r="F122" s="26" t="str">
        <f>E15</f>
        <v xml:space="preserve"> </v>
      </c>
      <c r="G122" s="33"/>
      <c r="H122" s="33"/>
      <c r="I122" s="28" t="s">
        <v>30</v>
      </c>
      <c r="J122" s="31" t="str">
        <f>E21</f>
        <v>JIKA CZ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28</v>
      </c>
      <c r="D123" s="33"/>
      <c r="E123" s="33"/>
      <c r="F123" s="26" t="str">
        <f>IF(E18="","",E18)</f>
        <v>Vyplň údaj</v>
      </c>
      <c r="G123" s="33"/>
      <c r="H123" s="33"/>
      <c r="I123" s="28" t="s">
        <v>33</v>
      </c>
      <c r="J123" s="31" t="str">
        <f>E24</f>
        <v xml:space="preserve">   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1"/>
      <c r="B125" s="122"/>
      <c r="C125" s="123" t="s">
        <v>141</v>
      </c>
      <c r="D125" s="124" t="s">
        <v>61</v>
      </c>
      <c r="E125" s="124" t="s">
        <v>57</v>
      </c>
      <c r="F125" s="124" t="s">
        <v>58</v>
      </c>
      <c r="G125" s="124" t="s">
        <v>142</v>
      </c>
      <c r="H125" s="124" t="s">
        <v>143</v>
      </c>
      <c r="I125" s="124" t="s">
        <v>144</v>
      </c>
      <c r="J125" s="125" t="s">
        <v>126</v>
      </c>
      <c r="K125" s="126" t="s">
        <v>145</v>
      </c>
      <c r="L125" s="127"/>
      <c r="M125" s="63" t="s">
        <v>1</v>
      </c>
      <c r="N125" s="64" t="s">
        <v>40</v>
      </c>
      <c r="O125" s="64" t="s">
        <v>146</v>
      </c>
      <c r="P125" s="64" t="s">
        <v>147</v>
      </c>
      <c r="Q125" s="64" t="s">
        <v>148</v>
      </c>
      <c r="R125" s="64" t="s">
        <v>149</v>
      </c>
      <c r="S125" s="64" t="s">
        <v>150</v>
      </c>
      <c r="T125" s="65" t="s">
        <v>151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9" customHeight="1">
      <c r="A126" s="33"/>
      <c r="B126" s="34"/>
      <c r="C126" s="70" t="s">
        <v>152</v>
      </c>
      <c r="D126" s="33"/>
      <c r="E126" s="33"/>
      <c r="F126" s="33"/>
      <c r="G126" s="33"/>
      <c r="H126" s="33"/>
      <c r="I126" s="33"/>
      <c r="J126" s="128">
        <f>BK126</f>
        <v>0</v>
      </c>
      <c r="K126" s="33"/>
      <c r="L126" s="34"/>
      <c r="M126" s="66"/>
      <c r="N126" s="57"/>
      <c r="O126" s="67"/>
      <c r="P126" s="129">
        <f>P127+P326</f>
        <v>0</v>
      </c>
      <c r="Q126" s="67"/>
      <c r="R126" s="129">
        <f>R127+R326</f>
        <v>0</v>
      </c>
      <c r="S126" s="67"/>
      <c r="T126" s="130">
        <f>T127+T326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75</v>
      </c>
      <c r="AU126" s="18" t="s">
        <v>128</v>
      </c>
      <c r="BK126" s="131">
        <f>BK127+BK326</f>
        <v>0</v>
      </c>
    </row>
    <row r="127" spans="1:63" s="12" customFormat="1" ht="25.9" customHeight="1">
      <c r="B127" s="132"/>
      <c r="D127" s="133" t="s">
        <v>75</v>
      </c>
      <c r="E127" s="134" t="s">
        <v>153</v>
      </c>
      <c r="F127" s="134" t="s">
        <v>154</v>
      </c>
      <c r="I127" s="135"/>
      <c r="J127" s="136">
        <f>BK127</f>
        <v>0</v>
      </c>
      <c r="L127" s="132"/>
      <c r="M127" s="137"/>
      <c r="N127" s="138"/>
      <c r="O127" s="138"/>
      <c r="P127" s="139">
        <f>P128+P246+P277</f>
        <v>0</v>
      </c>
      <c r="Q127" s="138"/>
      <c r="R127" s="139">
        <f>R128+R246+R277</f>
        <v>0</v>
      </c>
      <c r="S127" s="138"/>
      <c r="T127" s="140">
        <f>T128+T246+T277</f>
        <v>0</v>
      </c>
      <c r="AR127" s="133" t="s">
        <v>84</v>
      </c>
      <c r="AT127" s="141" t="s">
        <v>75</v>
      </c>
      <c r="AU127" s="141" t="s">
        <v>76</v>
      </c>
      <c r="AY127" s="133" t="s">
        <v>155</v>
      </c>
      <c r="BK127" s="142">
        <f>BK128+BK246+BK277</f>
        <v>0</v>
      </c>
    </row>
    <row r="128" spans="1:63" s="12" customFormat="1" ht="22.9" customHeight="1">
      <c r="B128" s="132"/>
      <c r="D128" s="133" t="s">
        <v>75</v>
      </c>
      <c r="E128" s="143" t="s">
        <v>84</v>
      </c>
      <c r="F128" s="143" t="s">
        <v>156</v>
      </c>
      <c r="I128" s="135"/>
      <c r="J128" s="144">
        <f>BK128</f>
        <v>0</v>
      </c>
      <c r="L128" s="132"/>
      <c r="M128" s="137"/>
      <c r="N128" s="138"/>
      <c r="O128" s="138"/>
      <c r="P128" s="139">
        <f>SUM(P129:P245)</f>
        <v>0</v>
      </c>
      <c r="Q128" s="138"/>
      <c r="R128" s="139">
        <f>SUM(R129:R245)</f>
        <v>0</v>
      </c>
      <c r="S128" s="138"/>
      <c r="T128" s="140">
        <f>SUM(T129:T245)</f>
        <v>0</v>
      </c>
      <c r="AR128" s="133" t="s">
        <v>84</v>
      </c>
      <c r="AT128" s="141" t="s">
        <v>75</v>
      </c>
      <c r="AU128" s="141" t="s">
        <v>84</v>
      </c>
      <c r="AY128" s="133" t="s">
        <v>155</v>
      </c>
      <c r="BK128" s="142">
        <f>SUM(BK129:BK245)</f>
        <v>0</v>
      </c>
    </row>
    <row r="129" spans="1:65" s="2" customFormat="1" ht="49.15" customHeight="1">
      <c r="A129" s="33"/>
      <c r="B129" s="145"/>
      <c r="C129" s="146" t="s">
        <v>84</v>
      </c>
      <c r="D129" s="146" t="s">
        <v>157</v>
      </c>
      <c r="E129" s="147" t="s">
        <v>880</v>
      </c>
      <c r="F129" s="148" t="s">
        <v>881</v>
      </c>
      <c r="G129" s="149" t="s">
        <v>172</v>
      </c>
      <c r="H129" s="150">
        <v>27.606999999999999</v>
      </c>
      <c r="I129" s="151"/>
      <c r="J129" s="152">
        <f>ROUND(I129*H129,2)</f>
        <v>0</v>
      </c>
      <c r="K129" s="153"/>
      <c r="L129" s="34"/>
      <c r="M129" s="154" t="s">
        <v>1</v>
      </c>
      <c r="N129" s="155" t="s">
        <v>41</v>
      </c>
      <c r="O129" s="59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8" t="s">
        <v>161</v>
      </c>
      <c r="AT129" s="158" t="s">
        <v>157</v>
      </c>
      <c r="AU129" s="158" t="s">
        <v>86</v>
      </c>
      <c r="AY129" s="18" t="s">
        <v>155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8" t="s">
        <v>84</v>
      </c>
      <c r="BK129" s="159">
        <f>ROUND(I129*H129,2)</f>
        <v>0</v>
      </c>
      <c r="BL129" s="18" t="s">
        <v>161</v>
      </c>
      <c r="BM129" s="158" t="s">
        <v>86</v>
      </c>
    </row>
    <row r="130" spans="1:65" s="14" customFormat="1">
      <c r="B130" s="169"/>
      <c r="D130" s="161" t="s">
        <v>167</v>
      </c>
      <c r="E130" s="170" t="s">
        <v>1</v>
      </c>
      <c r="F130" s="171" t="s">
        <v>882</v>
      </c>
      <c r="H130" s="170" t="s">
        <v>1</v>
      </c>
      <c r="I130" s="172"/>
      <c r="L130" s="169"/>
      <c r="M130" s="173"/>
      <c r="N130" s="174"/>
      <c r="O130" s="174"/>
      <c r="P130" s="174"/>
      <c r="Q130" s="174"/>
      <c r="R130" s="174"/>
      <c r="S130" s="174"/>
      <c r="T130" s="175"/>
      <c r="AT130" s="170" t="s">
        <v>167</v>
      </c>
      <c r="AU130" s="170" t="s">
        <v>86</v>
      </c>
      <c r="AV130" s="14" t="s">
        <v>84</v>
      </c>
      <c r="AW130" s="14" t="s">
        <v>32</v>
      </c>
      <c r="AX130" s="14" t="s">
        <v>76</v>
      </c>
      <c r="AY130" s="170" t="s">
        <v>155</v>
      </c>
    </row>
    <row r="131" spans="1:65" s="13" customFormat="1" ht="22.5">
      <c r="B131" s="160"/>
      <c r="D131" s="161" t="s">
        <v>167</v>
      </c>
      <c r="E131" s="162" t="s">
        <v>1</v>
      </c>
      <c r="F131" s="163" t="s">
        <v>883</v>
      </c>
      <c r="H131" s="164">
        <v>0.81399999999999995</v>
      </c>
      <c r="I131" s="165"/>
      <c r="L131" s="160"/>
      <c r="M131" s="166"/>
      <c r="N131" s="167"/>
      <c r="O131" s="167"/>
      <c r="P131" s="167"/>
      <c r="Q131" s="167"/>
      <c r="R131" s="167"/>
      <c r="S131" s="167"/>
      <c r="T131" s="168"/>
      <c r="AT131" s="162" t="s">
        <v>167</v>
      </c>
      <c r="AU131" s="162" t="s">
        <v>86</v>
      </c>
      <c r="AV131" s="13" t="s">
        <v>86</v>
      </c>
      <c r="AW131" s="13" t="s">
        <v>32</v>
      </c>
      <c r="AX131" s="13" t="s">
        <v>76</v>
      </c>
      <c r="AY131" s="162" t="s">
        <v>155</v>
      </c>
    </row>
    <row r="132" spans="1:65" s="13" customFormat="1">
      <c r="B132" s="160"/>
      <c r="D132" s="161" t="s">
        <v>167</v>
      </c>
      <c r="E132" s="162" t="s">
        <v>1</v>
      </c>
      <c r="F132" s="163" t="s">
        <v>884</v>
      </c>
      <c r="H132" s="164">
        <v>0.113</v>
      </c>
      <c r="I132" s="165"/>
      <c r="L132" s="160"/>
      <c r="M132" s="166"/>
      <c r="N132" s="167"/>
      <c r="O132" s="167"/>
      <c r="P132" s="167"/>
      <c r="Q132" s="167"/>
      <c r="R132" s="167"/>
      <c r="S132" s="167"/>
      <c r="T132" s="168"/>
      <c r="AT132" s="162" t="s">
        <v>167</v>
      </c>
      <c r="AU132" s="162" t="s">
        <v>86</v>
      </c>
      <c r="AV132" s="13" t="s">
        <v>86</v>
      </c>
      <c r="AW132" s="13" t="s">
        <v>32</v>
      </c>
      <c r="AX132" s="13" t="s">
        <v>76</v>
      </c>
      <c r="AY132" s="162" t="s">
        <v>155</v>
      </c>
    </row>
    <row r="133" spans="1:65" s="13" customFormat="1" ht="22.5">
      <c r="B133" s="160"/>
      <c r="D133" s="161" t="s">
        <v>167</v>
      </c>
      <c r="E133" s="162" t="s">
        <v>1</v>
      </c>
      <c r="F133" s="163" t="s">
        <v>885</v>
      </c>
      <c r="H133" s="164">
        <v>4.0000000000000001E-3</v>
      </c>
      <c r="I133" s="165"/>
      <c r="L133" s="160"/>
      <c r="M133" s="166"/>
      <c r="N133" s="167"/>
      <c r="O133" s="167"/>
      <c r="P133" s="167"/>
      <c r="Q133" s="167"/>
      <c r="R133" s="167"/>
      <c r="S133" s="167"/>
      <c r="T133" s="168"/>
      <c r="AT133" s="162" t="s">
        <v>167</v>
      </c>
      <c r="AU133" s="162" t="s">
        <v>86</v>
      </c>
      <c r="AV133" s="13" t="s">
        <v>86</v>
      </c>
      <c r="AW133" s="13" t="s">
        <v>32</v>
      </c>
      <c r="AX133" s="13" t="s">
        <v>76</v>
      </c>
      <c r="AY133" s="162" t="s">
        <v>155</v>
      </c>
    </row>
    <row r="134" spans="1:65" s="13" customFormat="1">
      <c r="B134" s="160"/>
      <c r="D134" s="161" t="s">
        <v>167</v>
      </c>
      <c r="E134" s="162" t="s">
        <v>1</v>
      </c>
      <c r="F134" s="163" t="s">
        <v>886</v>
      </c>
      <c r="H134" s="164">
        <v>2.3E-2</v>
      </c>
      <c r="I134" s="165"/>
      <c r="L134" s="160"/>
      <c r="M134" s="166"/>
      <c r="N134" s="167"/>
      <c r="O134" s="167"/>
      <c r="P134" s="167"/>
      <c r="Q134" s="167"/>
      <c r="R134" s="167"/>
      <c r="S134" s="167"/>
      <c r="T134" s="168"/>
      <c r="AT134" s="162" t="s">
        <v>167</v>
      </c>
      <c r="AU134" s="162" t="s">
        <v>86</v>
      </c>
      <c r="AV134" s="13" t="s">
        <v>86</v>
      </c>
      <c r="AW134" s="13" t="s">
        <v>32</v>
      </c>
      <c r="AX134" s="13" t="s">
        <v>76</v>
      </c>
      <c r="AY134" s="162" t="s">
        <v>155</v>
      </c>
    </row>
    <row r="135" spans="1:65" s="13" customFormat="1">
      <c r="B135" s="160"/>
      <c r="D135" s="161" t="s">
        <v>167</v>
      </c>
      <c r="E135" s="162" t="s">
        <v>1</v>
      </c>
      <c r="F135" s="163" t="s">
        <v>887</v>
      </c>
      <c r="H135" s="164">
        <v>0.26100000000000001</v>
      </c>
      <c r="I135" s="165"/>
      <c r="L135" s="160"/>
      <c r="M135" s="166"/>
      <c r="N135" s="167"/>
      <c r="O135" s="167"/>
      <c r="P135" s="167"/>
      <c r="Q135" s="167"/>
      <c r="R135" s="167"/>
      <c r="S135" s="167"/>
      <c r="T135" s="168"/>
      <c r="AT135" s="162" t="s">
        <v>167</v>
      </c>
      <c r="AU135" s="162" t="s">
        <v>86</v>
      </c>
      <c r="AV135" s="13" t="s">
        <v>86</v>
      </c>
      <c r="AW135" s="13" t="s">
        <v>32</v>
      </c>
      <c r="AX135" s="13" t="s">
        <v>76</v>
      </c>
      <c r="AY135" s="162" t="s">
        <v>155</v>
      </c>
    </row>
    <row r="136" spans="1:65" s="13" customFormat="1">
      <c r="B136" s="160"/>
      <c r="D136" s="161" t="s">
        <v>167</v>
      </c>
      <c r="E136" s="162" t="s">
        <v>1</v>
      </c>
      <c r="F136" s="163" t="s">
        <v>888</v>
      </c>
      <c r="H136" s="164">
        <v>1.4999999999999999E-2</v>
      </c>
      <c r="I136" s="165"/>
      <c r="L136" s="160"/>
      <c r="M136" s="166"/>
      <c r="N136" s="167"/>
      <c r="O136" s="167"/>
      <c r="P136" s="167"/>
      <c r="Q136" s="167"/>
      <c r="R136" s="167"/>
      <c r="S136" s="167"/>
      <c r="T136" s="168"/>
      <c r="AT136" s="162" t="s">
        <v>167</v>
      </c>
      <c r="AU136" s="162" t="s">
        <v>86</v>
      </c>
      <c r="AV136" s="13" t="s">
        <v>86</v>
      </c>
      <c r="AW136" s="13" t="s">
        <v>32</v>
      </c>
      <c r="AX136" s="13" t="s">
        <v>76</v>
      </c>
      <c r="AY136" s="162" t="s">
        <v>155</v>
      </c>
    </row>
    <row r="137" spans="1:65" s="13" customFormat="1">
      <c r="B137" s="160"/>
      <c r="D137" s="161" t="s">
        <v>167</v>
      </c>
      <c r="E137" s="162" t="s">
        <v>1</v>
      </c>
      <c r="F137" s="163" t="s">
        <v>889</v>
      </c>
      <c r="H137" s="164">
        <v>2.1000000000000001E-2</v>
      </c>
      <c r="I137" s="165"/>
      <c r="L137" s="160"/>
      <c r="M137" s="166"/>
      <c r="N137" s="167"/>
      <c r="O137" s="167"/>
      <c r="P137" s="167"/>
      <c r="Q137" s="167"/>
      <c r="R137" s="167"/>
      <c r="S137" s="167"/>
      <c r="T137" s="168"/>
      <c r="AT137" s="162" t="s">
        <v>167</v>
      </c>
      <c r="AU137" s="162" t="s">
        <v>86</v>
      </c>
      <c r="AV137" s="13" t="s">
        <v>86</v>
      </c>
      <c r="AW137" s="13" t="s">
        <v>32</v>
      </c>
      <c r="AX137" s="13" t="s">
        <v>76</v>
      </c>
      <c r="AY137" s="162" t="s">
        <v>155</v>
      </c>
    </row>
    <row r="138" spans="1:65" s="13" customFormat="1" ht="22.5">
      <c r="B138" s="160"/>
      <c r="D138" s="161" t="s">
        <v>167</v>
      </c>
      <c r="E138" s="162" t="s">
        <v>1</v>
      </c>
      <c r="F138" s="163" t="s">
        <v>890</v>
      </c>
      <c r="H138" s="164">
        <v>11.183</v>
      </c>
      <c r="I138" s="165"/>
      <c r="L138" s="160"/>
      <c r="M138" s="166"/>
      <c r="N138" s="167"/>
      <c r="O138" s="167"/>
      <c r="P138" s="167"/>
      <c r="Q138" s="167"/>
      <c r="R138" s="167"/>
      <c r="S138" s="167"/>
      <c r="T138" s="168"/>
      <c r="AT138" s="162" t="s">
        <v>167</v>
      </c>
      <c r="AU138" s="162" t="s">
        <v>86</v>
      </c>
      <c r="AV138" s="13" t="s">
        <v>86</v>
      </c>
      <c r="AW138" s="13" t="s">
        <v>32</v>
      </c>
      <c r="AX138" s="13" t="s">
        <v>76</v>
      </c>
      <c r="AY138" s="162" t="s">
        <v>155</v>
      </c>
    </row>
    <row r="139" spans="1:65" s="13" customFormat="1">
      <c r="B139" s="160"/>
      <c r="D139" s="161" t="s">
        <v>167</v>
      </c>
      <c r="E139" s="162" t="s">
        <v>1</v>
      </c>
      <c r="F139" s="163" t="s">
        <v>891</v>
      </c>
      <c r="H139" s="164">
        <v>3.6999999999999998E-2</v>
      </c>
      <c r="I139" s="165"/>
      <c r="L139" s="160"/>
      <c r="M139" s="166"/>
      <c r="N139" s="167"/>
      <c r="O139" s="167"/>
      <c r="P139" s="167"/>
      <c r="Q139" s="167"/>
      <c r="R139" s="167"/>
      <c r="S139" s="167"/>
      <c r="T139" s="168"/>
      <c r="AT139" s="162" t="s">
        <v>167</v>
      </c>
      <c r="AU139" s="162" t="s">
        <v>86</v>
      </c>
      <c r="AV139" s="13" t="s">
        <v>86</v>
      </c>
      <c r="AW139" s="13" t="s">
        <v>32</v>
      </c>
      <c r="AX139" s="13" t="s">
        <v>76</v>
      </c>
      <c r="AY139" s="162" t="s">
        <v>155</v>
      </c>
    </row>
    <row r="140" spans="1:65" s="13" customFormat="1" ht="22.5">
      <c r="B140" s="160"/>
      <c r="D140" s="161" t="s">
        <v>167</v>
      </c>
      <c r="E140" s="162" t="s">
        <v>1</v>
      </c>
      <c r="F140" s="163" t="s">
        <v>892</v>
      </c>
      <c r="H140" s="164">
        <v>1.4999999999999999E-2</v>
      </c>
      <c r="I140" s="165"/>
      <c r="L140" s="160"/>
      <c r="M140" s="166"/>
      <c r="N140" s="167"/>
      <c r="O140" s="167"/>
      <c r="P140" s="167"/>
      <c r="Q140" s="167"/>
      <c r="R140" s="167"/>
      <c r="S140" s="167"/>
      <c r="T140" s="168"/>
      <c r="AT140" s="162" t="s">
        <v>167</v>
      </c>
      <c r="AU140" s="162" t="s">
        <v>86</v>
      </c>
      <c r="AV140" s="13" t="s">
        <v>86</v>
      </c>
      <c r="AW140" s="13" t="s">
        <v>32</v>
      </c>
      <c r="AX140" s="13" t="s">
        <v>76</v>
      </c>
      <c r="AY140" s="162" t="s">
        <v>155</v>
      </c>
    </row>
    <row r="141" spans="1:65" s="13" customFormat="1">
      <c r="B141" s="160"/>
      <c r="D141" s="161" t="s">
        <v>167</v>
      </c>
      <c r="E141" s="162" t="s">
        <v>1</v>
      </c>
      <c r="F141" s="163" t="s">
        <v>893</v>
      </c>
      <c r="H141" s="164">
        <v>5.2999999999999999E-2</v>
      </c>
      <c r="I141" s="165"/>
      <c r="L141" s="160"/>
      <c r="M141" s="166"/>
      <c r="N141" s="167"/>
      <c r="O141" s="167"/>
      <c r="P141" s="167"/>
      <c r="Q141" s="167"/>
      <c r="R141" s="167"/>
      <c r="S141" s="167"/>
      <c r="T141" s="168"/>
      <c r="AT141" s="162" t="s">
        <v>167</v>
      </c>
      <c r="AU141" s="162" t="s">
        <v>86</v>
      </c>
      <c r="AV141" s="13" t="s">
        <v>86</v>
      </c>
      <c r="AW141" s="13" t="s">
        <v>32</v>
      </c>
      <c r="AX141" s="13" t="s">
        <v>76</v>
      </c>
      <c r="AY141" s="162" t="s">
        <v>155</v>
      </c>
    </row>
    <row r="142" spans="1:65" s="13" customFormat="1">
      <c r="B142" s="160"/>
      <c r="D142" s="161" t="s">
        <v>167</v>
      </c>
      <c r="E142" s="162" t="s">
        <v>1</v>
      </c>
      <c r="F142" s="163" t="s">
        <v>894</v>
      </c>
      <c r="H142" s="164">
        <v>0.32600000000000001</v>
      </c>
      <c r="I142" s="165"/>
      <c r="L142" s="160"/>
      <c r="M142" s="166"/>
      <c r="N142" s="167"/>
      <c r="O142" s="167"/>
      <c r="P142" s="167"/>
      <c r="Q142" s="167"/>
      <c r="R142" s="167"/>
      <c r="S142" s="167"/>
      <c r="T142" s="168"/>
      <c r="AT142" s="162" t="s">
        <v>167</v>
      </c>
      <c r="AU142" s="162" t="s">
        <v>86</v>
      </c>
      <c r="AV142" s="13" t="s">
        <v>86</v>
      </c>
      <c r="AW142" s="13" t="s">
        <v>32</v>
      </c>
      <c r="AX142" s="13" t="s">
        <v>76</v>
      </c>
      <c r="AY142" s="162" t="s">
        <v>155</v>
      </c>
    </row>
    <row r="143" spans="1:65" s="13" customFormat="1">
      <c r="B143" s="160"/>
      <c r="D143" s="161" t="s">
        <v>167</v>
      </c>
      <c r="E143" s="162" t="s">
        <v>1</v>
      </c>
      <c r="F143" s="163" t="s">
        <v>895</v>
      </c>
      <c r="H143" s="164">
        <v>1.2E-2</v>
      </c>
      <c r="I143" s="165"/>
      <c r="L143" s="160"/>
      <c r="M143" s="166"/>
      <c r="N143" s="167"/>
      <c r="O143" s="167"/>
      <c r="P143" s="167"/>
      <c r="Q143" s="167"/>
      <c r="R143" s="167"/>
      <c r="S143" s="167"/>
      <c r="T143" s="168"/>
      <c r="AT143" s="162" t="s">
        <v>167</v>
      </c>
      <c r="AU143" s="162" t="s">
        <v>86</v>
      </c>
      <c r="AV143" s="13" t="s">
        <v>86</v>
      </c>
      <c r="AW143" s="13" t="s">
        <v>32</v>
      </c>
      <c r="AX143" s="13" t="s">
        <v>76</v>
      </c>
      <c r="AY143" s="162" t="s">
        <v>155</v>
      </c>
    </row>
    <row r="144" spans="1:65" s="13" customFormat="1">
      <c r="B144" s="160"/>
      <c r="D144" s="161" t="s">
        <v>167</v>
      </c>
      <c r="E144" s="162" t="s">
        <v>1</v>
      </c>
      <c r="F144" s="163" t="s">
        <v>896</v>
      </c>
      <c r="H144" s="164">
        <v>1.2E-2</v>
      </c>
      <c r="I144" s="165"/>
      <c r="L144" s="160"/>
      <c r="M144" s="166"/>
      <c r="N144" s="167"/>
      <c r="O144" s="167"/>
      <c r="P144" s="167"/>
      <c r="Q144" s="167"/>
      <c r="R144" s="167"/>
      <c r="S144" s="167"/>
      <c r="T144" s="168"/>
      <c r="AT144" s="162" t="s">
        <v>167</v>
      </c>
      <c r="AU144" s="162" t="s">
        <v>86</v>
      </c>
      <c r="AV144" s="13" t="s">
        <v>86</v>
      </c>
      <c r="AW144" s="13" t="s">
        <v>32</v>
      </c>
      <c r="AX144" s="13" t="s">
        <v>76</v>
      </c>
      <c r="AY144" s="162" t="s">
        <v>155</v>
      </c>
    </row>
    <row r="145" spans="2:51" s="13" customFormat="1">
      <c r="B145" s="160"/>
      <c r="D145" s="161" t="s">
        <v>167</v>
      </c>
      <c r="E145" s="162" t="s">
        <v>1</v>
      </c>
      <c r="F145" s="163" t="s">
        <v>897</v>
      </c>
      <c r="H145" s="164">
        <v>2E-3</v>
      </c>
      <c r="I145" s="165"/>
      <c r="L145" s="160"/>
      <c r="M145" s="166"/>
      <c r="N145" s="167"/>
      <c r="O145" s="167"/>
      <c r="P145" s="167"/>
      <c r="Q145" s="167"/>
      <c r="R145" s="167"/>
      <c r="S145" s="167"/>
      <c r="T145" s="168"/>
      <c r="AT145" s="162" t="s">
        <v>167</v>
      </c>
      <c r="AU145" s="162" t="s">
        <v>86</v>
      </c>
      <c r="AV145" s="13" t="s">
        <v>86</v>
      </c>
      <c r="AW145" s="13" t="s">
        <v>32</v>
      </c>
      <c r="AX145" s="13" t="s">
        <v>76</v>
      </c>
      <c r="AY145" s="162" t="s">
        <v>155</v>
      </c>
    </row>
    <row r="146" spans="2:51" s="13" customFormat="1">
      <c r="B146" s="160"/>
      <c r="D146" s="161" t="s">
        <v>167</v>
      </c>
      <c r="E146" s="162" t="s">
        <v>1</v>
      </c>
      <c r="F146" s="163" t="s">
        <v>898</v>
      </c>
      <c r="H146" s="164">
        <v>3.9E-2</v>
      </c>
      <c r="I146" s="165"/>
      <c r="L146" s="160"/>
      <c r="M146" s="166"/>
      <c r="N146" s="167"/>
      <c r="O146" s="167"/>
      <c r="P146" s="167"/>
      <c r="Q146" s="167"/>
      <c r="R146" s="167"/>
      <c r="S146" s="167"/>
      <c r="T146" s="168"/>
      <c r="AT146" s="162" t="s">
        <v>167</v>
      </c>
      <c r="AU146" s="162" t="s">
        <v>86</v>
      </c>
      <c r="AV146" s="13" t="s">
        <v>86</v>
      </c>
      <c r="AW146" s="13" t="s">
        <v>32</v>
      </c>
      <c r="AX146" s="13" t="s">
        <v>76</v>
      </c>
      <c r="AY146" s="162" t="s">
        <v>155</v>
      </c>
    </row>
    <row r="147" spans="2:51" s="13" customFormat="1">
      <c r="B147" s="160"/>
      <c r="D147" s="161" t="s">
        <v>167</v>
      </c>
      <c r="E147" s="162" t="s">
        <v>1</v>
      </c>
      <c r="F147" s="163" t="s">
        <v>899</v>
      </c>
      <c r="H147" s="164">
        <v>1.6719999999999999</v>
      </c>
      <c r="I147" s="165"/>
      <c r="L147" s="160"/>
      <c r="M147" s="166"/>
      <c r="N147" s="167"/>
      <c r="O147" s="167"/>
      <c r="P147" s="167"/>
      <c r="Q147" s="167"/>
      <c r="R147" s="167"/>
      <c r="S147" s="167"/>
      <c r="T147" s="168"/>
      <c r="AT147" s="162" t="s">
        <v>167</v>
      </c>
      <c r="AU147" s="162" t="s">
        <v>86</v>
      </c>
      <c r="AV147" s="13" t="s">
        <v>86</v>
      </c>
      <c r="AW147" s="13" t="s">
        <v>32</v>
      </c>
      <c r="AX147" s="13" t="s">
        <v>76</v>
      </c>
      <c r="AY147" s="162" t="s">
        <v>155</v>
      </c>
    </row>
    <row r="148" spans="2:51" s="13" customFormat="1">
      <c r="B148" s="160"/>
      <c r="D148" s="161" t="s">
        <v>167</v>
      </c>
      <c r="E148" s="162" t="s">
        <v>1</v>
      </c>
      <c r="F148" s="163" t="s">
        <v>900</v>
      </c>
      <c r="H148" s="164">
        <v>1.7000000000000001E-2</v>
      </c>
      <c r="I148" s="165"/>
      <c r="L148" s="160"/>
      <c r="M148" s="166"/>
      <c r="N148" s="167"/>
      <c r="O148" s="167"/>
      <c r="P148" s="167"/>
      <c r="Q148" s="167"/>
      <c r="R148" s="167"/>
      <c r="S148" s="167"/>
      <c r="T148" s="168"/>
      <c r="AT148" s="162" t="s">
        <v>167</v>
      </c>
      <c r="AU148" s="162" t="s">
        <v>86</v>
      </c>
      <c r="AV148" s="13" t="s">
        <v>86</v>
      </c>
      <c r="AW148" s="13" t="s">
        <v>32</v>
      </c>
      <c r="AX148" s="13" t="s">
        <v>76</v>
      </c>
      <c r="AY148" s="162" t="s">
        <v>155</v>
      </c>
    </row>
    <row r="149" spans="2:51" s="13" customFormat="1">
      <c r="B149" s="160"/>
      <c r="D149" s="161" t="s">
        <v>167</v>
      </c>
      <c r="E149" s="162" t="s">
        <v>1</v>
      </c>
      <c r="F149" s="163" t="s">
        <v>901</v>
      </c>
      <c r="H149" s="164">
        <v>3.5000000000000003E-2</v>
      </c>
      <c r="I149" s="165"/>
      <c r="L149" s="160"/>
      <c r="M149" s="166"/>
      <c r="N149" s="167"/>
      <c r="O149" s="167"/>
      <c r="P149" s="167"/>
      <c r="Q149" s="167"/>
      <c r="R149" s="167"/>
      <c r="S149" s="167"/>
      <c r="T149" s="168"/>
      <c r="AT149" s="162" t="s">
        <v>167</v>
      </c>
      <c r="AU149" s="162" t="s">
        <v>86</v>
      </c>
      <c r="AV149" s="13" t="s">
        <v>86</v>
      </c>
      <c r="AW149" s="13" t="s">
        <v>32</v>
      </c>
      <c r="AX149" s="13" t="s">
        <v>76</v>
      </c>
      <c r="AY149" s="162" t="s">
        <v>155</v>
      </c>
    </row>
    <row r="150" spans="2:51" s="13" customFormat="1">
      <c r="B150" s="160"/>
      <c r="D150" s="161" t="s">
        <v>167</v>
      </c>
      <c r="E150" s="162" t="s">
        <v>1</v>
      </c>
      <c r="F150" s="163" t="s">
        <v>902</v>
      </c>
      <c r="H150" s="164">
        <v>0.155</v>
      </c>
      <c r="I150" s="165"/>
      <c r="L150" s="160"/>
      <c r="M150" s="166"/>
      <c r="N150" s="167"/>
      <c r="O150" s="167"/>
      <c r="P150" s="167"/>
      <c r="Q150" s="167"/>
      <c r="R150" s="167"/>
      <c r="S150" s="167"/>
      <c r="T150" s="168"/>
      <c r="AT150" s="162" t="s">
        <v>167</v>
      </c>
      <c r="AU150" s="162" t="s">
        <v>86</v>
      </c>
      <c r="AV150" s="13" t="s">
        <v>86</v>
      </c>
      <c r="AW150" s="13" t="s">
        <v>32</v>
      </c>
      <c r="AX150" s="13" t="s">
        <v>76</v>
      </c>
      <c r="AY150" s="162" t="s">
        <v>155</v>
      </c>
    </row>
    <row r="151" spans="2:51" s="13" customFormat="1">
      <c r="B151" s="160"/>
      <c r="D151" s="161" t="s">
        <v>167</v>
      </c>
      <c r="E151" s="162" t="s">
        <v>1</v>
      </c>
      <c r="F151" s="163" t="s">
        <v>903</v>
      </c>
      <c r="H151" s="164">
        <v>2.1999999999999999E-2</v>
      </c>
      <c r="I151" s="165"/>
      <c r="L151" s="160"/>
      <c r="M151" s="166"/>
      <c r="N151" s="167"/>
      <c r="O151" s="167"/>
      <c r="P151" s="167"/>
      <c r="Q151" s="167"/>
      <c r="R151" s="167"/>
      <c r="S151" s="167"/>
      <c r="T151" s="168"/>
      <c r="AT151" s="162" t="s">
        <v>167</v>
      </c>
      <c r="AU151" s="162" t="s">
        <v>86</v>
      </c>
      <c r="AV151" s="13" t="s">
        <v>86</v>
      </c>
      <c r="AW151" s="13" t="s">
        <v>32</v>
      </c>
      <c r="AX151" s="13" t="s">
        <v>76</v>
      </c>
      <c r="AY151" s="162" t="s">
        <v>155</v>
      </c>
    </row>
    <row r="152" spans="2:51" s="13" customFormat="1">
      <c r="B152" s="160"/>
      <c r="D152" s="161" t="s">
        <v>167</v>
      </c>
      <c r="E152" s="162" t="s">
        <v>1</v>
      </c>
      <c r="F152" s="163" t="s">
        <v>904</v>
      </c>
      <c r="H152" s="164">
        <v>2E-3</v>
      </c>
      <c r="I152" s="165"/>
      <c r="L152" s="160"/>
      <c r="M152" s="166"/>
      <c r="N152" s="167"/>
      <c r="O152" s="167"/>
      <c r="P152" s="167"/>
      <c r="Q152" s="167"/>
      <c r="R152" s="167"/>
      <c r="S152" s="167"/>
      <c r="T152" s="168"/>
      <c r="AT152" s="162" t="s">
        <v>167</v>
      </c>
      <c r="AU152" s="162" t="s">
        <v>86</v>
      </c>
      <c r="AV152" s="13" t="s">
        <v>86</v>
      </c>
      <c r="AW152" s="13" t="s">
        <v>32</v>
      </c>
      <c r="AX152" s="13" t="s">
        <v>76</v>
      </c>
      <c r="AY152" s="162" t="s">
        <v>155</v>
      </c>
    </row>
    <row r="153" spans="2:51" s="13" customFormat="1">
      <c r="B153" s="160"/>
      <c r="D153" s="161" t="s">
        <v>167</v>
      </c>
      <c r="E153" s="162" t="s">
        <v>1</v>
      </c>
      <c r="F153" s="163" t="s">
        <v>905</v>
      </c>
      <c r="H153" s="164">
        <v>1.9E-2</v>
      </c>
      <c r="I153" s="165"/>
      <c r="L153" s="160"/>
      <c r="M153" s="166"/>
      <c r="N153" s="167"/>
      <c r="O153" s="167"/>
      <c r="P153" s="167"/>
      <c r="Q153" s="167"/>
      <c r="R153" s="167"/>
      <c r="S153" s="167"/>
      <c r="T153" s="168"/>
      <c r="AT153" s="162" t="s">
        <v>167</v>
      </c>
      <c r="AU153" s="162" t="s">
        <v>86</v>
      </c>
      <c r="AV153" s="13" t="s">
        <v>86</v>
      </c>
      <c r="AW153" s="13" t="s">
        <v>32</v>
      </c>
      <c r="AX153" s="13" t="s">
        <v>76</v>
      </c>
      <c r="AY153" s="162" t="s">
        <v>155</v>
      </c>
    </row>
    <row r="154" spans="2:51" s="13" customFormat="1">
      <c r="B154" s="160"/>
      <c r="D154" s="161" t="s">
        <v>167</v>
      </c>
      <c r="E154" s="162" t="s">
        <v>1</v>
      </c>
      <c r="F154" s="163" t="s">
        <v>906</v>
      </c>
      <c r="H154" s="164">
        <v>0.03</v>
      </c>
      <c r="I154" s="165"/>
      <c r="L154" s="160"/>
      <c r="M154" s="166"/>
      <c r="N154" s="167"/>
      <c r="O154" s="167"/>
      <c r="P154" s="167"/>
      <c r="Q154" s="167"/>
      <c r="R154" s="167"/>
      <c r="S154" s="167"/>
      <c r="T154" s="168"/>
      <c r="AT154" s="162" t="s">
        <v>167</v>
      </c>
      <c r="AU154" s="162" t="s">
        <v>86</v>
      </c>
      <c r="AV154" s="13" t="s">
        <v>86</v>
      </c>
      <c r="AW154" s="13" t="s">
        <v>32</v>
      </c>
      <c r="AX154" s="13" t="s">
        <v>76</v>
      </c>
      <c r="AY154" s="162" t="s">
        <v>155</v>
      </c>
    </row>
    <row r="155" spans="2:51" s="13" customFormat="1">
      <c r="B155" s="160"/>
      <c r="D155" s="161" t="s">
        <v>167</v>
      </c>
      <c r="E155" s="162" t="s">
        <v>1</v>
      </c>
      <c r="F155" s="163" t="s">
        <v>907</v>
      </c>
      <c r="H155" s="164">
        <v>1.7000000000000001E-2</v>
      </c>
      <c r="I155" s="165"/>
      <c r="L155" s="160"/>
      <c r="M155" s="166"/>
      <c r="N155" s="167"/>
      <c r="O155" s="167"/>
      <c r="P155" s="167"/>
      <c r="Q155" s="167"/>
      <c r="R155" s="167"/>
      <c r="S155" s="167"/>
      <c r="T155" s="168"/>
      <c r="AT155" s="162" t="s">
        <v>167</v>
      </c>
      <c r="AU155" s="162" t="s">
        <v>86</v>
      </c>
      <c r="AV155" s="13" t="s">
        <v>86</v>
      </c>
      <c r="AW155" s="13" t="s">
        <v>32</v>
      </c>
      <c r="AX155" s="13" t="s">
        <v>76</v>
      </c>
      <c r="AY155" s="162" t="s">
        <v>155</v>
      </c>
    </row>
    <row r="156" spans="2:51" s="13" customFormat="1">
      <c r="B156" s="160"/>
      <c r="D156" s="161" t="s">
        <v>167</v>
      </c>
      <c r="E156" s="162" t="s">
        <v>1</v>
      </c>
      <c r="F156" s="163" t="s">
        <v>908</v>
      </c>
      <c r="H156" s="164">
        <v>1E-3</v>
      </c>
      <c r="I156" s="165"/>
      <c r="L156" s="160"/>
      <c r="M156" s="166"/>
      <c r="N156" s="167"/>
      <c r="O156" s="167"/>
      <c r="P156" s="167"/>
      <c r="Q156" s="167"/>
      <c r="R156" s="167"/>
      <c r="S156" s="167"/>
      <c r="T156" s="168"/>
      <c r="AT156" s="162" t="s">
        <v>167</v>
      </c>
      <c r="AU156" s="162" t="s">
        <v>86</v>
      </c>
      <c r="AV156" s="13" t="s">
        <v>86</v>
      </c>
      <c r="AW156" s="13" t="s">
        <v>32</v>
      </c>
      <c r="AX156" s="13" t="s">
        <v>76</v>
      </c>
      <c r="AY156" s="162" t="s">
        <v>155</v>
      </c>
    </row>
    <row r="157" spans="2:51" s="13" customFormat="1">
      <c r="B157" s="160"/>
      <c r="D157" s="161" t="s">
        <v>167</v>
      </c>
      <c r="E157" s="162" t="s">
        <v>1</v>
      </c>
      <c r="F157" s="163" t="s">
        <v>909</v>
      </c>
      <c r="H157" s="164">
        <v>2.8000000000000001E-2</v>
      </c>
      <c r="I157" s="165"/>
      <c r="L157" s="160"/>
      <c r="M157" s="166"/>
      <c r="N157" s="167"/>
      <c r="O157" s="167"/>
      <c r="P157" s="167"/>
      <c r="Q157" s="167"/>
      <c r="R157" s="167"/>
      <c r="S157" s="167"/>
      <c r="T157" s="168"/>
      <c r="AT157" s="162" t="s">
        <v>167</v>
      </c>
      <c r="AU157" s="162" t="s">
        <v>86</v>
      </c>
      <c r="AV157" s="13" t="s">
        <v>86</v>
      </c>
      <c r="AW157" s="13" t="s">
        <v>32</v>
      </c>
      <c r="AX157" s="13" t="s">
        <v>76</v>
      </c>
      <c r="AY157" s="162" t="s">
        <v>155</v>
      </c>
    </row>
    <row r="158" spans="2:51" s="13" customFormat="1">
      <c r="B158" s="160"/>
      <c r="D158" s="161" t="s">
        <v>167</v>
      </c>
      <c r="E158" s="162" t="s">
        <v>1</v>
      </c>
      <c r="F158" s="163" t="s">
        <v>910</v>
      </c>
      <c r="H158" s="164">
        <v>3.7999999999999999E-2</v>
      </c>
      <c r="I158" s="165"/>
      <c r="L158" s="160"/>
      <c r="M158" s="166"/>
      <c r="N158" s="167"/>
      <c r="O158" s="167"/>
      <c r="P158" s="167"/>
      <c r="Q158" s="167"/>
      <c r="R158" s="167"/>
      <c r="S158" s="167"/>
      <c r="T158" s="168"/>
      <c r="AT158" s="162" t="s">
        <v>167</v>
      </c>
      <c r="AU158" s="162" t="s">
        <v>86</v>
      </c>
      <c r="AV158" s="13" t="s">
        <v>86</v>
      </c>
      <c r="AW158" s="13" t="s">
        <v>32</v>
      </c>
      <c r="AX158" s="13" t="s">
        <v>76</v>
      </c>
      <c r="AY158" s="162" t="s">
        <v>155</v>
      </c>
    </row>
    <row r="159" spans="2:51" s="13" customFormat="1" ht="22.5">
      <c r="B159" s="160"/>
      <c r="D159" s="161" t="s">
        <v>167</v>
      </c>
      <c r="E159" s="162" t="s">
        <v>1</v>
      </c>
      <c r="F159" s="163" t="s">
        <v>911</v>
      </c>
      <c r="H159" s="164">
        <v>0.88100000000000001</v>
      </c>
      <c r="I159" s="165"/>
      <c r="L159" s="160"/>
      <c r="M159" s="166"/>
      <c r="N159" s="167"/>
      <c r="O159" s="167"/>
      <c r="P159" s="167"/>
      <c r="Q159" s="167"/>
      <c r="R159" s="167"/>
      <c r="S159" s="167"/>
      <c r="T159" s="168"/>
      <c r="AT159" s="162" t="s">
        <v>167</v>
      </c>
      <c r="AU159" s="162" t="s">
        <v>86</v>
      </c>
      <c r="AV159" s="13" t="s">
        <v>86</v>
      </c>
      <c r="AW159" s="13" t="s">
        <v>32</v>
      </c>
      <c r="AX159" s="13" t="s">
        <v>76</v>
      </c>
      <c r="AY159" s="162" t="s">
        <v>155</v>
      </c>
    </row>
    <row r="160" spans="2:51" s="13" customFormat="1">
      <c r="B160" s="160"/>
      <c r="D160" s="161" t="s">
        <v>167</v>
      </c>
      <c r="E160" s="162" t="s">
        <v>1</v>
      </c>
      <c r="F160" s="163" t="s">
        <v>912</v>
      </c>
      <c r="H160" s="164">
        <v>0.39800000000000002</v>
      </c>
      <c r="I160" s="165"/>
      <c r="L160" s="160"/>
      <c r="M160" s="166"/>
      <c r="N160" s="167"/>
      <c r="O160" s="167"/>
      <c r="P160" s="167"/>
      <c r="Q160" s="167"/>
      <c r="R160" s="167"/>
      <c r="S160" s="167"/>
      <c r="T160" s="168"/>
      <c r="AT160" s="162" t="s">
        <v>167</v>
      </c>
      <c r="AU160" s="162" t="s">
        <v>86</v>
      </c>
      <c r="AV160" s="13" t="s">
        <v>86</v>
      </c>
      <c r="AW160" s="13" t="s">
        <v>32</v>
      </c>
      <c r="AX160" s="13" t="s">
        <v>76</v>
      </c>
      <c r="AY160" s="162" t="s">
        <v>155</v>
      </c>
    </row>
    <row r="161" spans="2:51" s="13" customFormat="1" ht="22.5">
      <c r="B161" s="160"/>
      <c r="D161" s="161" t="s">
        <v>167</v>
      </c>
      <c r="E161" s="162" t="s">
        <v>1</v>
      </c>
      <c r="F161" s="163" t="s">
        <v>913</v>
      </c>
      <c r="H161" s="164">
        <v>2.9000000000000001E-2</v>
      </c>
      <c r="I161" s="165"/>
      <c r="L161" s="160"/>
      <c r="M161" s="166"/>
      <c r="N161" s="167"/>
      <c r="O161" s="167"/>
      <c r="P161" s="167"/>
      <c r="Q161" s="167"/>
      <c r="R161" s="167"/>
      <c r="S161" s="167"/>
      <c r="T161" s="168"/>
      <c r="AT161" s="162" t="s">
        <v>167</v>
      </c>
      <c r="AU161" s="162" t="s">
        <v>86</v>
      </c>
      <c r="AV161" s="13" t="s">
        <v>86</v>
      </c>
      <c r="AW161" s="13" t="s">
        <v>32</v>
      </c>
      <c r="AX161" s="13" t="s">
        <v>76</v>
      </c>
      <c r="AY161" s="162" t="s">
        <v>155</v>
      </c>
    </row>
    <row r="162" spans="2:51" s="13" customFormat="1" ht="22.5">
      <c r="B162" s="160"/>
      <c r="D162" s="161" t="s">
        <v>167</v>
      </c>
      <c r="E162" s="162" t="s">
        <v>1</v>
      </c>
      <c r="F162" s="163" t="s">
        <v>914</v>
      </c>
      <c r="H162" s="164">
        <v>0.21199999999999999</v>
      </c>
      <c r="I162" s="165"/>
      <c r="L162" s="160"/>
      <c r="M162" s="166"/>
      <c r="N162" s="167"/>
      <c r="O162" s="167"/>
      <c r="P162" s="167"/>
      <c r="Q162" s="167"/>
      <c r="R162" s="167"/>
      <c r="S162" s="167"/>
      <c r="T162" s="168"/>
      <c r="AT162" s="162" t="s">
        <v>167</v>
      </c>
      <c r="AU162" s="162" t="s">
        <v>86</v>
      </c>
      <c r="AV162" s="13" t="s">
        <v>86</v>
      </c>
      <c r="AW162" s="13" t="s">
        <v>32</v>
      </c>
      <c r="AX162" s="13" t="s">
        <v>76</v>
      </c>
      <c r="AY162" s="162" t="s">
        <v>155</v>
      </c>
    </row>
    <row r="163" spans="2:51" s="13" customFormat="1">
      <c r="B163" s="160"/>
      <c r="D163" s="161" t="s">
        <v>167</v>
      </c>
      <c r="E163" s="162" t="s">
        <v>1</v>
      </c>
      <c r="F163" s="163" t="s">
        <v>915</v>
      </c>
      <c r="H163" s="164">
        <v>0.35799999999999998</v>
      </c>
      <c r="I163" s="165"/>
      <c r="L163" s="160"/>
      <c r="M163" s="166"/>
      <c r="N163" s="167"/>
      <c r="O163" s="167"/>
      <c r="P163" s="167"/>
      <c r="Q163" s="167"/>
      <c r="R163" s="167"/>
      <c r="S163" s="167"/>
      <c r="T163" s="168"/>
      <c r="AT163" s="162" t="s">
        <v>167</v>
      </c>
      <c r="AU163" s="162" t="s">
        <v>86</v>
      </c>
      <c r="AV163" s="13" t="s">
        <v>86</v>
      </c>
      <c r="AW163" s="13" t="s">
        <v>32</v>
      </c>
      <c r="AX163" s="13" t="s">
        <v>76</v>
      </c>
      <c r="AY163" s="162" t="s">
        <v>155</v>
      </c>
    </row>
    <row r="164" spans="2:51" s="13" customFormat="1" ht="22.5">
      <c r="B164" s="160"/>
      <c r="D164" s="161" t="s">
        <v>167</v>
      </c>
      <c r="E164" s="162" t="s">
        <v>1</v>
      </c>
      <c r="F164" s="163" t="s">
        <v>916</v>
      </c>
      <c r="H164" s="164">
        <v>2E-3</v>
      </c>
      <c r="I164" s="165"/>
      <c r="L164" s="160"/>
      <c r="M164" s="166"/>
      <c r="N164" s="167"/>
      <c r="O164" s="167"/>
      <c r="P164" s="167"/>
      <c r="Q164" s="167"/>
      <c r="R164" s="167"/>
      <c r="S164" s="167"/>
      <c r="T164" s="168"/>
      <c r="AT164" s="162" t="s">
        <v>167</v>
      </c>
      <c r="AU164" s="162" t="s">
        <v>86</v>
      </c>
      <c r="AV164" s="13" t="s">
        <v>86</v>
      </c>
      <c r="AW164" s="13" t="s">
        <v>32</v>
      </c>
      <c r="AX164" s="13" t="s">
        <v>76</v>
      </c>
      <c r="AY164" s="162" t="s">
        <v>155</v>
      </c>
    </row>
    <row r="165" spans="2:51" s="13" customFormat="1">
      <c r="B165" s="160"/>
      <c r="D165" s="161" t="s">
        <v>167</v>
      </c>
      <c r="E165" s="162" t="s">
        <v>1</v>
      </c>
      <c r="F165" s="163" t="s">
        <v>917</v>
      </c>
      <c r="H165" s="164">
        <v>0.13600000000000001</v>
      </c>
      <c r="I165" s="165"/>
      <c r="L165" s="160"/>
      <c r="M165" s="166"/>
      <c r="N165" s="167"/>
      <c r="O165" s="167"/>
      <c r="P165" s="167"/>
      <c r="Q165" s="167"/>
      <c r="R165" s="167"/>
      <c r="S165" s="167"/>
      <c r="T165" s="168"/>
      <c r="AT165" s="162" t="s">
        <v>167</v>
      </c>
      <c r="AU165" s="162" t="s">
        <v>86</v>
      </c>
      <c r="AV165" s="13" t="s">
        <v>86</v>
      </c>
      <c r="AW165" s="13" t="s">
        <v>32</v>
      </c>
      <c r="AX165" s="13" t="s">
        <v>76</v>
      </c>
      <c r="AY165" s="162" t="s">
        <v>155</v>
      </c>
    </row>
    <row r="166" spans="2:51" s="13" customFormat="1">
      <c r="B166" s="160"/>
      <c r="D166" s="161" t="s">
        <v>167</v>
      </c>
      <c r="E166" s="162" t="s">
        <v>1</v>
      </c>
      <c r="F166" s="163" t="s">
        <v>918</v>
      </c>
      <c r="H166" s="164">
        <v>1.2999999999999999E-2</v>
      </c>
      <c r="I166" s="165"/>
      <c r="L166" s="160"/>
      <c r="M166" s="166"/>
      <c r="N166" s="167"/>
      <c r="O166" s="167"/>
      <c r="P166" s="167"/>
      <c r="Q166" s="167"/>
      <c r="R166" s="167"/>
      <c r="S166" s="167"/>
      <c r="T166" s="168"/>
      <c r="AT166" s="162" t="s">
        <v>167</v>
      </c>
      <c r="AU166" s="162" t="s">
        <v>86</v>
      </c>
      <c r="AV166" s="13" t="s">
        <v>86</v>
      </c>
      <c r="AW166" s="13" t="s">
        <v>32</v>
      </c>
      <c r="AX166" s="13" t="s">
        <v>76</v>
      </c>
      <c r="AY166" s="162" t="s">
        <v>155</v>
      </c>
    </row>
    <row r="167" spans="2:51" s="16" customFormat="1">
      <c r="B167" s="204"/>
      <c r="D167" s="161" t="s">
        <v>167</v>
      </c>
      <c r="E167" s="205" t="s">
        <v>1</v>
      </c>
      <c r="F167" s="206" t="s">
        <v>919</v>
      </c>
      <c r="H167" s="207">
        <v>16.995000000000005</v>
      </c>
      <c r="I167" s="208"/>
      <c r="L167" s="204"/>
      <c r="M167" s="209"/>
      <c r="N167" s="210"/>
      <c r="O167" s="210"/>
      <c r="P167" s="210"/>
      <c r="Q167" s="210"/>
      <c r="R167" s="210"/>
      <c r="S167" s="210"/>
      <c r="T167" s="211"/>
      <c r="AT167" s="205" t="s">
        <v>167</v>
      </c>
      <c r="AU167" s="205" t="s">
        <v>86</v>
      </c>
      <c r="AV167" s="16" t="s">
        <v>278</v>
      </c>
      <c r="AW167" s="16" t="s">
        <v>32</v>
      </c>
      <c r="AX167" s="16" t="s">
        <v>76</v>
      </c>
      <c r="AY167" s="205" t="s">
        <v>155</v>
      </c>
    </row>
    <row r="168" spans="2:51" s="14" customFormat="1">
      <c r="B168" s="169"/>
      <c r="D168" s="161" t="s">
        <v>167</v>
      </c>
      <c r="E168" s="170" t="s">
        <v>1</v>
      </c>
      <c r="F168" s="171" t="s">
        <v>920</v>
      </c>
      <c r="H168" s="170" t="s">
        <v>1</v>
      </c>
      <c r="I168" s="172"/>
      <c r="L168" s="169"/>
      <c r="M168" s="173"/>
      <c r="N168" s="174"/>
      <c r="O168" s="174"/>
      <c r="P168" s="174"/>
      <c r="Q168" s="174"/>
      <c r="R168" s="174"/>
      <c r="S168" s="174"/>
      <c r="T168" s="175"/>
      <c r="AT168" s="170" t="s">
        <v>167</v>
      </c>
      <c r="AU168" s="170" t="s">
        <v>86</v>
      </c>
      <c r="AV168" s="14" t="s">
        <v>84</v>
      </c>
      <c r="AW168" s="14" t="s">
        <v>32</v>
      </c>
      <c r="AX168" s="14" t="s">
        <v>76</v>
      </c>
      <c r="AY168" s="170" t="s">
        <v>155</v>
      </c>
    </row>
    <row r="169" spans="2:51" s="13" customFormat="1">
      <c r="B169" s="160"/>
      <c r="D169" s="161" t="s">
        <v>167</v>
      </c>
      <c r="E169" s="162" t="s">
        <v>1</v>
      </c>
      <c r="F169" s="163" t="s">
        <v>921</v>
      </c>
      <c r="H169" s="164">
        <v>4.51</v>
      </c>
      <c r="I169" s="165"/>
      <c r="L169" s="160"/>
      <c r="M169" s="166"/>
      <c r="N169" s="167"/>
      <c r="O169" s="167"/>
      <c r="P169" s="167"/>
      <c r="Q169" s="167"/>
      <c r="R169" s="167"/>
      <c r="S169" s="167"/>
      <c r="T169" s="168"/>
      <c r="AT169" s="162" t="s">
        <v>167</v>
      </c>
      <c r="AU169" s="162" t="s">
        <v>86</v>
      </c>
      <c r="AV169" s="13" t="s">
        <v>86</v>
      </c>
      <c r="AW169" s="13" t="s">
        <v>32</v>
      </c>
      <c r="AX169" s="13" t="s">
        <v>76</v>
      </c>
      <c r="AY169" s="162" t="s">
        <v>155</v>
      </c>
    </row>
    <row r="170" spans="2:51" s="13" customFormat="1">
      <c r="B170" s="160"/>
      <c r="D170" s="161" t="s">
        <v>167</v>
      </c>
      <c r="E170" s="162" t="s">
        <v>1</v>
      </c>
      <c r="F170" s="163" t="s">
        <v>922</v>
      </c>
      <c r="H170" s="164">
        <v>1.5</v>
      </c>
      <c r="I170" s="165"/>
      <c r="L170" s="160"/>
      <c r="M170" s="166"/>
      <c r="N170" s="167"/>
      <c r="O170" s="167"/>
      <c r="P170" s="167"/>
      <c r="Q170" s="167"/>
      <c r="R170" s="167"/>
      <c r="S170" s="167"/>
      <c r="T170" s="168"/>
      <c r="AT170" s="162" t="s">
        <v>167</v>
      </c>
      <c r="AU170" s="162" t="s">
        <v>86</v>
      </c>
      <c r="AV170" s="13" t="s">
        <v>86</v>
      </c>
      <c r="AW170" s="13" t="s">
        <v>32</v>
      </c>
      <c r="AX170" s="13" t="s">
        <v>76</v>
      </c>
      <c r="AY170" s="162" t="s">
        <v>155</v>
      </c>
    </row>
    <row r="171" spans="2:51" s="13" customFormat="1">
      <c r="B171" s="160"/>
      <c r="D171" s="161" t="s">
        <v>167</v>
      </c>
      <c r="E171" s="162" t="s">
        <v>1</v>
      </c>
      <c r="F171" s="163" t="s">
        <v>923</v>
      </c>
      <c r="H171" s="164">
        <v>4.9020000000000001</v>
      </c>
      <c r="I171" s="165"/>
      <c r="L171" s="160"/>
      <c r="M171" s="166"/>
      <c r="N171" s="167"/>
      <c r="O171" s="167"/>
      <c r="P171" s="167"/>
      <c r="Q171" s="167"/>
      <c r="R171" s="167"/>
      <c r="S171" s="167"/>
      <c r="T171" s="168"/>
      <c r="AT171" s="162" t="s">
        <v>167</v>
      </c>
      <c r="AU171" s="162" t="s">
        <v>86</v>
      </c>
      <c r="AV171" s="13" t="s">
        <v>86</v>
      </c>
      <c r="AW171" s="13" t="s">
        <v>32</v>
      </c>
      <c r="AX171" s="13" t="s">
        <v>76</v>
      </c>
      <c r="AY171" s="162" t="s">
        <v>155</v>
      </c>
    </row>
    <row r="172" spans="2:51" s="16" customFormat="1">
      <c r="B172" s="204"/>
      <c r="D172" s="161" t="s">
        <v>167</v>
      </c>
      <c r="E172" s="205" t="s">
        <v>1</v>
      </c>
      <c r="F172" s="206" t="s">
        <v>919</v>
      </c>
      <c r="H172" s="207">
        <v>10.911999999999999</v>
      </c>
      <c r="I172" s="208"/>
      <c r="L172" s="204"/>
      <c r="M172" s="209"/>
      <c r="N172" s="210"/>
      <c r="O172" s="210"/>
      <c r="P172" s="210"/>
      <c r="Q172" s="210"/>
      <c r="R172" s="210"/>
      <c r="S172" s="210"/>
      <c r="T172" s="211"/>
      <c r="AT172" s="205" t="s">
        <v>167</v>
      </c>
      <c r="AU172" s="205" t="s">
        <v>86</v>
      </c>
      <c r="AV172" s="16" t="s">
        <v>278</v>
      </c>
      <c r="AW172" s="16" t="s">
        <v>32</v>
      </c>
      <c r="AX172" s="16" t="s">
        <v>76</v>
      </c>
      <c r="AY172" s="205" t="s">
        <v>155</v>
      </c>
    </row>
    <row r="173" spans="2:51" s="14" customFormat="1">
      <c r="B173" s="169"/>
      <c r="D173" s="161" t="s">
        <v>167</v>
      </c>
      <c r="E173" s="170" t="s">
        <v>1</v>
      </c>
      <c r="F173" s="171" t="s">
        <v>924</v>
      </c>
      <c r="H173" s="170" t="s">
        <v>1</v>
      </c>
      <c r="I173" s="172"/>
      <c r="L173" s="169"/>
      <c r="M173" s="173"/>
      <c r="N173" s="174"/>
      <c r="O173" s="174"/>
      <c r="P173" s="174"/>
      <c r="Q173" s="174"/>
      <c r="R173" s="174"/>
      <c r="S173" s="174"/>
      <c r="T173" s="175"/>
      <c r="AT173" s="170" t="s">
        <v>167</v>
      </c>
      <c r="AU173" s="170" t="s">
        <v>86</v>
      </c>
      <c r="AV173" s="14" t="s">
        <v>84</v>
      </c>
      <c r="AW173" s="14" t="s">
        <v>32</v>
      </c>
      <c r="AX173" s="14" t="s">
        <v>76</v>
      </c>
      <c r="AY173" s="170" t="s">
        <v>155</v>
      </c>
    </row>
    <row r="174" spans="2:51" s="13" customFormat="1">
      <c r="B174" s="160"/>
      <c r="D174" s="161" t="s">
        <v>167</v>
      </c>
      <c r="E174" s="162" t="s">
        <v>1</v>
      </c>
      <c r="F174" s="163" t="s">
        <v>925</v>
      </c>
      <c r="H174" s="164">
        <v>1.25</v>
      </c>
      <c r="I174" s="165"/>
      <c r="L174" s="160"/>
      <c r="M174" s="166"/>
      <c r="N174" s="167"/>
      <c r="O174" s="167"/>
      <c r="P174" s="167"/>
      <c r="Q174" s="167"/>
      <c r="R174" s="167"/>
      <c r="S174" s="167"/>
      <c r="T174" s="168"/>
      <c r="AT174" s="162" t="s">
        <v>167</v>
      </c>
      <c r="AU174" s="162" t="s">
        <v>86</v>
      </c>
      <c r="AV174" s="13" t="s">
        <v>86</v>
      </c>
      <c r="AW174" s="13" t="s">
        <v>32</v>
      </c>
      <c r="AX174" s="13" t="s">
        <v>76</v>
      </c>
      <c r="AY174" s="162" t="s">
        <v>155</v>
      </c>
    </row>
    <row r="175" spans="2:51" s="16" customFormat="1">
      <c r="B175" s="204"/>
      <c r="D175" s="161" t="s">
        <v>167</v>
      </c>
      <c r="E175" s="205" t="s">
        <v>1</v>
      </c>
      <c r="F175" s="206" t="s">
        <v>919</v>
      </c>
      <c r="H175" s="207">
        <v>1.25</v>
      </c>
      <c r="I175" s="208"/>
      <c r="L175" s="204"/>
      <c r="M175" s="209"/>
      <c r="N175" s="210"/>
      <c r="O175" s="210"/>
      <c r="P175" s="210"/>
      <c r="Q175" s="210"/>
      <c r="R175" s="210"/>
      <c r="S175" s="210"/>
      <c r="T175" s="211"/>
      <c r="AT175" s="205" t="s">
        <v>167</v>
      </c>
      <c r="AU175" s="205" t="s">
        <v>86</v>
      </c>
      <c r="AV175" s="16" t="s">
        <v>278</v>
      </c>
      <c r="AW175" s="16" t="s">
        <v>32</v>
      </c>
      <c r="AX175" s="16" t="s">
        <v>76</v>
      </c>
      <c r="AY175" s="205" t="s">
        <v>155</v>
      </c>
    </row>
    <row r="176" spans="2:51" s="14" customFormat="1">
      <c r="B176" s="169"/>
      <c r="D176" s="161" t="s">
        <v>167</v>
      </c>
      <c r="E176" s="170" t="s">
        <v>1</v>
      </c>
      <c r="F176" s="171" t="s">
        <v>926</v>
      </c>
      <c r="H176" s="170" t="s">
        <v>1</v>
      </c>
      <c r="I176" s="172"/>
      <c r="L176" s="169"/>
      <c r="M176" s="173"/>
      <c r="N176" s="174"/>
      <c r="O176" s="174"/>
      <c r="P176" s="174"/>
      <c r="Q176" s="174"/>
      <c r="R176" s="174"/>
      <c r="S176" s="174"/>
      <c r="T176" s="175"/>
      <c r="AT176" s="170" t="s">
        <v>167</v>
      </c>
      <c r="AU176" s="170" t="s">
        <v>86</v>
      </c>
      <c r="AV176" s="14" t="s">
        <v>84</v>
      </c>
      <c r="AW176" s="14" t="s">
        <v>32</v>
      </c>
      <c r="AX176" s="14" t="s">
        <v>76</v>
      </c>
      <c r="AY176" s="170" t="s">
        <v>155</v>
      </c>
    </row>
    <row r="177" spans="1:65" s="13" customFormat="1">
      <c r="B177" s="160"/>
      <c r="D177" s="161" t="s">
        <v>167</v>
      </c>
      <c r="E177" s="162" t="s">
        <v>1</v>
      </c>
      <c r="F177" s="163" t="s">
        <v>927</v>
      </c>
      <c r="H177" s="164">
        <v>-0.25</v>
      </c>
      <c r="I177" s="165"/>
      <c r="L177" s="160"/>
      <c r="M177" s="166"/>
      <c r="N177" s="167"/>
      <c r="O177" s="167"/>
      <c r="P177" s="167"/>
      <c r="Q177" s="167"/>
      <c r="R177" s="167"/>
      <c r="S177" s="167"/>
      <c r="T177" s="168"/>
      <c r="AT177" s="162" t="s">
        <v>167</v>
      </c>
      <c r="AU177" s="162" t="s">
        <v>86</v>
      </c>
      <c r="AV177" s="13" t="s">
        <v>86</v>
      </c>
      <c r="AW177" s="13" t="s">
        <v>32</v>
      </c>
      <c r="AX177" s="13" t="s">
        <v>76</v>
      </c>
      <c r="AY177" s="162" t="s">
        <v>155</v>
      </c>
    </row>
    <row r="178" spans="1:65" s="13" customFormat="1">
      <c r="B178" s="160"/>
      <c r="D178" s="161" t="s">
        <v>167</v>
      </c>
      <c r="E178" s="162" t="s">
        <v>1</v>
      </c>
      <c r="F178" s="163" t="s">
        <v>928</v>
      </c>
      <c r="H178" s="164">
        <v>-0.23</v>
      </c>
      <c r="I178" s="165"/>
      <c r="L178" s="160"/>
      <c r="M178" s="166"/>
      <c r="N178" s="167"/>
      <c r="O178" s="167"/>
      <c r="P178" s="167"/>
      <c r="Q178" s="167"/>
      <c r="R178" s="167"/>
      <c r="S178" s="167"/>
      <c r="T178" s="168"/>
      <c r="AT178" s="162" t="s">
        <v>167</v>
      </c>
      <c r="AU178" s="162" t="s">
        <v>86</v>
      </c>
      <c r="AV178" s="13" t="s">
        <v>86</v>
      </c>
      <c r="AW178" s="13" t="s">
        <v>32</v>
      </c>
      <c r="AX178" s="13" t="s">
        <v>76</v>
      </c>
      <c r="AY178" s="162" t="s">
        <v>155</v>
      </c>
    </row>
    <row r="179" spans="1:65" s="13" customFormat="1">
      <c r="B179" s="160"/>
      <c r="D179" s="161" t="s">
        <v>167</v>
      </c>
      <c r="E179" s="162" t="s">
        <v>1</v>
      </c>
      <c r="F179" s="163" t="s">
        <v>927</v>
      </c>
      <c r="H179" s="164">
        <v>-0.25</v>
      </c>
      <c r="I179" s="165"/>
      <c r="L179" s="160"/>
      <c r="M179" s="166"/>
      <c r="N179" s="167"/>
      <c r="O179" s="167"/>
      <c r="P179" s="167"/>
      <c r="Q179" s="167"/>
      <c r="R179" s="167"/>
      <c r="S179" s="167"/>
      <c r="T179" s="168"/>
      <c r="AT179" s="162" t="s">
        <v>167</v>
      </c>
      <c r="AU179" s="162" t="s">
        <v>86</v>
      </c>
      <c r="AV179" s="13" t="s">
        <v>86</v>
      </c>
      <c r="AW179" s="13" t="s">
        <v>32</v>
      </c>
      <c r="AX179" s="13" t="s">
        <v>76</v>
      </c>
      <c r="AY179" s="162" t="s">
        <v>155</v>
      </c>
    </row>
    <row r="180" spans="1:65" s="13" customFormat="1">
      <c r="B180" s="160"/>
      <c r="D180" s="161" t="s">
        <v>167</v>
      </c>
      <c r="E180" s="162" t="s">
        <v>1</v>
      </c>
      <c r="F180" s="163" t="s">
        <v>929</v>
      </c>
      <c r="H180" s="164">
        <v>-0.27</v>
      </c>
      <c r="I180" s="165"/>
      <c r="L180" s="160"/>
      <c r="M180" s="166"/>
      <c r="N180" s="167"/>
      <c r="O180" s="167"/>
      <c r="P180" s="167"/>
      <c r="Q180" s="167"/>
      <c r="R180" s="167"/>
      <c r="S180" s="167"/>
      <c r="T180" s="168"/>
      <c r="AT180" s="162" t="s">
        <v>167</v>
      </c>
      <c r="AU180" s="162" t="s">
        <v>86</v>
      </c>
      <c r="AV180" s="13" t="s">
        <v>86</v>
      </c>
      <c r="AW180" s="13" t="s">
        <v>32</v>
      </c>
      <c r="AX180" s="13" t="s">
        <v>76</v>
      </c>
      <c r="AY180" s="162" t="s">
        <v>155</v>
      </c>
    </row>
    <row r="181" spans="1:65" s="13" customFormat="1">
      <c r="B181" s="160"/>
      <c r="D181" s="161" t="s">
        <v>167</v>
      </c>
      <c r="E181" s="162" t="s">
        <v>1</v>
      </c>
      <c r="F181" s="163" t="s">
        <v>930</v>
      </c>
      <c r="H181" s="164">
        <v>-0.55000000000000004</v>
      </c>
      <c r="I181" s="165"/>
      <c r="L181" s="160"/>
      <c r="M181" s="166"/>
      <c r="N181" s="167"/>
      <c r="O181" s="167"/>
      <c r="P181" s="167"/>
      <c r="Q181" s="167"/>
      <c r="R181" s="167"/>
      <c r="S181" s="167"/>
      <c r="T181" s="168"/>
      <c r="AT181" s="162" t="s">
        <v>167</v>
      </c>
      <c r="AU181" s="162" t="s">
        <v>86</v>
      </c>
      <c r="AV181" s="13" t="s">
        <v>86</v>
      </c>
      <c r="AW181" s="13" t="s">
        <v>32</v>
      </c>
      <c r="AX181" s="13" t="s">
        <v>76</v>
      </c>
      <c r="AY181" s="162" t="s">
        <v>155</v>
      </c>
    </row>
    <row r="182" spans="1:65" s="16" customFormat="1">
      <c r="B182" s="204"/>
      <c r="D182" s="161" t="s">
        <v>167</v>
      </c>
      <c r="E182" s="205" t="s">
        <v>1</v>
      </c>
      <c r="F182" s="206" t="s">
        <v>919</v>
      </c>
      <c r="H182" s="207">
        <v>-1.55</v>
      </c>
      <c r="I182" s="208"/>
      <c r="L182" s="204"/>
      <c r="M182" s="209"/>
      <c r="N182" s="210"/>
      <c r="O182" s="210"/>
      <c r="P182" s="210"/>
      <c r="Q182" s="210"/>
      <c r="R182" s="210"/>
      <c r="S182" s="210"/>
      <c r="T182" s="211"/>
      <c r="AT182" s="205" t="s">
        <v>167</v>
      </c>
      <c r="AU182" s="205" t="s">
        <v>86</v>
      </c>
      <c r="AV182" s="16" t="s">
        <v>278</v>
      </c>
      <c r="AW182" s="16" t="s">
        <v>32</v>
      </c>
      <c r="AX182" s="16" t="s">
        <v>76</v>
      </c>
      <c r="AY182" s="205" t="s">
        <v>155</v>
      </c>
    </row>
    <row r="183" spans="1:65" s="15" customFormat="1">
      <c r="B183" s="176"/>
      <c r="D183" s="161" t="s">
        <v>167</v>
      </c>
      <c r="E183" s="177" t="s">
        <v>1</v>
      </c>
      <c r="F183" s="178" t="s">
        <v>178</v>
      </c>
      <c r="H183" s="179">
        <v>27.607000000000003</v>
      </c>
      <c r="I183" s="180"/>
      <c r="L183" s="176"/>
      <c r="M183" s="181"/>
      <c r="N183" s="182"/>
      <c r="O183" s="182"/>
      <c r="P183" s="182"/>
      <c r="Q183" s="182"/>
      <c r="R183" s="182"/>
      <c r="S183" s="182"/>
      <c r="T183" s="183"/>
      <c r="AT183" s="177" t="s">
        <v>167</v>
      </c>
      <c r="AU183" s="177" t="s">
        <v>86</v>
      </c>
      <c r="AV183" s="15" t="s">
        <v>161</v>
      </c>
      <c r="AW183" s="15" t="s">
        <v>32</v>
      </c>
      <c r="AX183" s="15" t="s">
        <v>84</v>
      </c>
      <c r="AY183" s="177" t="s">
        <v>155</v>
      </c>
    </row>
    <row r="184" spans="1:65" s="2" customFormat="1" ht="62.65" customHeight="1">
      <c r="A184" s="33"/>
      <c r="B184" s="145"/>
      <c r="C184" s="146" t="s">
        <v>86</v>
      </c>
      <c r="D184" s="146" t="s">
        <v>157</v>
      </c>
      <c r="E184" s="147" t="s">
        <v>931</v>
      </c>
      <c r="F184" s="148" t="s">
        <v>932</v>
      </c>
      <c r="G184" s="149" t="s">
        <v>172</v>
      </c>
      <c r="H184" s="150">
        <v>27.606999999999999</v>
      </c>
      <c r="I184" s="151"/>
      <c r="J184" s="152">
        <f>ROUND(I184*H184,2)</f>
        <v>0</v>
      </c>
      <c r="K184" s="153"/>
      <c r="L184" s="34"/>
      <c r="M184" s="154" t="s">
        <v>1</v>
      </c>
      <c r="N184" s="155" t="s">
        <v>41</v>
      </c>
      <c r="O184" s="59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8" t="s">
        <v>161</v>
      </c>
      <c r="AT184" s="158" t="s">
        <v>157</v>
      </c>
      <c r="AU184" s="158" t="s">
        <v>86</v>
      </c>
      <c r="AY184" s="18" t="s">
        <v>155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8" t="s">
        <v>84</v>
      </c>
      <c r="BK184" s="159">
        <f>ROUND(I184*H184,2)</f>
        <v>0</v>
      </c>
      <c r="BL184" s="18" t="s">
        <v>161</v>
      </c>
      <c r="BM184" s="158" t="s">
        <v>161</v>
      </c>
    </row>
    <row r="185" spans="1:65" s="13" customFormat="1">
      <c r="B185" s="160"/>
      <c r="D185" s="161" t="s">
        <v>167</v>
      </c>
      <c r="E185" s="162" t="s">
        <v>1</v>
      </c>
      <c r="F185" s="163" t="s">
        <v>933</v>
      </c>
      <c r="H185" s="164">
        <v>27.606999999999999</v>
      </c>
      <c r="I185" s="165"/>
      <c r="L185" s="160"/>
      <c r="M185" s="166"/>
      <c r="N185" s="167"/>
      <c r="O185" s="167"/>
      <c r="P185" s="167"/>
      <c r="Q185" s="167"/>
      <c r="R185" s="167"/>
      <c r="S185" s="167"/>
      <c r="T185" s="168"/>
      <c r="AT185" s="162" t="s">
        <v>167</v>
      </c>
      <c r="AU185" s="162" t="s">
        <v>86</v>
      </c>
      <c r="AV185" s="13" t="s">
        <v>86</v>
      </c>
      <c r="AW185" s="13" t="s">
        <v>32</v>
      </c>
      <c r="AX185" s="13" t="s">
        <v>76</v>
      </c>
      <c r="AY185" s="162" t="s">
        <v>155</v>
      </c>
    </row>
    <row r="186" spans="1:65" s="15" customFormat="1">
      <c r="B186" s="176"/>
      <c r="D186" s="161" t="s">
        <v>167</v>
      </c>
      <c r="E186" s="177" t="s">
        <v>1</v>
      </c>
      <c r="F186" s="178" t="s">
        <v>178</v>
      </c>
      <c r="H186" s="179">
        <v>27.606999999999999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7" t="s">
        <v>167</v>
      </c>
      <c r="AU186" s="177" t="s">
        <v>86</v>
      </c>
      <c r="AV186" s="15" t="s">
        <v>161</v>
      </c>
      <c r="AW186" s="15" t="s">
        <v>32</v>
      </c>
      <c r="AX186" s="15" t="s">
        <v>84</v>
      </c>
      <c r="AY186" s="177" t="s">
        <v>155</v>
      </c>
    </row>
    <row r="187" spans="1:65" s="2" customFormat="1" ht="44.25" customHeight="1">
      <c r="A187" s="33"/>
      <c r="B187" s="145"/>
      <c r="C187" s="146" t="s">
        <v>487</v>
      </c>
      <c r="D187" s="146" t="s">
        <v>157</v>
      </c>
      <c r="E187" s="147" t="s">
        <v>934</v>
      </c>
      <c r="F187" s="148" t="s">
        <v>935</v>
      </c>
      <c r="G187" s="149" t="s">
        <v>172</v>
      </c>
      <c r="H187" s="150">
        <v>27.606999999999999</v>
      </c>
      <c r="I187" s="151"/>
      <c r="J187" s="152">
        <f>ROUND(I187*H187,2)</f>
        <v>0</v>
      </c>
      <c r="K187" s="153"/>
      <c r="L187" s="34"/>
      <c r="M187" s="154" t="s">
        <v>1</v>
      </c>
      <c r="N187" s="155" t="s">
        <v>41</v>
      </c>
      <c r="O187" s="59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8" t="s">
        <v>161</v>
      </c>
      <c r="AT187" s="158" t="s">
        <v>157</v>
      </c>
      <c r="AU187" s="158" t="s">
        <v>86</v>
      </c>
      <c r="AY187" s="18" t="s">
        <v>155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8" t="s">
        <v>84</v>
      </c>
      <c r="BK187" s="159">
        <f>ROUND(I187*H187,2)</f>
        <v>0</v>
      </c>
      <c r="BL187" s="18" t="s">
        <v>161</v>
      </c>
      <c r="BM187" s="158" t="s">
        <v>459</v>
      </c>
    </row>
    <row r="188" spans="1:65" s="2" customFormat="1" ht="37.9" customHeight="1">
      <c r="A188" s="33"/>
      <c r="B188" s="145"/>
      <c r="C188" s="146" t="s">
        <v>278</v>
      </c>
      <c r="D188" s="146" t="s">
        <v>157</v>
      </c>
      <c r="E188" s="147" t="s">
        <v>936</v>
      </c>
      <c r="F188" s="148" t="s">
        <v>937</v>
      </c>
      <c r="G188" s="149" t="s">
        <v>172</v>
      </c>
      <c r="H188" s="150">
        <v>27.606999999999999</v>
      </c>
      <c r="I188" s="151"/>
      <c r="J188" s="152">
        <f>ROUND(I188*H188,2)</f>
        <v>0</v>
      </c>
      <c r="K188" s="153"/>
      <c r="L188" s="34"/>
      <c r="M188" s="154" t="s">
        <v>1</v>
      </c>
      <c r="N188" s="155" t="s">
        <v>41</v>
      </c>
      <c r="O188" s="59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8" t="s">
        <v>161</v>
      </c>
      <c r="AT188" s="158" t="s">
        <v>157</v>
      </c>
      <c r="AU188" s="158" t="s">
        <v>86</v>
      </c>
      <c r="AY188" s="18" t="s">
        <v>155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8" t="s">
        <v>84</v>
      </c>
      <c r="BK188" s="159">
        <f>ROUND(I188*H188,2)</f>
        <v>0</v>
      </c>
      <c r="BL188" s="18" t="s">
        <v>161</v>
      </c>
      <c r="BM188" s="158" t="s">
        <v>185</v>
      </c>
    </row>
    <row r="189" spans="1:65" s="13" customFormat="1">
      <c r="B189" s="160"/>
      <c r="D189" s="161" t="s">
        <v>167</v>
      </c>
      <c r="E189" s="162" t="s">
        <v>1</v>
      </c>
      <c r="F189" s="163" t="s">
        <v>933</v>
      </c>
      <c r="H189" s="164">
        <v>27.606999999999999</v>
      </c>
      <c r="I189" s="165"/>
      <c r="L189" s="160"/>
      <c r="M189" s="166"/>
      <c r="N189" s="167"/>
      <c r="O189" s="167"/>
      <c r="P189" s="167"/>
      <c r="Q189" s="167"/>
      <c r="R189" s="167"/>
      <c r="S189" s="167"/>
      <c r="T189" s="168"/>
      <c r="AT189" s="162" t="s">
        <v>167</v>
      </c>
      <c r="AU189" s="162" t="s">
        <v>86</v>
      </c>
      <c r="AV189" s="13" t="s">
        <v>86</v>
      </c>
      <c r="AW189" s="13" t="s">
        <v>32</v>
      </c>
      <c r="AX189" s="13" t="s">
        <v>76</v>
      </c>
      <c r="AY189" s="162" t="s">
        <v>155</v>
      </c>
    </row>
    <row r="190" spans="1:65" s="15" customFormat="1">
      <c r="B190" s="176"/>
      <c r="D190" s="161" t="s">
        <v>167</v>
      </c>
      <c r="E190" s="177" t="s">
        <v>1</v>
      </c>
      <c r="F190" s="178" t="s">
        <v>178</v>
      </c>
      <c r="H190" s="179">
        <v>27.606999999999999</v>
      </c>
      <c r="I190" s="180"/>
      <c r="L190" s="176"/>
      <c r="M190" s="181"/>
      <c r="N190" s="182"/>
      <c r="O190" s="182"/>
      <c r="P190" s="182"/>
      <c r="Q190" s="182"/>
      <c r="R190" s="182"/>
      <c r="S190" s="182"/>
      <c r="T190" s="183"/>
      <c r="AT190" s="177" t="s">
        <v>167</v>
      </c>
      <c r="AU190" s="177" t="s">
        <v>86</v>
      </c>
      <c r="AV190" s="15" t="s">
        <v>161</v>
      </c>
      <c r="AW190" s="15" t="s">
        <v>32</v>
      </c>
      <c r="AX190" s="15" t="s">
        <v>84</v>
      </c>
      <c r="AY190" s="177" t="s">
        <v>155</v>
      </c>
    </row>
    <row r="191" spans="1:65" s="2" customFormat="1" ht="44.25" customHeight="1">
      <c r="A191" s="33"/>
      <c r="B191" s="145"/>
      <c r="C191" s="146" t="s">
        <v>161</v>
      </c>
      <c r="D191" s="146" t="s">
        <v>157</v>
      </c>
      <c r="E191" s="147" t="s">
        <v>938</v>
      </c>
      <c r="F191" s="148" t="s">
        <v>939</v>
      </c>
      <c r="G191" s="149" t="s">
        <v>202</v>
      </c>
      <c r="H191" s="150">
        <v>49.692999999999998</v>
      </c>
      <c r="I191" s="151"/>
      <c r="J191" s="152">
        <f>ROUND(I191*H191,2)</f>
        <v>0</v>
      </c>
      <c r="K191" s="153"/>
      <c r="L191" s="34"/>
      <c r="M191" s="154" t="s">
        <v>1</v>
      </c>
      <c r="N191" s="155" t="s">
        <v>41</v>
      </c>
      <c r="O191" s="59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8" t="s">
        <v>161</v>
      </c>
      <c r="AT191" s="158" t="s">
        <v>157</v>
      </c>
      <c r="AU191" s="158" t="s">
        <v>86</v>
      </c>
      <c r="AY191" s="18" t="s">
        <v>155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8" t="s">
        <v>84</v>
      </c>
      <c r="BK191" s="159">
        <f>ROUND(I191*H191,2)</f>
        <v>0</v>
      </c>
      <c r="BL191" s="18" t="s">
        <v>161</v>
      </c>
      <c r="BM191" s="158" t="s">
        <v>108</v>
      </c>
    </row>
    <row r="192" spans="1:65" s="13" customFormat="1">
      <c r="B192" s="160"/>
      <c r="D192" s="161" t="s">
        <v>167</v>
      </c>
      <c r="E192" s="162" t="s">
        <v>1</v>
      </c>
      <c r="F192" s="163" t="s">
        <v>940</v>
      </c>
      <c r="H192" s="164">
        <v>49.692999999999998</v>
      </c>
      <c r="I192" s="165"/>
      <c r="L192" s="160"/>
      <c r="M192" s="166"/>
      <c r="N192" s="167"/>
      <c r="O192" s="167"/>
      <c r="P192" s="167"/>
      <c r="Q192" s="167"/>
      <c r="R192" s="167"/>
      <c r="S192" s="167"/>
      <c r="T192" s="168"/>
      <c r="AT192" s="162" t="s">
        <v>167</v>
      </c>
      <c r="AU192" s="162" t="s">
        <v>86</v>
      </c>
      <c r="AV192" s="13" t="s">
        <v>86</v>
      </c>
      <c r="AW192" s="13" t="s">
        <v>32</v>
      </c>
      <c r="AX192" s="13" t="s">
        <v>76</v>
      </c>
      <c r="AY192" s="162" t="s">
        <v>155</v>
      </c>
    </row>
    <row r="193" spans="1:65" s="15" customFormat="1">
      <c r="B193" s="176"/>
      <c r="D193" s="161" t="s">
        <v>167</v>
      </c>
      <c r="E193" s="177" t="s">
        <v>1</v>
      </c>
      <c r="F193" s="178" t="s">
        <v>178</v>
      </c>
      <c r="H193" s="179">
        <v>49.692999999999998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167</v>
      </c>
      <c r="AU193" s="177" t="s">
        <v>86</v>
      </c>
      <c r="AV193" s="15" t="s">
        <v>161</v>
      </c>
      <c r="AW193" s="15" t="s">
        <v>32</v>
      </c>
      <c r="AX193" s="15" t="s">
        <v>84</v>
      </c>
      <c r="AY193" s="177" t="s">
        <v>155</v>
      </c>
    </row>
    <row r="194" spans="1:65" s="2" customFormat="1" ht="44.25" customHeight="1">
      <c r="A194" s="33"/>
      <c r="B194" s="145"/>
      <c r="C194" s="146" t="s">
        <v>941</v>
      </c>
      <c r="D194" s="146" t="s">
        <v>157</v>
      </c>
      <c r="E194" s="147" t="s">
        <v>942</v>
      </c>
      <c r="F194" s="148" t="s">
        <v>943</v>
      </c>
      <c r="G194" s="149" t="s">
        <v>172</v>
      </c>
      <c r="H194" s="150">
        <v>0</v>
      </c>
      <c r="I194" s="151"/>
      <c r="J194" s="152">
        <f>ROUND(I194*H194,2)</f>
        <v>0</v>
      </c>
      <c r="K194" s="153"/>
      <c r="L194" s="34"/>
      <c r="M194" s="154" t="s">
        <v>1</v>
      </c>
      <c r="N194" s="155" t="s">
        <v>41</v>
      </c>
      <c r="O194" s="59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8" t="s">
        <v>161</v>
      </c>
      <c r="AT194" s="158" t="s">
        <v>157</v>
      </c>
      <c r="AU194" s="158" t="s">
        <v>86</v>
      </c>
      <c r="AY194" s="18" t="s">
        <v>155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8" t="s">
        <v>84</v>
      </c>
      <c r="BK194" s="159">
        <f>ROUND(I194*H194,2)</f>
        <v>0</v>
      </c>
      <c r="BL194" s="18" t="s">
        <v>161</v>
      </c>
      <c r="BM194" s="158" t="s">
        <v>114</v>
      </c>
    </row>
    <row r="195" spans="1:65" s="13" customFormat="1">
      <c r="B195" s="160"/>
      <c r="D195" s="161" t="s">
        <v>167</v>
      </c>
      <c r="E195" s="162" t="s">
        <v>1</v>
      </c>
      <c r="F195" s="163" t="s">
        <v>944</v>
      </c>
      <c r="H195" s="164">
        <v>0</v>
      </c>
      <c r="I195" s="165"/>
      <c r="L195" s="160"/>
      <c r="M195" s="166"/>
      <c r="N195" s="167"/>
      <c r="O195" s="167"/>
      <c r="P195" s="167"/>
      <c r="Q195" s="167"/>
      <c r="R195" s="167"/>
      <c r="S195" s="167"/>
      <c r="T195" s="168"/>
      <c r="AT195" s="162" t="s">
        <v>167</v>
      </c>
      <c r="AU195" s="162" t="s">
        <v>86</v>
      </c>
      <c r="AV195" s="13" t="s">
        <v>86</v>
      </c>
      <c r="AW195" s="13" t="s">
        <v>32</v>
      </c>
      <c r="AX195" s="13" t="s">
        <v>76</v>
      </c>
      <c r="AY195" s="162" t="s">
        <v>155</v>
      </c>
    </row>
    <row r="196" spans="1:65" s="15" customFormat="1">
      <c r="B196" s="176"/>
      <c r="D196" s="161" t="s">
        <v>167</v>
      </c>
      <c r="E196" s="177" t="s">
        <v>1</v>
      </c>
      <c r="F196" s="178" t="s">
        <v>178</v>
      </c>
      <c r="H196" s="179">
        <v>0</v>
      </c>
      <c r="I196" s="180"/>
      <c r="L196" s="176"/>
      <c r="M196" s="181"/>
      <c r="N196" s="182"/>
      <c r="O196" s="182"/>
      <c r="P196" s="182"/>
      <c r="Q196" s="182"/>
      <c r="R196" s="182"/>
      <c r="S196" s="182"/>
      <c r="T196" s="183"/>
      <c r="AT196" s="177" t="s">
        <v>167</v>
      </c>
      <c r="AU196" s="177" t="s">
        <v>86</v>
      </c>
      <c r="AV196" s="15" t="s">
        <v>161</v>
      </c>
      <c r="AW196" s="15" t="s">
        <v>32</v>
      </c>
      <c r="AX196" s="15" t="s">
        <v>84</v>
      </c>
      <c r="AY196" s="177" t="s">
        <v>155</v>
      </c>
    </row>
    <row r="197" spans="1:65" s="2" customFormat="1" ht="66.75" customHeight="1">
      <c r="A197" s="33"/>
      <c r="B197" s="145"/>
      <c r="C197" s="146" t="s">
        <v>538</v>
      </c>
      <c r="D197" s="146" t="s">
        <v>157</v>
      </c>
      <c r="E197" s="147" t="s">
        <v>945</v>
      </c>
      <c r="F197" s="148" t="s">
        <v>946</v>
      </c>
      <c r="G197" s="149" t="s">
        <v>172</v>
      </c>
      <c r="H197" s="150">
        <v>42.631</v>
      </c>
      <c r="I197" s="151"/>
      <c r="J197" s="152">
        <f>ROUND(I197*H197,2)</f>
        <v>0</v>
      </c>
      <c r="K197" s="153"/>
      <c r="L197" s="34"/>
      <c r="M197" s="154" t="s">
        <v>1</v>
      </c>
      <c r="N197" s="155" t="s">
        <v>41</v>
      </c>
      <c r="O197" s="59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8" t="s">
        <v>161</v>
      </c>
      <c r="AT197" s="158" t="s">
        <v>157</v>
      </c>
      <c r="AU197" s="158" t="s">
        <v>86</v>
      </c>
      <c r="AY197" s="18" t="s">
        <v>155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8" t="s">
        <v>84</v>
      </c>
      <c r="BK197" s="159">
        <f>ROUND(I197*H197,2)</f>
        <v>0</v>
      </c>
      <c r="BL197" s="18" t="s">
        <v>161</v>
      </c>
      <c r="BM197" s="158" t="s">
        <v>212</v>
      </c>
    </row>
    <row r="198" spans="1:65" s="14" customFormat="1">
      <c r="B198" s="169"/>
      <c r="D198" s="161" t="s">
        <v>167</v>
      </c>
      <c r="E198" s="170" t="s">
        <v>1</v>
      </c>
      <c r="F198" s="171" t="s">
        <v>882</v>
      </c>
      <c r="H198" s="170" t="s">
        <v>1</v>
      </c>
      <c r="I198" s="172"/>
      <c r="L198" s="169"/>
      <c r="M198" s="173"/>
      <c r="N198" s="174"/>
      <c r="O198" s="174"/>
      <c r="P198" s="174"/>
      <c r="Q198" s="174"/>
      <c r="R198" s="174"/>
      <c r="S198" s="174"/>
      <c r="T198" s="175"/>
      <c r="AT198" s="170" t="s">
        <v>167</v>
      </c>
      <c r="AU198" s="170" t="s">
        <v>86</v>
      </c>
      <c r="AV198" s="14" t="s">
        <v>84</v>
      </c>
      <c r="AW198" s="14" t="s">
        <v>32</v>
      </c>
      <c r="AX198" s="14" t="s">
        <v>76</v>
      </c>
      <c r="AY198" s="170" t="s">
        <v>155</v>
      </c>
    </row>
    <row r="199" spans="1:65" s="13" customFormat="1">
      <c r="B199" s="160"/>
      <c r="D199" s="161" t="s">
        <v>167</v>
      </c>
      <c r="E199" s="162" t="s">
        <v>1</v>
      </c>
      <c r="F199" s="163" t="s">
        <v>947</v>
      </c>
      <c r="H199" s="164">
        <v>1.115</v>
      </c>
      <c r="I199" s="165"/>
      <c r="L199" s="160"/>
      <c r="M199" s="166"/>
      <c r="N199" s="167"/>
      <c r="O199" s="167"/>
      <c r="P199" s="167"/>
      <c r="Q199" s="167"/>
      <c r="R199" s="167"/>
      <c r="S199" s="167"/>
      <c r="T199" s="168"/>
      <c r="AT199" s="162" t="s">
        <v>167</v>
      </c>
      <c r="AU199" s="162" t="s">
        <v>86</v>
      </c>
      <c r="AV199" s="13" t="s">
        <v>86</v>
      </c>
      <c r="AW199" s="13" t="s">
        <v>32</v>
      </c>
      <c r="AX199" s="13" t="s">
        <v>76</v>
      </c>
      <c r="AY199" s="162" t="s">
        <v>155</v>
      </c>
    </row>
    <row r="200" spans="1:65" s="13" customFormat="1">
      <c r="B200" s="160"/>
      <c r="D200" s="161" t="s">
        <v>167</v>
      </c>
      <c r="E200" s="162" t="s">
        <v>1</v>
      </c>
      <c r="F200" s="163" t="s">
        <v>948</v>
      </c>
      <c r="H200" s="164">
        <v>0.20899999999999999</v>
      </c>
      <c r="I200" s="165"/>
      <c r="L200" s="160"/>
      <c r="M200" s="166"/>
      <c r="N200" s="167"/>
      <c r="O200" s="167"/>
      <c r="P200" s="167"/>
      <c r="Q200" s="167"/>
      <c r="R200" s="167"/>
      <c r="S200" s="167"/>
      <c r="T200" s="168"/>
      <c r="AT200" s="162" t="s">
        <v>167</v>
      </c>
      <c r="AU200" s="162" t="s">
        <v>86</v>
      </c>
      <c r="AV200" s="13" t="s">
        <v>86</v>
      </c>
      <c r="AW200" s="13" t="s">
        <v>32</v>
      </c>
      <c r="AX200" s="13" t="s">
        <v>76</v>
      </c>
      <c r="AY200" s="162" t="s">
        <v>155</v>
      </c>
    </row>
    <row r="201" spans="1:65" s="13" customFormat="1">
      <c r="B201" s="160"/>
      <c r="D201" s="161" t="s">
        <v>167</v>
      </c>
      <c r="E201" s="162" t="s">
        <v>1</v>
      </c>
      <c r="F201" s="163" t="s">
        <v>949</v>
      </c>
      <c r="H201" s="164">
        <v>1.6479999999999999</v>
      </c>
      <c r="I201" s="165"/>
      <c r="L201" s="160"/>
      <c r="M201" s="166"/>
      <c r="N201" s="167"/>
      <c r="O201" s="167"/>
      <c r="P201" s="167"/>
      <c r="Q201" s="167"/>
      <c r="R201" s="167"/>
      <c r="S201" s="167"/>
      <c r="T201" s="168"/>
      <c r="AT201" s="162" t="s">
        <v>167</v>
      </c>
      <c r="AU201" s="162" t="s">
        <v>86</v>
      </c>
      <c r="AV201" s="13" t="s">
        <v>86</v>
      </c>
      <c r="AW201" s="13" t="s">
        <v>32</v>
      </c>
      <c r="AX201" s="13" t="s">
        <v>76</v>
      </c>
      <c r="AY201" s="162" t="s">
        <v>155</v>
      </c>
    </row>
    <row r="202" spans="1:65" s="13" customFormat="1">
      <c r="B202" s="160"/>
      <c r="D202" s="161" t="s">
        <v>167</v>
      </c>
      <c r="E202" s="162" t="s">
        <v>1</v>
      </c>
      <c r="F202" s="163" t="s">
        <v>950</v>
      </c>
      <c r="H202" s="164">
        <v>0.67200000000000004</v>
      </c>
      <c r="I202" s="165"/>
      <c r="L202" s="160"/>
      <c r="M202" s="166"/>
      <c r="N202" s="167"/>
      <c r="O202" s="167"/>
      <c r="P202" s="167"/>
      <c r="Q202" s="167"/>
      <c r="R202" s="167"/>
      <c r="S202" s="167"/>
      <c r="T202" s="168"/>
      <c r="AT202" s="162" t="s">
        <v>167</v>
      </c>
      <c r="AU202" s="162" t="s">
        <v>86</v>
      </c>
      <c r="AV202" s="13" t="s">
        <v>86</v>
      </c>
      <c r="AW202" s="13" t="s">
        <v>32</v>
      </c>
      <c r="AX202" s="13" t="s">
        <v>76</v>
      </c>
      <c r="AY202" s="162" t="s">
        <v>155</v>
      </c>
    </row>
    <row r="203" spans="1:65" s="13" customFormat="1">
      <c r="B203" s="160"/>
      <c r="D203" s="161" t="s">
        <v>167</v>
      </c>
      <c r="E203" s="162" t="s">
        <v>1</v>
      </c>
      <c r="F203" s="163" t="s">
        <v>951</v>
      </c>
      <c r="H203" s="164">
        <v>0.43099999999999999</v>
      </c>
      <c r="I203" s="165"/>
      <c r="L203" s="160"/>
      <c r="M203" s="166"/>
      <c r="N203" s="167"/>
      <c r="O203" s="167"/>
      <c r="P203" s="167"/>
      <c r="Q203" s="167"/>
      <c r="R203" s="167"/>
      <c r="S203" s="167"/>
      <c r="T203" s="168"/>
      <c r="AT203" s="162" t="s">
        <v>167</v>
      </c>
      <c r="AU203" s="162" t="s">
        <v>86</v>
      </c>
      <c r="AV203" s="13" t="s">
        <v>86</v>
      </c>
      <c r="AW203" s="13" t="s">
        <v>32</v>
      </c>
      <c r="AX203" s="13" t="s">
        <v>76</v>
      </c>
      <c r="AY203" s="162" t="s">
        <v>155</v>
      </c>
    </row>
    <row r="204" spans="1:65" s="13" customFormat="1">
      <c r="B204" s="160"/>
      <c r="D204" s="161" t="s">
        <v>167</v>
      </c>
      <c r="E204" s="162" t="s">
        <v>1</v>
      </c>
      <c r="F204" s="163" t="s">
        <v>952</v>
      </c>
      <c r="H204" s="164">
        <v>3.76</v>
      </c>
      <c r="I204" s="165"/>
      <c r="L204" s="160"/>
      <c r="M204" s="166"/>
      <c r="N204" s="167"/>
      <c r="O204" s="167"/>
      <c r="P204" s="167"/>
      <c r="Q204" s="167"/>
      <c r="R204" s="167"/>
      <c r="S204" s="167"/>
      <c r="T204" s="168"/>
      <c r="AT204" s="162" t="s">
        <v>167</v>
      </c>
      <c r="AU204" s="162" t="s">
        <v>86</v>
      </c>
      <c r="AV204" s="13" t="s">
        <v>86</v>
      </c>
      <c r="AW204" s="13" t="s">
        <v>32</v>
      </c>
      <c r="AX204" s="13" t="s">
        <v>76</v>
      </c>
      <c r="AY204" s="162" t="s">
        <v>155</v>
      </c>
    </row>
    <row r="205" spans="1:65" s="13" customFormat="1">
      <c r="B205" s="160"/>
      <c r="D205" s="161" t="s">
        <v>167</v>
      </c>
      <c r="E205" s="162" t="s">
        <v>1</v>
      </c>
      <c r="F205" s="163" t="s">
        <v>953</v>
      </c>
      <c r="H205" s="164">
        <v>0.73399999999999999</v>
      </c>
      <c r="I205" s="165"/>
      <c r="L205" s="160"/>
      <c r="M205" s="166"/>
      <c r="N205" s="167"/>
      <c r="O205" s="167"/>
      <c r="P205" s="167"/>
      <c r="Q205" s="167"/>
      <c r="R205" s="167"/>
      <c r="S205" s="167"/>
      <c r="T205" s="168"/>
      <c r="AT205" s="162" t="s">
        <v>167</v>
      </c>
      <c r="AU205" s="162" t="s">
        <v>86</v>
      </c>
      <c r="AV205" s="13" t="s">
        <v>86</v>
      </c>
      <c r="AW205" s="13" t="s">
        <v>32</v>
      </c>
      <c r="AX205" s="13" t="s">
        <v>76</v>
      </c>
      <c r="AY205" s="162" t="s">
        <v>155</v>
      </c>
    </row>
    <row r="206" spans="1:65" s="13" customFormat="1">
      <c r="B206" s="160"/>
      <c r="D206" s="161" t="s">
        <v>167</v>
      </c>
      <c r="E206" s="162" t="s">
        <v>1</v>
      </c>
      <c r="F206" s="163" t="s">
        <v>954</v>
      </c>
      <c r="H206" s="164">
        <v>1.907</v>
      </c>
      <c r="I206" s="165"/>
      <c r="L206" s="160"/>
      <c r="M206" s="166"/>
      <c r="N206" s="167"/>
      <c r="O206" s="167"/>
      <c r="P206" s="167"/>
      <c r="Q206" s="167"/>
      <c r="R206" s="167"/>
      <c r="S206" s="167"/>
      <c r="T206" s="168"/>
      <c r="AT206" s="162" t="s">
        <v>167</v>
      </c>
      <c r="AU206" s="162" t="s">
        <v>86</v>
      </c>
      <c r="AV206" s="13" t="s">
        <v>86</v>
      </c>
      <c r="AW206" s="13" t="s">
        <v>32</v>
      </c>
      <c r="AX206" s="13" t="s">
        <v>76</v>
      </c>
      <c r="AY206" s="162" t="s">
        <v>155</v>
      </c>
    </row>
    <row r="207" spans="1:65" s="13" customFormat="1">
      <c r="B207" s="160"/>
      <c r="D207" s="161" t="s">
        <v>167</v>
      </c>
      <c r="E207" s="162" t="s">
        <v>1</v>
      </c>
      <c r="F207" s="163" t="s">
        <v>955</v>
      </c>
      <c r="H207" s="164">
        <v>0.33200000000000002</v>
      </c>
      <c r="I207" s="165"/>
      <c r="L207" s="160"/>
      <c r="M207" s="166"/>
      <c r="N207" s="167"/>
      <c r="O207" s="167"/>
      <c r="P207" s="167"/>
      <c r="Q207" s="167"/>
      <c r="R207" s="167"/>
      <c r="S207" s="167"/>
      <c r="T207" s="168"/>
      <c r="AT207" s="162" t="s">
        <v>167</v>
      </c>
      <c r="AU207" s="162" t="s">
        <v>86</v>
      </c>
      <c r="AV207" s="13" t="s">
        <v>86</v>
      </c>
      <c r="AW207" s="13" t="s">
        <v>32</v>
      </c>
      <c r="AX207" s="13" t="s">
        <v>76</v>
      </c>
      <c r="AY207" s="162" t="s">
        <v>155</v>
      </c>
    </row>
    <row r="208" spans="1:65" s="13" customFormat="1">
      <c r="B208" s="160"/>
      <c r="D208" s="161" t="s">
        <v>167</v>
      </c>
      <c r="E208" s="162" t="s">
        <v>1</v>
      </c>
      <c r="F208" s="163" t="s">
        <v>956</v>
      </c>
      <c r="H208" s="164">
        <v>0.33200000000000002</v>
      </c>
      <c r="I208" s="165"/>
      <c r="L208" s="160"/>
      <c r="M208" s="166"/>
      <c r="N208" s="167"/>
      <c r="O208" s="167"/>
      <c r="P208" s="167"/>
      <c r="Q208" s="167"/>
      <c r="R208" s="167"/>
      <c r="S208" s="167"/>
      <c r="T208" s="168"/>
      <c r="AT208" s="162" t="s">
        <v>167</v>
      </c>
      <c r="AU208" s="162" t="s">
        <v>86</v>
      </c>
      <c r="AV208" s="13" t="s">
        <v>86</v>
      </c>
      <c r="AW208" s="13" t="s">
        <v>32</v>
      </c>
      <c r="AX208" s="13" t="s">
        <v>76</v>
      </c>
      <c r="AY208" s="162" t="s">
        <v>155</v>
      </c>
    </row>
    <row r="209" spans="2:51" s="13" customFormat="1">
      <c r="B209" s="160"/>
      <c r="D209" s="161" t="s">
        <v>167</v>
      </c>
      <c r="E209" s="162" t="s">
        <v>1</v>
      </c>
      <c r="F209" s="163" t="s">
        <v>957</v>
      </c>
      <c r="H209" s="164">
        <v>0.152</v>
      </c>
      <c r="I209" s="165"/>
      <c r="L209" s="160"/>
      <c r="M209" s="166"/>
      <c r="N209" s="167"/>
      <c r="O209" s="167"/>
      <c r="P209" s="167"/>
      <c r="Q209" s="167"/>
      <c r="R209" s="167"/>
      <c r="S209" s="167"/>
      <c r="T209" s="168"/>
      <c r="AT209" s="162" t="s">
        <v>167</v>
      </c>
      <c r="AU209" s="162" t="s">
        <v>86</v>
      </c>
      <c r="AV209" s="13" t="s">
        <v>86</v>
      </c>
      <c r="AW209" s="13" t="s">
        <v>32</v>
      </c>
      <c r="AX209" s="13" t="s">
        <v>76</v>
      </c>
      <c r="AY209" s="162" t="s">
        <v>155</v>
      </c>
    </row>
    <row r="210" spans="2:51" s="13" customFormat="1">
      <c r="B210" s="160"/>
      <c r="D210" s="161" t="s">
        <v>167</v>
      </c>
      <c r="E210" s="162" t="s">
        <v>1</v>
      </c>
      <c r="F210" s="163" t="s">
        <v>958</v>
      </c>
      <c r="H210" s="164">
        <v>0.63600000000000001</v>
      </c>
      <c r="I210" s="165"/>
      <c r="L210" s="160"/>
      <c r="M210" s="166"/>
      <c r="N210" s="167"/>
      <c r="O210" s="167"/>
      <c r="P210" s="167"/>
      <c r="Q210" s="167"/>
      <c r="R210" s="167"/>
      <c r="S210" s="167"/>
      <c r="T210" s="168"/>
      <c r="AT210" s="162" t="s">
        <v>167</v>
      </c>
      <c r="AU210" s="162" t="s">
        <v>86</v>
      </c>
      <c r="AV210" s="13" t="s">
        <v>86</v>
      </c>
      <c r="AW210" s="13" t="s">
        <v>32</v>
      </c>
      <c r="AX210" s="13" t="s">
        <v>76</v>
      </c>
      <c r="AY210" s="162" t="s">
        <v>155</v>
      </c>
    </row>
    <row r="211" spans="2:51" s="13" customFormat="1">
      <c r="B211" s="160"/>
      <c r="D211" s="161" t="s">
        <v>167</v>
      </c>
      <c r="E211" s="162" t="s">
        <v>1</v>
      </c>
      <c r="F211" s="163" t="s">
        <v>959</v>
      </c>
      <c r="H211" s="164">
        <v>4.2850000000000001</v>
      </c>
      <c r="I211" s="165"/>
      <c r="L211" s="160"/>
      <c r="M211" s="166"/>
      <c r="N211" s="167"/>
      <c r="O211" s="167"/>
      <c r="P211" s="167"/>
      <c r="Q211" s="167"/>
      <c r="R211" s="167"/>
      <c r="S211" s="167"/>
      <c r="T211" s="168"/>
      <c r="AT211" s="162" t="s">
        <v>167</v>
      </c>
      <c r="AU211" s="162" t="s">
        <v>86</v>
      </c>
      <c r="AV211" s="13" t="s">
        <v>86</v>
      </c>
      <c r="AW211" s="13" t="s">
        <v>32</v>
      </c>
      <c r="AX211" s="13" t="s">
        <v>76</v>
      </c>
      <c r="AY211" s="162" t="s">
        <v>155</v>
      </c>
    </row>
    <row r="212" spans="2:51" s="13" customFormat="1">
      <c r="B212" s="160"/>
      <c r="D212" s="161" t="s">
        <v>167</v>
      </c>
      <c r="E212" s="162" t="s">
        <v>1</v>
      </c>
      <c r="F212" s="163" t="s">
        <v>960</v>
      </c>
      <c r="H212" s="164">
        <v>0.47599999999999998</v>
      </c>
      <c r="I212" s="165"/>
      <c r="L212" s="160"/>
      <c r="M212" s="166"/>
      <c r="N212" s="167"/>
      <c r="O212" s="167"/>
      <c r="P212" s="167"/>
      <c r="Q212" s="167"/>
      <c r="R212" s="167"/>
      <c r="S212" s="167"/>
      <c r="T212" s="168"/>
      <c r="AT212" s="162" t="s">
        <v>167</v>
      </c>
      <c r="AU212" s="162" t="s">
        <v>86</v>
      </c>
      <c r="AV212" s="13" t="s">
        <v>86</v>
      </c>
      <c r="AW212" s="13" t="s">
        <v>32</v>
      </c>
      <c r="AX212" s="13" t="s">
        <v>76</v>
      </c>
      <c r="AY212" s="162" t="s">
        <v>155</v>
      </c>
    </row>
    <row r="213" spans="2:51" s="13" customFormat="1">
      <c r="B213" s="160"/>
      <c r="D213" s="161" t="s">
        <v>167</v>
      </c>
      <c r="E213" s="162" t="s">
        <v>1</v>
      </c>
      <c r="F213" s="163" t="s">
        <v>961</v>
      </c>
      <c r="H213" s="164">
        <v>0.56200000000000006</v>
      </c>
      <c r="I213" s="165"/>
      <c r="L213" s="160"/>
      <c r="M213" s="166"/>
      <c r="N213" s="167"/>
      <c r="O213" s="167"/>
      <c r="P213" s="167"/>
      <c r="Q213" s="167"/>
      <c r="R213" s="167"/>
      <c r="S213" s="167"/>
      <c r="T213" s="168"/>
      <c r="AT213" s="162" t="s">
        <v>167</v>
      </c>
      <c r="AU213" s="162" t="s">
        <v>86</v>
      </c>
      <c r="AV213" s="13" t="s">
        <v>86</v>
      </c>
      <c r="AW213" s="13" t="s">
        <v>32</v>
      </c>
      <c r="AX213" s="13" t="s">
        <v>76</v>
      </c>
      <c r="AY213" s="162" t="s">
        <v>155</v>
      </c>
    </row>
    <row r="214" spans="2:51" s="13" customFormat="1">
      <c r="B214" s="160"/>
      <c r="D214" s="161" t="s">
        <v>167</v>
      </c>
      <c r="E214" s="162" t="s">
        <v>1</v>
      </c>
      <c r="F214" s="163" t="s">
        <v>962</v>
      </c>
      <c r="H214" s="164">
        <v>1.2669999999999999</v>
      </c>
      <c r="I214" s="165"/>
      <c r="L214" s="160"/>
      <c r="M214" s="166"/>
      <c r="N214" s="167"/>
      <c r="O214" s="167"/>
      <c r="P214" s="167"/>
      <c r="Q214" s="167"/>
      <c r="R214" s="167"/>
      <c r="S214" s="167"/>
      <c r="T214" s="168"/>
      <c r="AT214" s="162" t="s">
        <v>167</v>
      </c>
      <c r="AU214" s="162" t="s">
        <v>86</v>
      </c>
      <c r="AV214" s="13" t="s">
        <v>86</v>
      </c>
      <c r="AW214" s="13" t="s">
        <v>32</v>
      </c>
      <c r="AX214" s="13" t="s">
        <v>76</v>
      </c>
      <c r="AY214" s="162" t="s">
        <v>155</v>
      </c>
    </row>
    <row r="215" spans="2:51" s="13" customFormat="1">
      <c r="B215" s="160"/>
      <c r="D215" s="161" t="s">
        <v>167</v>
      </c>
      <c r="E215" s="162" t="s">
        <v>1</v>
      </c>
      <c r="F215" s="163" t="s">
        <v>963</v>
      </c>
      <c r="H215" s="164">
        <v>0.61499999999999999</v>
      </c>
      <c r="I215" s="165"/>
      <c r="L215" s="160"/>
      <c r="M215" s="166"/>
      <c r="N215" s="167"/>
      <c r="O215" s="167"/>
      <c r="P215" s="167"/>
      <c r="Q215" s="167"/>
      <c r="R215" s="167"/>
      <c r="S215" s="167"/>
      <c r="T215" s="168"/>
      <c r="AT215" s="162" t="s">
        <v>167</v>
      </c>
      <c r="AU215" s="162" t="s">
        <v>86</v>
      </c>
      <c r="AV215" s="13" t="s">
        <v>86</v>
      </c>
      <c r="AW215" s="13" t="s">
        <v>32</v>
      </c>
      <c r="AX215" s="13" t="s">
        <v>76</v>
      </c>
      <c r="AY215" s="162" t="s">
        <v>155</v>
      </c>
    </row>
    <row r="216" spans="2:51" s="13" customFormat="1">
      <c r="B216" s="160"/>
      <c r="D216" s="161" t="s">
        <v>167</v>
      </c>
      <c r="E216" s="162" t="s">
        <v>1</v>
      </c>
      <c r="F216" s="163" t="s">
        <v>964</v>
      </c>
      <c r="H216" s="164">
        <v>0.52500000000000002</v>
      </c>
      <c r="I216" s="165"/>
      <c r="L216" s="160"/>
      <c r="M216" s="166"/>
      <c r="N216" s="167"/>
      <c r="O216" s="167"/>
      <c r="P216" s="167"/>
      <c r="Q216" s="167"/>
      <c r="R216" s="167"/>
      <c r="S216" s="167"/>
      <c r="T216" s="168"/>
      <c r="AT216" s="162" t="s">
        <v>167</v>
      </c>
      <c r="AU216" s="162" t="s">
        <v>86</v>
      </c>
      <c r="AV216" s="13" t="s">
        <v>86</v>
      </c>
      <c r="AW216" s="13" t="s">
        <v>32</v>
      </c>
      <c r="AX216" s="13" t="s">
        <v>76</v>
      </c>
      <c r="AY216" s="162" t="s">
        <v>155</v>
      </c>
    </row>
    <row r="217" spans="2:51" s="13" customFormat="1">
      <c r="B217" s="160"/>
      <c r="D217" s="161" t="s">
        <v>167</v>
      </c>
      <c r="E217" s="162" t="s">
        <v>1</v>
      </c>
      <c r="F217" s="163" t="s">
        <v>965</v>
      </c>
      <c r="H217" s="164">
        <v>0.623</v>
      </c>
      <c r="I217" s="165"/>
      <c r="L217" s="160"/>
      <c r="M217" s="166"/>
      <c r="N217" s="167"/>
      <c r="O217" s="167"/>
      <c r="P217" s="167"/>
      <c r="Q217" s="167"/>
      <c r="R217" s="167"/>
      <c r="S217" s="167"/>
      <c r="T217" s="168"/>
      <c r="AT217" s="162" t="s">
        <v>167</v>
      </c>
      <c r="AU217" s="162" t="s">
        <v>86</v>
      </c>
      <c r="AV217" s="13" t="s">
        <v>86</v>
      </c>
      <c r="AW217" s="13" t="s">
        <v>32</v>
      </c>
      <c r="AX217" s="13" t="s">
        <v>76</v>
      </c>
      <c r="AY217" s="162" t="s">
        <v>155</v>
      </c>
    </row>
    <row r="218" spans="2:51" s="13" customFormat="1">
      <c r="B218" s="160"/>
      <c r="D218" s="161" t="s">
        <v>167</v>
      </c>
      <c r="E218" s="162" t="s">
        <v>1</v>
      </c>
      <c r="F218" s="163" t="s">
        <v>966</v>
      </c>
      <c r="H218" s="164">
        <v>0.68500000000000005</v>
      </c>
      <c r="I218" s="165"/>
      <c r="L218" s="160"/>
      <c r="M218" s="166"/>
      <c r="N218" s="167"/>
      <c r="O218" s="167"/>
      <c r="P218" s="167"/>
      <c r="Q218" s="167"/>
      <c r="R218" s="167"/>
      <c r="S218" s="167"/>
      <c r="T218" s="168"/>
      <c r="AT218" s="162" t="s">
        <v>167</v>
      </c>
      <c r="AU218" s="162" t="s">
        <v>86</v>
      </c>
      <c r="AV218" s="13" t="s">
        <v>86</v>
      </c>
      <c r="AW218" s="13" t="s">
        <v>32</v>
      </c>
      <c r="AX218" s="13" t="s">
        <v>76</v>
      </c>
      <c r="AY218" s="162" t="s">
        <v>155</v>
      </c>
    </row>
    <row r="219" spans="2:51" s="13" customFormat="1">
      <c r="B219" s="160"/>
      <c r="D219" s="161" t="s">
        <v>167</v>
      </c>
      <c r="E219" s="162" t="s">
        <v>1</v>
      </c>
      <c r="F219" s="163" t="s">
        <v>967</v>
      </c>
      <c r="H219" s="164">
        <v>0.20499999999999999</v>
      </c>
      <c r="I219" s="165"/>
      <c r="L219" s="160"/>
      <c r="M219" s="166"/>
      <c r="N219" s="167"/>
      <c r="O219" s="167"/>
      <c r="P219" s="167"/>
      <c r="Q219" s="167"/>
      <c r="R219" s="167"/>
      <c r="S219" s="167"/>
      <c r="T219" s="168"/>
      <c r="AT219" s="162" t="s">
        <v>167</v>
      </c>
      <c r="AU219" s="162" t="s">
        <v>86</v>
      </c>
      <c r="AV219" s="13" t="s">
        <v>86</v>
      </c>
      <c r="AW219" s="13" t="s">
        <v>32</v>
      </c>
      <c r="AX219" s="13" t="s">
        <v>76</v>
      </c>
      <c r="AY219" s="162" t="s">
        <v>155</v>
      </c>
    </row>
    <row r="220" spans="2:51" s="13" customFormat="1">
      <c r="B220" s="160"/>
      <c r="D220" s="161" t="s">
        <v>167</v>
      </c>
      <c r="E220" s="162" t="s">
        <v>1</v>
      </c>
      <c r="F220" s="163" t="s">
        <v>968</v>
      </c>
      <c r="H220" s="164">
        <v>0.57399999999999995</v>
      </c>
      <c r="I220" s="165"/>
      <c r="L220" s="160"/>
      <c r="M220" s="166"/>
      <c r="N220" s="167"/>
      <c r="O220" s="167"/>
      <c r="P220" s="167"/>
      <c r="Q220" s="167"/>
      <c r="R220" s="167"/>
      <c r="S220" s="167"/>
      <c r="T220" s="168"/>
      <c r="AT220" s="162" t="s">
        <v>167</v>
      </c>
      <c r="AU220" s="162" t="s">
        <v>86</v>
      </c>
      <c r="AV220" s="13" t="s">
        <v>86</v>
      </c>
      <c r="AW220" s="13" t="s">
        <v>32</v>
      </c>
      <c r="AX220" s="13" t="s">
        <v>76</v>
      </c>
      <c r="AY220" s="162" t="s">
        <v>155</v>
      </c>
    </row>
    <row r="221" spans="2:51" s="13" customFormat="1">
      <c r="B221" s="160"/>
      <c r="D221" s="161" t="s">
        <v>167</v>
      </c>
      <c r="E221" s="162" t="s">
        <v>1</v>
      </c>
      <c r="F221" s="163" t="s">
        <v>969</v>
      </c>
      <c r="H221" s="164">
        <v>0.627</v>
      </c>
      <c r="I221" s="165"/>
      <c r="L221" s="160"/>
      <c r="M221" s="166"/>
      <c r="N221" s="167"/>
      <c r="O221" s="167"/>
      <c r="P221" s="167"/>
      <c r="Q221" s="167"/>
      <c r="R221" s="167"/>
      <c r="S221" s="167"/>
      <c r="T221" s="168"/>
      <c r="AT221" s="162" t="s">
        <v>167</v>
      </c>
      <c r="AU221" s="162" t="s">
        <v>86</v>
      </c>
      <c r="AV221" s="13" t="s">
        <v>86</v>
      </c>
      <c r="AW221" s="13" t="s">
        <v>32</v>
      </c>
      <c r="AX221" s="13" t="s">
        <v>76</v>
      </c>
      <c r="AY221" s="162" t="s">
        <v>155</v>
      </c>
    </row>
    <row r="222" spans="2:51" s="13" customFormat="1">
      <c r="B222" s="160"/>
      <c r="D222" s="161" t="s">
        <v>167</v>
      </c>
      <c r="E222" s="162" t="s">
        <v>1</v>
      </c>
      <c r="F222" s="163" t="s">
        <v>970</v>
      </c>
      <c r="H222" s="164">
        <v>1.538</v>
      </c>
      <c r="I222" s="165"/>
      <c r="L222" s="160"/>
      <c r="M222" s="166"/>
      <c r="N222" s="167"/>
      <c r="O222" s="167"/>
      <c r="P222" s="167"/>
      <c r="Q222" s="167"/>
      <c r="R222" s="167"/>
      <c r="S222" s="167"/>
      <c r="T222" s="168"/>
      <c r="AT222" s="162" t="s">
        <v>167</v>
      </c>
      <c r="AU222" s="162" t="s">
        <v>86</v>
      </c>
      <c r="AV222" s="13" t="s">
        <v>86</v>
      </c>
      <c r="AW222" s="13" t="s">
        <v>32</v>
      </c>
      <c r="AX222" s="13" t="s">
        <v>76</v>
      </c>
      <c r="AY222" s="162" t="s">
        <v>155</v>
      </c>
    </row>
    <row r="223" spans="2:51" s="13" customFormat="1">
      <c r="B223" s="160"/>
      <c r="D223" s="161" t="s">
        <v>167</v>
      </c>
      <c r="E223" s="162" t="s">
        <v>1</v>
      </c>
      <c r="F223" s="163" t="s">
        <v>971</v>
      </c>
      <c r="H223" s="164">
        <v>1.3120000000000001</v>
      </c>
      <c r="I223" s="165"/>
      <c r="L223" s="160"/>
      <c r="M223" s="166"/>
      <c r="N223" s="167"/>
      <c r="O223" s="167"/>
      <c r="P223" s="167"/>
      <c r="Q223" s="167"/>
      <c r="R223" s="167"/>
      <c r="S223" s="167"/>
      <c r="T223" s="168"/>
      <c r="AT223" s="162" t="s">
        <v>167</v>
      </c>
      <c r="AU223" s="162" t="s">
        <v>86</v>
      </c>
      <c r="AV223" s="13" t="s">
        <v>86</v>
      </c>
      <c r="AW223" s="13" t="s">
        <v>32</v>
      </c>
      <c r="AX223" s="13" t="s">
        <v>76</v>
      </c>
      <c r="AY223" s="162" t="s">
        <v>155</v>
      </c>
    </row>
    <row r="224" spans="2:51" s="13" customFormat="1">
      <c r="B224" s="160"/>
      <c r="D224" s="161" t="s">
        <v>167</v>
      </c>
      <c r="E224" s="162" t="s">
        <v>1</v>
      </c>
      <c r="F224" s="163" t="s">
        <v>972</v>
      </c>
      <c r="H224" s="164">
        <v>1.242</v>
      </c>
      <c r="I224" s="165"/>
      <c r="L224" s="160"/>
      <c r="M224" s="166"/>
      <c r="N224" s="167"/>
      <c r="O224" s="167"/>
      <c r="P224" s="167"/>
      <c r="Q224" s="167"/>
      <c r="R224" s="167"/>
      <c r="S224" s="167"/>
      <c r="T224" s="168"/>
      <c r="AT224" s="162" t="s">
        <v>167</v>
      </c>
      <c r="AU224" s="162" t="s">
        <v>86</v>
      </c>
      <c r="AV224" s="13" t="s">
        <v>86</v>
      </c>
      <c r="AW224" s="13" t="s">
        <v>32</v>
      </c>
      <c r="AX224" s="13" t="s">
        <v>76</v>
      </c>
      <c r="AY224" s="162" t="s">
        <v>155</v>
      </c>
    </row>
    <row r="225" spans="1:65" s="13" customFormat="1">
      <c r="B225" s="160"/>
      <c r="D225" s="161" t="s">
        <v>167</v>
      </c>
      <c r="E225" s="162" t="s">
        <v>1</v>
      </c>
      <c r="F225" s="163" t="s">
        <v>973</v>
      </c>
      <c r="H225" s="164">
        <v>0.34899999999999998</v>
      </c>
      <c r="I225" s="165"/>
      <c r="L225" s="160"/>
      <c r="M225" s="166"/>
      <c r="N225" s="167"/>
      <c r="O225" s="167"/>
      <c r="P225" s="167"/>
      <c r="Q225" s="167"/>
      <c r="R225" s="167"/>
      <c r="S225" s="167"/>
      <c r="T225" s="168"/>
      <c r="AT225" s="162" t="s">
        <v>167</v>
      </c>
      <c r="AU225" s="162" t="s">
        <v>86</v>
      </c>
      <c r="AV225" s="13" t="s">
        <v>86</v>
      </c>
      <c r="AW225" s="13" t="s">
        <v>32</v>
      </c>
      <c r="AX225" s="13" t="s">
        <v>76</v>
      </c>
      <c r="AY225" s="162" t="s">
        <v>155</v>
      </c>
    </row>
    <row r="226" spans="1:65" s="16" customFormat="1">
      <c r="B226" s="204"/>
      <c r="D226" s="161" t="s">
        <v>167</v>
      </c>
      <c r="E226" s="205" t="s">
        <v>1</v>
      </c>
      <c r="F226" s="206" t="s">
        <v>919</v>
      </c>
      <c r="H226" s="207">
        <v>26.812999999999999</v>
      </c>
      <c r="I226" s="208"/>
      <c r="L226" s="204"/>
      <c r="M226" s="209"/>
      <c r="N226" s="210"/>
      <c r="O226" s="210"/>
      <c r="P226" s="210"/>
      <c r="Q226" s="210"/>
      <c r="R226" s="210"/>
      <c r="S226" s="210"/>
      <c r="T226" s="211"/>
      <c r="AT226" s="205" t="s">
        <v>167</v>
      </c>
      <c r="AU226" s="205" t="s">
        <v>86</v>
      </c>
      <c r="AV226" s="16" t="s">
        <v>278</v>
      </c>
      <c r="AW226" s="16" t="s">
        <v>32</v>
      </c>
      <c r="AX226" s="16" t="s">
        <v>76</v>
      </c>
      <c r="AY226" s="205" t="s">
        <v>155</v>
      </c>
    </row>
    <row r="227" spans="1:65" s="13" customFormat="1">
      <c r="B227" s="160"/>
      <c r="D227" s="161" t="s">
        <v>167</v>
      </c>
      <c r="E227" s="162" t="s">
        <v>1</v>
      </c>
      <c r="F227" s="163" t="s">
        <v>974</v>
      </c>
      <c r="H227" s="164">
        <v>-0.621</v>
      </c>
      <c r="I227" s="165"/>
      <c r="L227" s="160"/>
      <c r="M227" s="166"/>
      <c r="N227" s="167"/>
      <c r="O227" s="167"/>
      <c r="P227" s="167"/>
      <c r="Q227" s="167"/>
      <c r="R227" s="167"/>
      <c r="S227" s="167"/>
      <c r="T227" s="168"/>
      <c r="AT227" s="162" t="s">
        <v>167</v>
      </c>
      <c r="AU227" s="162" t="s">
        <v>86</v>
      </c>
      <c r="AV227" s="13" t="s">
        <v>86</v>
      </c>
      <c r="AW227" s="13" t="s">
        <v>32</v>
      </c>
      <c r="AX227" s="13" t="s">
        <v>76</v>
      </c>
      <c r="AY227" s="162" t="s">
        <v>155</v>
      </c>
    </row>
    <row r="228" spans="1:65" s="16" customFormat="1">
      <c r="B228" s="204"/>
      <c r="D228" s="161" t="s">
        <v>167</v>
      </c>
      <c r="E228" s="205" t="s">
        <v>1</v>
      </c>
      <c r="F228" s="206" t="s">
        <v>919</v>
      </c>
      <c r="H228" s="207">
        <v>-0.621</v>
      </c>
      <c r="I228" s="208"/>
      <c r="L228" s="204"/>
      <c r="M228" s="209"/>
      <c r="N228" s="210"/>
      <c r="O228" s="210"/>
      <c r="P228" s="210"/>
      <c r="Q228" s="210"/>
      <c r="R228" s="210"/>
      <c r="S228" s="210"/>
      <c r="T228" s="211"/>
      <c r="AT228" s="205" t="s">
        <v>167</v>
      </c>
      <c r="AU228" s="205" t="s">
        <v>86</v>
      </c>
      <c r="AV228" s="16" t="s">
        <v>278</v>
      </c>
      <c r="AW228" s="16" t="s">
        <v>32</v>
      </c>
      <c r="AX228" s="16" t="s">
        <v>76</v>
      </c>
      <c r="AY228" s="205" t="s">
        <v>155</v>
      </c>
    </row>
    <row r="229" spans="1:65" s="13" customFormat="1">
      <c r="B229" s="160"/>
      <c r="D229" s="161" t="s">
        <v>167</v>
      </c>
      <c r="E229" s="162" t="s">
        <v>1</v>
      </c>
      <c r="F229" s="163" t="s">
        <v>975</v>
      </c>
      <c r="H229" s="164">
        <v>2.363</v>
      </c>
      <c r="I229" s="165"/>
      <c r="L229" s="160"/>
      <c r="M229" s="166"/>
      <c r="N229" s="167"/>
      <c r="O229" s="167"/>
      <c r="P229" s="167"/>
      <c r="Q229" s="167"/>
      <c r="R229" s="167"/>
      <c r="S229" s="167"/>
      <c r="T229" s="168"/>
      <c r="AT229" s="162" t="s">
        <v>167</v>
      </c>
      <c r="AU229" s="162" t="s">
        <v>86</v>
      </c>
      <c r="AV229" s="13" t="s">
        <v>86</v>
      </c>
      <c r="AW229" s="13" t="s">
        <v>32</v>
      </c>
      <c r="AX229" s="13" t="s">
        <v>76</v>
      </c>
      <c r="AY229" s="162" t="s">
        <v>155</v>
      </c>
    </row>
    <row r="230" spans="1:65" s="13" customFormat="1">
      <c r="B230" s="160"/>
      <c r="D230" s="161" t="s">
        <v>167</v>
      </c>
      <c r="E230" s="162" t="s">
        <v>1</v>
      </c>
      <c r="F230" s="163" t="s">
        <v>976</v>
      </c>
      <c r="H230" s="164">
        <v>10.157999999999999</v>
      </c>
      <c r="I230" s="165"/>
      <c r="L230" s="160"/>
      <c r="M230" s="166"/>
      <c r="N230" s="167"/>
      <c r="O230" s="167"/>
      <c r="P230" s="167"/>
      <c r="Q230" s="167"/>
      <c r="R230" s="167"/>
      <c r="S230" s="167"/>
      <c r="T230" s="168"/>
      <c r="AT230" s="162" t="s">
        <v>167</v>
      </c>
      <c r="AU230" s="162" t="s">
        <v>86</v>
      </c>
      <c r="AV230" s="13" t="s">
        <v>86</v>
      </c>
      <c r="AW230" s="13" t="s">
        <v>32</v>
      </c>
      <c r="AX230" s="13" t="s">
        <v>76</v>
      </c>
      <c r="AY230" s="162" t="s">
        <v>155</v>
      </c>
    </row>
    <row r="231" spans="1:65" s="13" customFormat="1">
      <c r="B231" s="160"/>
      <c r="D231" s="161" t="s">
        <v>167</v>
      </c>
      <c r="E231" s="162" t="s">
        <v>1</v>
      </c>
      <c r="F231" s="163" t="s">
        <v>977</v>
      </c>
      <c r="H231" s="164">
        <v>2.6480000000000001</v>
      </c>
      <c r="I231" s="165"/>
      <c r="L231" s="160"/>
      <c r="M231" s="166"/>
      <c r="N231" s="167"/>
      <c r="O231" s="167"/>
      <c r="P231" s="167"/>
      <c r="Q231" s="167"/>
      <c r="R231" s="167"/>
      <c r="S231" s="167"/>
      <c r="T231" s="168"/>
      <c r="AT231" s="162" t="s">
        <v>167</v>
      </c>
      <c r="AU231" s="162" t="s">
        <v>86</v>
      </c>
      <c r="AV231" s="13" t="s">
        <v>86</v>
      </c>
      <c r="AW231" s="13" t="s">
        <v>32</v>
      </c>
      <c r="AX231" s="13" t="s">
        <v>76</v>
      </c>
      <c r="AY231" s="162" t="s">
        <v>155</v>
      </c>
    </row>
    <row r="232" spans="1:65" s="13" customFormat="1">
      <c r="B232" s="160"/>
      <c r="D232" s="161" t="s">
        <v>167</v>
      </c>
      <c r="E232" s="162" t="s">
        <v>1</v>
      </c>
      <c r="F232" s="163" t="s">
        <v>978</v>
      </c>
      <c r="H232" s="164">
        <v>0.86299999999999999</v>
      </c>
      <c r="I232" s="165"/>
      <c r="L232" s="160"/>
      <c r="M232" s="166"/>
      <c r="N232" s="167"/>
      <c r="O232" s="167"/>
      <c r="P232" s="167"/>
      <c r="Q232" s="167"/>
      <c r="R232" s="167"/>
      <c r="S232" s="167"/>
      <c r="T232" s="168"/>
      <c r="AT232" s="162" t="s">
        <v>167</v>
      </c>
      <c r="AU232" s="162" t="s">
        <v>86</v>
      </c>
      <c r="AV232" s="13" t="s">
        <v>86</v>
      </c>
      <c r="AW232" s="13" t="s">
        <v>32</v>
      </c>
      <c r="AX232" s="13" t="s">
        <v>76</v>
      </c>
      <c r="AY232" s="162" t="s">
        <v>155</v>
      </c>
    </row>
    <row r="233" spans="1:65" s="16" customFormat="1">
      <c r="B233" s="204"/>
      <c r="D233" s="161" t="s">
        <v>167</v>
      </c>
      <c r="E233" s="205" t="s">
        <v>1</v>
      </c>
      <c r="F233" s="206" t="s">
        <v>919</v>
      </c>
      <c r="H233" s="207">
        <v>16.032</v>
      </c>
      <c r="I233" s="208"/>
      <c r="L233" s="204"/>
      <c r="M233" s="209"/>
      <c r="N233" s="210"/>
      <c r="O233" s="210"/>
      <c r="P233" s="210"/>
      <c r="Q233" s="210"/>
      <c r="R233" s="210"/>
      <c r="S233" s="210"/>
      <c r="T233" s="211"/>
      <c r="AT233" s="205" t="s">
        <v>167</v>
      </c>
      <c r="AU233" s="205" t="s">
        <v>86</v>
      </c>
      <c r="AV233" s="16" t="s">
        <v>278</v>
      </c>
      <c r="AW233" s="16" t="s">
        <v>32</v>
      </c>
      <c r="AX233" s="16" t="s">
        <v>76</v>
      </c>
      <c r="AY233" s="205" t="s">
        <v>155</v>
      </c>
    </row>
    <row r="234" spans="1:65" s="13" customFormat="1">
      <c r="B234" s="160"/>
      <c r="D234" s="161" t="s">
        <v>167</v>
      </c>
      <c r="E234" s="162" t="s">
        <v>1</v>
      </c>
      <c r="F234" s="163" t="s">
        <v>979</v>
      </c>
      <c r="H234" s="164">
        <v>-0.46300000000000002</v>
      </c>
      <c r="I234" s="165"/>
      <c r="L234" s="160"/>
      <c r="M234" s="166"/>
      <c r="N234" s="167"/>
      <c r="O234" s="167"/>
      <c r="P234" s="167"/>
      <c r="Q234" s="167"/>
      <c r="R234" s="167"/>
      <c r="S234" s="167"/>
      <c r="T234" s="168"/>
      <c r="AT234" s="162" t="s">
        <v>167</v>
      </c>
      <c r="AU234" s="162" t="s">
        <v>86</v>
      </c>
      <c r="AV234" s="13" t="s">
        <v>86</v>
      </c>
      <c r="AW234" s="13" t="s">
        <v>32</v>
      </c>
      <c r="AX234" s="13" t="s">
        <v>76</v>
      </c>
      <c r="AY234" s="162" t="s">
        <v>155</v>
      </c>
    </row>
    <row r="235" spans="1:65" s="16" customFormat="1">
      <c r="B235" s="204"/>
      <c r="D235" s="161" t="s">
        <v>167</v>
      </c>
      <c r="E235" s="205" t="s">
        <v>1</v>
      </c>
      <c r="F235" s="206" t="s">
        <v>919</v>
      </c>
      <c r="H235" s="207">
        <v>-0.46300000000000002</v>
      </c>
      <c r="I235" s="208"/>
      <c r="L235" s="204"/>
      <c r="M235" s="209"/>
      <c r="N235" s="210"/>
      <c r="O235" s="210"/>
      <c r="P235" s="210"/>
      <c r="Q235" s="210"/>
      <c r="R235" s="210"/>
      <c r="S235" s="210"/>
      <c r="T235" s="211"/>
      <c r="AT235" s="205" t="s">
        <v>167</v>
      </c>
      <c r="AU235" s="205" t="s">
        <v>86</v>
      </c>
      <c r="AV235" s="16" t="s">
        <v>278</v>
      </c>
      <c r="AW235" s="16" t="s">
        <v>32</v>
      </c>
      <c r="AX235" s="16" t="s">
        <v>76</v>
      </c>
      <c r="AY235" s="205" t="s">
        <v>155</v>
      </c>
    </row>
    <row r="236" spans="1:65" s="14" customFormat="1">
      <c r="B236" s="169"/>
      <c r="D236" s="161" t="s">
        <v>167</v>
      </c>
      <c r="E236" s="170" t="s">
        <v>1</v>
      </c>
      <c r="F236" s="171" t="s">
        <v>924</v>
      </c>
      <c r="H236" s="170" t="s">
        <v>1</v>
      </c>
      <c r="I236" s="172"/>
      <c r="L236" s="169"/>
      <c r="M236" s="173"/>
      <c r="N236" s="174"/>
      <c r="O236" s="174"/>
      <c r="P236" s="174"/>
      <c r="Q236" s="174"/>
      <c r="R236" s="174"/>
      <c r="S236" s="174"/>
      <c r="T236" s="175"/>
      <c r="AT236" s="170" t="s">
        <v>167</v>
      </c>
      <c r="AU236" s="170" t="s">
        <v>86</v>
      </c>
      <c r="AV236" s="14" t="s">
        <v>84</v>
      </c>
      <c r="AW236" s="14" t="s">
        <v>32</v>
      </c>
      <c r="AX236" s="14" t="s">
        <v>76</v>
      </c>
      <c r="AY236" s="170" t="s">
        <v>155</v>
      </c>
    </row>
    <row r="237" spans="1:65" s="13" customFormat="1">
      <c r="B237" s="160"/>
      <c r="D237" s="161" t="s">
        <v>167</v>
      </c>
      <c r="E237" s="162" t="s">
        <v>1</v>
      </c>
      <c r="F237" s="163" t="s">
        <v>980</v>
      </c>
      <c r="H237" s="164">
        <v>0.875</v>
      </c>
      <c r="I237" s="165"/>
      <c r="L237" s="160"/>
      <c r="M237" s="166"/>
      <c r="N237" s="167"/>
      <c r="O237" s="167"/>
      <c r="P237" s="167"/>
      <c r="Q237" s="167"/>
      <c r="R237" s="167"/>
      <c r="S237" s="167"/>
      <c r="T237" s="168"/>
      <c r="AT237" s="162" t="s">
        <v>167</v>
      </c>
      <c r="AU237" s="162" t="s">
        <v>86</v>
      </c>
      <c r="AV237" s="13" t="s">
        <v>86</v>
      </c>
      <c r="AW237" s="13" t="s">
        <v>32</v>
      </c>
      <c r="AX237" s="13" t="s">
        <v>76</v>
      </c>
      <c r="AY237" s="162" t="s">
        <v>155</v>
      </c>
    </row>
    <row r="238" spans="1:65" s="13" customFormat="1">
      <c r="B238" s="160"/>
      <c r="D238" s="161" t="s">
        <v>167</v>
      </c>
      <c r="E238" s="162" t="s">
        <v>1</v>
      </c>
      <c r="F238" s="163" t="s">
        <v>981</v>
      </c>
      <c r="H238" s="164">
        <v>-5.0000000000000001E-3</v>
      </c>
      <c r="I238" s="165"/>
      <c r="L238" s="160"/>
      <c r="M238" s="166"/>
      <c r="N238" s="167"/>
      <c r="O238" s="167"/>
      <c r="P238" s="167"/>
      <c r="Q238" s="167"/>
      <c r="R238" s="167"/>
      <c r="S238" s="167"/>
      <c r="T238" s="168"/>
      <c r="AT238" s="162" t="s">
        <v>167</v>
      </c>
      <c r="AU238" s="162" t="s">
        <v>86</v>
      </c>
      <c r="AV238" s="13" t="s">
        <v>86</v>
      </c>
      <c r="AW238" s="13" t="s">
        <v>32</v>
      </c>
      <c r="AX238" s="13" t="s">
        <v>76</v>
      </c>
      <c r="AY238" s="162" t="s">
        <v>155</v>
      </c>
    </row>
    <row r="239" spans="1:65" s="15" customFormat="1">
      <c r="B239" s="176"/>
      <c r="D239" s="161" t="s">
        <v>167</v>
      </c>
      <c r="E239" s="177" t="s">
        <v>1</v>
      </c>
      <c r="F239" s="178" t="s">
        <v>178</v>
      </c>
      <c r="H239" s="179">
        <v>42.631</v>
      </c>
      <c r="I239" s="180"/>
      <c r="L239" s="176"/>
      <c r="M239" s="181"/>
      <c r="N239" s="182"/>
      <c r="O239" s="182"/>
      <c r="P239" s="182"/>
      <c r="Q239" s="182"/>
      <c r="R239" s="182"/>
      <c r="S239" s="182"/>
      <c r="T239" s="183"/>
      <c r="AT239" s="177" t="s">
        <v>167</v>
      </c>
      <c r="AU239" s="177" t="s">
        <v>86</v>
      </c>
      <c r="AV239" s="15" t="s">
        <v>161</v>
      </c>
      <c r="AW239" s="15" t="s">
        <v>32</v>
      </c>
      <c r="AX239" s="15" t="s">
        <v>84</v>
      </c>
      <c r="AY239" s="177" t="s">
        <v>155</v>
      </c>
    </row>
    <row r="240" spans="1:65" s="2" customFormat="1" ht="16.5" customHeight="1">
      <c r="A240" s="33"/>
      <c r="B240" s="145"/>
      <c r="C240" s="146" t="s">
        <v>557</v>
      </c>
      <c r="D240" s="146" t="s">
        <v>157</v>
      </c>
      <c r="E240" s="147" t="s">
        <v>982</v>
      </c>
      <c r="F240" s="148" t="s">
        <v>983</v>
      </c>
      <c r="G240" s="149" t="s">
        <v>202</v>
      </c>
      <c r="H240" s="150">
        <v>58.52</v>
      </c>
      <c r="I240" s="151"/>
      <c r="J240" s="152">
        <f>ROUND(I240*H240,2)</f>
        <v>0</v>
      </c>
      <c r="K240" s="153"/>
      <c r="L240" s="34"/>
      <c r="M240" s="154" t="s">
        <v>1</v>
      </c>
      <c r="N240" s="155" t="s">
        <v>41</v>
      </c>
      <c r="O240" s="59"/>
      <c r="P240" s="156">
        <f>O240*H240</f>
        <v>0</v>
      </c>
      <c r="Q240" s="156">
        <v>0</v>
      </c>
      <c r="R240" s="156">
        <f>Q240*H240</f>
        <v>0</v>
      </c>
      <c r="S240" s="156">
        <v>0</v>
      </c>
      <c r="T240" s="157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8" t="s">
        <v>161</v>
      </c>
      <c r="AT240" s="158" t="s">
        <v>157</v>
      </c>
      <c r="AU240" s="158" t="s">
        <v>86</v>
      </c>
      <c r="AY240" s="18" t="s">
        <v>155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8" t="s">
        <v>84</v>
      </c>
      <c r="BK240" s="159">
        <f>ROUND(I240*H240,2)</f>
        <v>0</v>
      </c>
      <c r="BL240" s="18" t="s">
        <v>161</v>
      </c>
      <c r="BM240" s="158" t="s">
        <v>188</v>
      </c>
    </row>
    <row r="241" spans="1:65" s="13" customFormat="1">
      <c r="B241" s="160"/>
      <c r="D241" s="161" t="s">
        <v>167</v>
      </c>
      <c r="E241" s="162" t="s">
        <v>1</v>
      </c>
      <c r="F241" s="163" t="s">
        <v>984</v>
      </c>
      <c r="H241" s="164">
        <v>58.52</v>
      </c>
      <c r="I241" s="165"/>
      <c r="L241" s="160"/>
      <c r="M241" s="166"/>
      <c r="N241" s="167"/>
      <c r="O241" s="167"/>
      <c r="P241" s="167"/>
      <c r="Q241" s="167"/>
      <c r="R241" s="167"/>
      <c r="S241" s="167"/>
      <c r="T241" s="168"/>
      <c r="AT241" s="162" t="s">
        <v>167</v>
      </c>
      <c r="AU241" s="162" t="s">
        <v>86</v>
      </c>
      <c r="AV241" s="13" t="s">
        <v>86</v>
      </c>
      <c r="AW241" s="13" t="s">
        <v>32</v>
      </c>
      <c r="AX241" s="13" t="s">
        <v>76</v>
      </c>
      <c r="AY241" s="162" t="s">
        <v>155</v>
      </c>
    </row>
    <row r="242" spans="1:65" s="15" customFormat="1">
      <c r="B242" s="176"/>
      <c r="D242" s="161" t="s">
        <v>167</v>
      </c>
      <c r="E242" s="177" t="s">
        <v>1</v>
      </c>
      <c r="F242" s="178" t="s">
        <v>178</v>
      </c>
      <c r="H242" s="179">
        <v>58.52</v>
      </c>
      <c r="I242" s="180"/>
      <c r="L242" s="176"/>
      <c r="M242" s="181"/>
      <c r="N242" s="182"/>
      <c r="O242" s="182"/>
      <c r="P242" s="182"/>
      <c r="Q242" s="182"/>
      <c r="R242" s="182"/>
      <c r="S242" s="182"/>
      <c r="T242" s="183"/>
      <c r="AT242" s="177" t="s">
        <v>167</v>
      </c>
      <c r="AU242" s="177" t="s">
        <v>86</v>
      </c>
      <c r="AV242" s="15" t="s">
        <v>161</v>
      </c>
      <c r="AW242" s="15" t="s">
        <v>32</v>
      </c>
      <c r="AX242" s="15" t="s">
        <v>84</v>
      </c>
      <c r="AY242" s="177" t="s">
        <v>155</v>
      </c>
    </row>
    <row r="243" spans="1:65" s="2" customFormat="1" ht="16.5" customHeight="1">
      <c r="A243" s="33"/>
      <c r="B243" s="145"/>
      <c r="C243" s="184" t="s">
        <v>459</v>
      </c>
      <c r="D243" s="184" t="s">
        <v>230</v>
      </c>
      <c r="E243" s="185" t="s">
        <v>985</v>
      </c>
      <c r="F243" s="186" t="s">
        <v>986</v>
      </c>
      <c r="G243" s="187" t="s">
        <v>202</v>
      </c>
      <c r="H243" s="188">
        <v>76.736000000000004</v>
      </c>
      <c r="I243" s="189"/>
      <c r="J243" s="190">
        <f>ROUND(I243*H243,2)</f>
        <v>0</v>
      </c>
      <c r="K243" s="191"/>
      <c r="L243" s="192"/>
      <c r="M243" s="193" t="s">
        <v>1</v>
      </c>
      <c r="N243" s="194" t="s">
        <v>41</v>
      </c>
      <c r="O243" s="59"/>
      <c r="P243" s="156">
        <f>O243*H243</f>
        <v>0</v>
      </c>
      <c r="Q243" s="156">
        <v>0</v>
      </c>
      <c r="R243" s="156">
        <f>Q243*H243</f>
        <v>0</v>
      </c>
      <c r="S243" s="156">
        <v>0</v>
      </c>
      <c r="T243" s="15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58" t="s">
        <v>185</v>
      </c>
      <c r="AT243" s="158" t="s">
        <v>230</v>
      </c>
      <c r="AU243" s="158" t="s">
        <v>86</v>
      </c>
      <c r="AY243" s="18" t="s">
        <v>155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8" t="s">
        <v>84</v>
      </c>
      <c r="BK243" s="159">
        <f>ROUND(I243*H243,2)</f>
        <v>0</v>
      </c>
      <c r="BL243" s="18" t="s">
        <v>161</v>
      </c>
      <c r="BM243" s="158" t="s">
        <v>192</v>
      </c>
    </row>
    <row r="244" spans="1:65" s="13" customFormat="1">
      <c r="B244" s="160"/>
      <c r="D244" s="161" t="s">
        <v>167</v>
      </c>
      <c r="E244" s="162" t="s">
        <v>1</v>
      </c>
      <c r="F244" s="163" t="s">
        <v>987</v>
      </c>
      <c r="H244" s="164">
        <v>76.736000000000004</v>
      </c>
      <c r="I244" s="165"/>
      <c r="L244" s="160"/>
      <c r="M244" s="166"/>
      <c r="N244" s="167"/>
      <c r="O244" s="167"/>
      <c r="P244" s="167"/>
      <c r="Q244" s="167"/>
      <c r="R244" s="167"/>
      <c r="S244" s="167"/>
      <c r="T244" s="168"/>
      <c r="AT244" s="162" t="s">
        <v>167</v>
      </c>
      <c r="AU244" s="162" t="s">
        <v>86</v>
      </c>
      <c r="AV244" s="13" t="s">
        <v>86</v>
      </c>
      <c r="AW244" s="13" t="s">
        <v>32</v>
      </c>
      <c r="AX244" s="13" t="s">
        <v>76</v>
      </c>
      <c r="AY244" s="162" t="s">
        <v>155</v>
      </c>
    </row>
    <row r="245" spans="1:65" s="15" customFormat="1">
      <c r="B245" s="176"/>
      <c r="D245" s="161" t="s">
        <v>167</v>
      </c>
      <c r="E245" s="177" t="s">
        <v>1</v>
      </c>
      <c r="F245" s="178" t="s">
        <v>178</v>
      </c>
      <c r="H245" s="179">
        <v>76.736000000000004</v>
      </c>
      <c r="I245" s="180"/>
      <c r="L245" s="176"/>
      <c r="M245" s="181"/>
      <c r="N245" s="182"/>
      <c r="O245" s="182"/>
      <c r="P245" s="182"/>
      <c r="Q245" s="182"/>
      <c r="R245" s="182"/>
      <c r="S245" s="182"/>
      <c r="T245" s="183"/>
      <c r="AT245" s="177" t="s">
        <v>167</v>
      </c>
      <c r="AU245" s="177" t="s">
        <v>86</v>
      </c>
      <c r="AV245" s="15" t="s">
        <v>161</v>
      </c>
      <c r="AW245" s="15" t="s">
        <v>32</v>
      </c>
      <c r="AX245" s="15" t="s">
        <v>84</v>
      </c>
      <c r="AY245" s="177" t="s">
        <v>155</v>
      </c>
    </row>
    <row r="246" spans="1:65" s="12" customFormat="1" ht="22.9" customHeight="1">
      <c r="B246" s="132"/>
      <c r="D246" s="133" t="s">
        <v>75</v>
      </c>
      <c r="E246" s="143" t="s">
        <v>161</v>
      </c>
      <c r="F246" s="143" t="s">
        <v>320</v>
      </c>
      <c r="I246" s="135"/>
      <c r="J246" s="144">
        <f>BK246</f>
        <v>0</v>
      </c>
      <c r="L246" s="132"/>
      <c r="M246" s="137"/>
      <c r="N246" s="138"/>
      <c r="O246" s="138"/>
      <c r="P246" s="139">
        <f>SUM(P247:P276)</f>
        <v>0</v>
      </c>
      <c r="Q246" s="138"/>
      <c r="R246" s="139">
        <f>SUM(R247:R276)</f>
        <v>0</v>
      </c>
      <c r="S246" s="138"/>
      <c r="T246" s="140">
        <f>SUM(T247:T276)</f>
        <v>0</v>
      </c>
      <c r="AR246" s="133" t="s">
        <v>84</v>
      </c>
      <c r="AT246" s="141" t="s">
        <v>75</v>
      </c>
      <c r="AU246" s="141" t="s">
        <v>84</v>
      </c>
      <c r="AY246" s="133" t="s">
        <v>155</v>
      </c>
      <c r="BK246" s="142">
        <f>SUM(BK247:BK276)</f>
        <v>0</v>
      </c>
    </row>
    <row r="247" spans="1:65" s="2" customFormat="1" ht="33" customHeight="1">
      <c r="A247" s="33"/>
      <c r="B247" s="145"/>
      <c r="C247" s="146" t="s">
        <v>448</v>
      </c>
      <c r="D247" s="146" t="s">
        <v>157</v>
      </c>
      <c r="E247" s="147" t="s">
        <v>988</v>
      </c>
      <c r="F247" s="148" t="s">
        <v>989</v>
      </c>
      <c r="G247" s="149" t="s">
        <v>172</v>
      </c>
      <c r="H247" s="150">
        <v>10.314</v>
      </c>
      <c r="I247" s="151"/>
      <c r="J247" s="152">
        <f>ROUND(I247*H247,2)</f>
        <v>0</v>
      </c>
      <c r="K247" s="153"/>
      <c r="L247" s="34"/>
      <c r="M247" s="154" t="s">
        <v>1</v>
      </c>
      <c r="N247" s="155" t="s">
        <v>41</v>
      </c>
      <c r="O247" s="59"/>
      <c r="P247" s="156">
        <f>O247*H247</f>
        <v>0</v>
      </c>
      <c r="Q247" s="156">
        <v>0</v>
      </c>
      <c r="R247" s="156">
        <f>Q247*H247</f>
        <v>0</v>
      </c>
      <c r="S247" s="156">
        <v>0</v>
      </c>
      <c r="T247" s="157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58" t="s">
        <v>161</v>
      </c>
      <c r="AT247" s="158" t="s">
        <v>157</v>
      </c>
      <c r="AU247" s="158" t="s">
        <v>86</v>
      </c>
      <c r="AY247" s="18" t="s">
        <v>155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8" t="s">
        <v>84</v>
      </c>
      <c r="BK247" s="159">
        <f>ROUND(I247*H247,2)</f>
        <v>0</v>
      </c>
      <c r="BL247" s="18" t="s">
        <v>161</v>
      </c>
      <c r="BM247" s="158" t="s">
        <v>195</v>
      </c>
    </row>
    <row r="248" spans="1:65" s="14" customFormat="1">
      <c r="B248" s="169"/>
      <c r="D248" s="161" t="s">
        <v>167</v>
      </c>
      <c r="E248" s="170" t="s">
        <v>1</v>
      </c>
      <c r="F248" s="171" t="s">
        <v>882</v>
      </c>
      <c r="H248" s="170" t="s">
        <v>1</v>
      </c>
      <c r="I248" s="172"/>
      <c r="L248" s="169"/>
      <c r="M248" s="173"/>
      <c r="N248" s="174"/>
      <c r="O248" s="174"/>
      <c r="P248" s="174"/>
      <c r="Q248" s="174"/>
      <c r="R248" s="174"/>
      <c r="S248" s="174"/>
      <c r="T248" s="175"/>
      <c r="AT248" s="170" t="s">
        <v>167</v>
      </c>
      <c r="AU248" s="170" t="s">
        <v>86</v>
      </c>
      <c r="AV248" s="14" t="s">
        <v>84</v>
      </c>
      <c r="AW248" s="14" t="s">
        <v>32</v>
      </c>
      <c r="AX248" s="14" t="s">
        <v>76</v>
      </c>
      <c r="AY248" s="170" t="s">
        <v>155</v>
      </c>
    </row>
    <row r="249" spans="1:65" s="13" customFormat="1">
      <c r="B249" s="160"/>
      <c r="D249" s="161" t="s">
        <v>167</v>
      </c>
      <c r="E249" s="162" t="s">
        <v>1</v>
      </c>
      <c r="F249" s="163" t="s">
        <v>990</v>
      </c>
      <c r="H249" s="164">
        <v>0.83</v>
      </c>
      <c r="I249" s="165"/>
      <c r="L249" s="160"/>
      <c r="M249" s="166"/>
      <c r="N249" s="167"/>
      <c r="O249" s="167"/>
      <c r="P249" s="167"/>
      <c r="Q249" s="167"/>
      <c r="R249" s="167"/>
      <c r="S249" s="167"/>
      <c r="T249" s="168"/>
      <c r="AT249" s="162" t="s">
        <v>167</v>
      </c>
      <c r="AU249" s="162" t="s">
        <v>86</v>
      </c>
      <c r="AV249" s="13" t="s">
        <v>86</v>
      </c>
      <c r="AW249" s="13" t="s">
        <v>32</v>
      </c>
      <c r="AX249" s="13" t="s">
        <v>76</v>
      </c>
      <c r="AY249" s="162" t="s">
        <v>155</v>
      </c>
    </row>
    <row r="250" spans="1:65" s="13" customFormat="1">
      <c r="B250" s="160"/>
      <c r="D250" s="161" t="s">
        <v>167</v>
      </c>
      <c r="E250" s="162" t="s">
        <v>1</v>
      </c>
      <c r="F250" s="163" t="s">
        <v>991</v>
      </c>
      <c r="H250" s="164">
        <v>5.0999999999999997E-2</v>
      </c>
      <c r="I250" s="165"/>
      <c r="L250" s="160"/>
      <c r="M250" s="166"/>
      <c r="N250" s="167"/>
      <c r="O250" s="167"/>
      <c r="P250" s="167"/>
      <c r="Q250" s="167"/>
      <c r="R250" s="167"/>
      <c r="S250" s="167"/>
      <c r="T250" s="168"/>
      <c r="AT250" s="162" t="s">
        <v>167</v>
      </c>
      <c r="AU250" s="162" t="s">
        <v>86</v>
      </c>
      <c r="AV250" s="13" t="s">
        <v>86</v>
      </c>
      <c r="AW250" s="13" t="s">
        <v>32</v>
      </c>
      <c r="AX250" s="13" t="s">
        <v>76</v>
      </c>
      <c r="AY250" s="162" t="s">
        <v>155</v>
      </c>
    </row>
    <row r="251" spans="1:65" s="13" customFormat="1">
      <c r="B251" s="160"/>
      <c r="D251" s="161" t="s">
        <v>167</v>
      </c>
      <c r="E251" s="162" t="s">
        <v>1</v>
      </c>
      <c r="F251" s="163" t="s">
        <v>992</v>
      </c>
      <c r="H251" s="164">
        <v>0.40200000000000002</v>
      </c>
      <c r="I251" s="165"/>
      <c r="L251" s="160"/>
      <c r="M251" s="166"/>
      <c r="N251" s="167"/>
      <c r="O251" s="167"/>
      <c r="P251" s="167"/>
      <c r="Q251" s="167"/>
      <c r="R251" s="167"/>
      <c r="S251" s="167"/>
      <c r="T251" s="168"/>
      <c r="AT251" s="162" t="s">
        <v>167</v>
      </c>
      <c r="AU251" s="162" t="s">
        <v>86</v>
      </c>
      <c r="AV251" s="13" t="s">
        <v>86</v>
      </c>
      <c r="AW251" s="13" t="s">
        <v>32</v>
      </c>
      <c r="AX251" s="13" t="s">
        <v>76</v>
      </c>
      <c r="AY251" s="162" t="s">
        <v>155</v>
      </c>
    </row>
    <row r="252" spans="1:65" s="13" customFormat="1">
      <c r="B252" s="160"/>
      <c r="D252" s="161" t="s">
        <v>167</v>
      </c>
      <c r="E252" s="162" t="s">
        <v>1</v>
      </c>
      <c r="F252" s="163" t="s">
        <v>993</v>
      </c>
      <c r="H252" s="164">
        <v>0.16400000000000001</v>
      </c>
      <c r="I252" s="165"/>
      <c r="L252" s="160"/>
      <c r="M252" s="166"/>
      <c r="N252" s="167"/>
      <c r="O252" s="167"/>
      <c r="P252" s="167"/>
      <c r="Q252" s="167"/>
      <c r="R252" s="167"/>
      <c r="S252" s="167"/>
      <c r="T252" s="168"/>
      <c r="AT252" s="162" t="s">
        <v>167</v>
      </c>
      <c r="AU252" s="162" t="s">
        <v>86</v>
      </c>
      <c r="AV252" s="13" t="s">
        <v>86</v>
      </c>
      <c r="AW252" s="13" t="s">
        <v>32</v>
      </c>
      <c r="AX252" s="13" t="s">
        <v>76</v>
      </c>
      <c r="AY252" s="162" t="s">
        <v>155</v>
      </c>
    </row>
    <row r="253" spans="1:65" s="13" customFormat="1">
      <c r="B253" s="160"/>
      <c r="D253" s="161" t="s">
        <v>167</v>
      </c>
      <c r="E253" s="162" t="s">
        <v>1</v>
      </c>
      <c r="F253" s="163" t="s">
        <v>994</v>
      </c>
      <c r="H253" s="164">
        <v>0.105</v>
      </c>
      <c r="I253" s="165"/>
      <c r="L253" s="160"/>
      <c r="M253" s="166"/>
      <c r="N253" s="167"/>
      <c r="O253" s="167"/>
      <c r="P253" s="167"/>
      <c r="Q253" s="167"/>
      <c r="R253" s="167"/>
      <c r="S253" s="167"/>
      <c r="T253" s="168"/>
      <c r="AT253" s="162" t="s">
        <v>167</v>
      </c>
      <c r="AU253" s="162" t="s">
        <v>86</v>
      </c>
      <c r="AV253" s="13" t="s">
        <v>86</v>
      </c>
      <c r="AW253" s="13" t="s">
        <v>32</v>
      </c>
      <c r="AX253" s="13" t="s">
        <v>76</v>
      </c>
      <c r="AY253" s="162" t="s">
        <v>155</v>
      </c>
    </row>
    <row r="254" spans="1:65" s="13" customFormat="1">
      <c r="B254" s="160"/>
      <c r="D254" s="161" t="s">
        <v>167</v>
      </c>
      <c r="E254" s="162" t="s">
        <v>1</v>
      </c>
      <c r="F254" s="163" t="s">
        <v>995</v>
      </c>
      <c r="H254" s="164">
        <v>3.3069999999999999</v>
      </c>
      <c r="I254" s="165"/>
      <c r="L254" s="160"/>
      <c r="M254" s="166"/>
      <c r="N254" s="167"/>
      <c r="O254" s="167"/>
      <c r="P254" s="167"/>
      <c r="Q254" s="167"/>
      <c r="R254" s="167"/>
      <c r="S254" s="167"/>
      <c r="T254" s="168"/>
      <c r="AT254" s="162" t="s">
        <v>167</v>
      </c>
      <c r="AU254" s="162" t="s">
        <v>86</v>
      </c>
      <c r="AV254" s="13" t="s">
        <v>86</v>
      </c>
      <c r="AW254" s="13" t="s">
        <v>32</v>
      </c>
      <c r="AX254" s="13" t="s">
        <v>76</v>
      </c>
      <c r="AY254" s="162" t="s">
        <v>155</v>
      </c>
    </row>
    <row r="255" spans="1:65" s="13" customFormat="1">
      <c r="B255" s="160"/>
      <c r="D255" s="161" t="s">
        <v>167</v>
      </c>
      <c r="E255" s="162" t="s">
        <v>1</v>
      </c>
      <c r="F255" s="163" t="s">
        <v>996</v>
      </c>
      <c r="H255" s="164">
        <v>0.17899999999999999</v>
      </c>
      <c r="I255" s="165"/>
      <c r="L255" s="160"/>
      <c r="M255" s="166"/>
      <c r="N255" s="167"/>
      <c r="O255" s="167"/>
      <c r="P255" s="167"/>
      <c r="Q255" s="167"/>
      <c r="R255" s="167"/>
      <c r="S255" s="167"/>
      <c r="T255" s="168"/>
      <c r="AT255" s="162" t="s">
        <v>167</v>
      </c>
      <c r="AU255" s="162" t="s">
        <v>86</v>
      </c>
      <c r="AV255" s="13" t="s">
        <v>86</v>
      </c>
      <c r="AW255" s="13" t="s">
        <v>32</v>
      </c>
      <c r="AX255" s="13" t="s">
        <v>76</v>
      </c>
      <c r="AY255" s="162" t="s">
        <v>155</v>
      </c>
    </row>
    <row r="256" spans="1:65" s="13" customFormat="1">
      <c r="B256" s="160"/>
      <c r="D256" s="161" t="s">
        <v>167</v>
      </c>
      <c r="E256" s="162" t="s">
        <v>1</v>
      </c>
      <c r="F256" s="163" t="s">
        <v>997</v>
      </c>
      <c r="H256" s="164">
        <v>0.46500000000000002</v>
      </c>
      <c r="I256" s="165"/>
      <c r="L256" s="160"/>
      <c r="M256" s="166"/>
      <c r="N256" s="167"/>
      <c r="O256" s="167"/>
      <c r="P256" s="167"/>
      <c r="Q256" s="167"/>
      <c r="R256" s="167"/>
      <c r="S256" s="167"/>
      <c r="T256" s="168"/>
      <c r="AT256" s="162" t="s">
        <v>167</v>
      </c>
      <c r="AU256" s="162" t="s">
        <v>86</v>
      </c>
      <c r="AV256" s="13" t="s">
        <v>86</v>
      </c>
      <c r="AW256" s="13" t="s">
        <v>32</v>
      </c>
      <c r="AX256" s="13" t="s">
        <v>76</v>
      </c>
      <c r="AY256" s="162" t="s">
        <v>155</v>
      </c>
    </row>
    <row r="257" spans="2:51" s="13" customFormat="1">
      <c r="B257" s="160"/>
      <c r="D257" s="161" t="s">
        <v>167</v>
      </c>
      <c r="E257" s="162" t="s">
        <v>1</v>
      </c>
      <c r="F257" s="163" t="s">
        <v>998</v>
      </c>
      <c r="H257" s="164">
        <v>8.1000000000000003E-2</v>
      </c>
      <c r="I257" s="165"/>
      <c r="L257" s="160"/>
      <c r="M257" s="166"/>
      <c r="N257" s="167"/>
      <c r="O257" s="167"/>
      <c r="P257" s="167"/>
      <c r="Q257" s="167"/>
      <c r="R257" s="167"/>
      <c r="S257" s="167"/>
      <c r="T257" s="168"/>
      <c r="AT257" s="162" t="s">
        <v>167</v>
      </c>
      <c r="AU257" s="162" t="s">
        <v>86</v>
      </c>
      <c r="AV257" s="13" t="s">
        <v>86</v>
      </c>
      <c r="AW257" s="13" t="s">
        <v>32</v>
      </c>
      <c r="AX257" s="13" t="s">
        <v>76</v>
      </c>
      <c r="AY257" s="162" t="s">
        <v>155</v>
      </c>
    </row>
    <row r="258" spans="2:51" s="13" customFormat="1">
      <c r="B258" s="160"/>
      <c r="D258" s="161" t="s">
        <v>167</v>
      </c>
      <c r="E258" s="162" t="s">
        <v>1</v>
      </c>
      <c r="F258" s="163" t="s">
        <v>999</v>
      </c>
      <c r="H258" s="164">
        <v>8.1000000000000003E-2</v>
      </c>
      <c r="I258" s="165"/>
      <c r="L258" s="160"/>
      <c r="M258" s="166"/>
      <c r="N258" s="167"/>
      <c r="O258" s="167"/>
      <c r="P258" s="167"/>
      <c r="Q258" s="167"/>
      <c r="R258" s="167"/>
      <c r="S258" s="167"/>
      <c r="T258" s="168"/>
      <c r="AT258" s="162" t="s">
        <v>167</v>
      </c>
      <c r="AU258" s="162" t="s">
        <v>86</v>
      </c>
      <c r="AV258" s="13" t="s">
        <v>86</v>
      </c>
      <c r="AW258" s="13" t="s">
        <v>32</v>
      </c>
      <c r="AX258" s="13" t="s">
        <v>76</v>
      </c>
      <c r="AY258" s="162" t="s">
        <v>155</v>
      </c>
    </row>
    <row r="259" spans="2:51" s="13" customFormat="1">
      <c r="B259" s="160"/>
      <c r="D259" s="161" t="s">
        <v>167</v>
      </c>
      <c r="E259" s="162" t="s">
        <v>1</v>
      </c>
      <c r="F259" s="163" t="s">
        <v>1000</v>
      </c>
      <c r="H259" s="164">
        <v>3.6999999999999998E-2</v>
      </c>
      <c r="I259" s="165"/>
      <c r="L259" s="160"/>
      <c r="M259" s="166"/>
      <c r="N259" s="167"/>
      <c r="O259" s="167"/>
      <c r="P259" s="167"/>
      <c r="Q259" s="167"/>
      <c r="R259" s="167"/>
      <c r="S259" s="167"/>
      <c r="T259" s="168"/>
      <c r="AT259" s="162" t="s">
        <v>167</v>
      </c>
      <c r="AU259" s="162" t="s">
        <v>86</v>
      </c>
      <c r="AV259" s="13" t="s">
        <v>86</v>
      </c>
      <c r="AW259" s="13" t="s">
        <v>32</v>
      </c>
      <c r="AX259" s="13" t="s">
        <v>76</v>
      </c>
      <c r="AY259" s="162" t="s">
        <v>155</v>
      </c>
    </row>
    <row r="260" spans="2:51" s="13" customFormat="1">
      <c r="B260" s="160"/>
      <c r="D260" s="161" t="s">
        <v>167</v>
      </c>
      <c r="E260" s="162" t="s">
        <v>1</v>
      </c>
      <c r="F260" s="163" t="s">
        <v>1001</v>
      </c>
      <c r="H260" s="164">
        <v>0.155</v>
      </c>
      <c r="I260" s="165"/>
      <c r="L260" s="160"/>
      <c r="M260" s="166"/>
      <c r="N260" s="167"/>
      <c r="O260" s="167"/>
      <c r="P260" s="167"/>
      <c r="Q260" s="167"/>
      <c r="R260" s="167"/>
      <c r="S260" s="167"/>
      <c r="T260" s="168"/>
      <c r="AT260" s="162" t="s">
        <v>167</v>
      </c>
      <c r="AU260" s="162" t="s">
        <v>86</v>
      </c>
      <c r="AV260" s="13" t="s">
        <v>86</v>
      </c>
      <c r="AW260" s="13" t="s">
        <v>32</v>
      </c>
      <c r="AX260" s="13" t="s">
        <v>76</v>
      </c>
      <c r="AY260" s="162" t="s">
        <v>155</v>
      </c>
    </row>
    <row r="261" spans="2:51" s="13" customFormat="1">
      <c r="B261" s="160"/>
      <c r="D261" s="161" t="s">
        <v>167</v>
      </c>
      <c r="E261" s="162" t="s">
        <v>1</v>
      </c>
      <c r="F261" s="163" t="s">
        <v>1002</v>
      </c>
      <c r="H261" s="164">
        <v>1.0449999999999999</v>
      </c>
      <c r="I261" s="165"/>
      <c r="L261" s="160"/>
      <c r="M261" s="166"/>
      <c r="N261" s="167"/>
      <c r="O261" s="167"/>
      <c r="P261" s="167"/>
      <c r="Q261" s="167"/>
      <c r="R261" s="167"/>
      <c r="S261" s="167"/>
      <c r="T261" s="168"/>
      <c r="AT261" s="162" t="s">
        <v>167</v>
      </c>
      <c r="AU261" s="162" t="s">
        <v>86</v>
      </c>
      <c r="AV261" s="13" t="s">
        <v>86</v>
      </c>
      <c r="AW261" s="13" t="s">
        <v>32</v>
      </c>
      <c r="AX261" s="13" t="s">
        <v>76</v>
      </c>
      <c r="AY261" s="162" t="s">
        <v>155</v>
      </c>
    </row>
    <row r="262" spans="2:51" s="13" customFormat="1">
      <c r="B262" s="160"/>
      <c r="D262" s="161" t="s">
        <v>167</v>
      </c>
      <c r="E262" s="162" t="s">
        <v>1</v>
      </c>
      <c r="F262" s="163" t="s">
        <v>1003</v>
      </c>
      <c r="H262" s="164">
        <v>0.11600000000000001</v>
      </c>
      <c r="I262" s="165"/>
      <c r="L262" s="160"/>
      <c r="M262" s="166"/>
      <c r="N262" s="167"/>
      <c r="O262" s="167"/>
      <c r="P262" s="167"/>
      <c r="Q262" s="167"/>
      <c r="R262" s="167"/>
      <c r="S262" s="167"/>
      <c r="T262" s="168"/>
      <c r="AT262" s="162" t="s">
        <v>167</v>
      </c>
      <c r="AU262" s="162" t="s">
        <v>86</v>
      </c>
      <c r="AV262" s="13" t="s">
        <v>86</v>
      </c>
      <c r="AW262" s="13" t="s">
        <v>32</v>
      </c>
      <c r="AX262" s="13" t="s">
        <v>76</v>
      </c>
      <c r="AY262" s="162" t="s">
        <v>155</v>
      </c>
    </row>
    <row r="263" spans="2:51" s="13" customFormat="1">
      <c r="B263" s="160"/>
      <c r="D263" s="161" t="s">
        <v>167</v>
      </c>
      <c r="E263" s="162" t="s">
        <v>1</v>
      </c>
      <c r="F263" s="163" t="s">
        <v>1004</v>
      </c>
      <c r="H263" s="164">
        <v>0.13700000000000001</v>
      </c>
      <c r="I263" s="165"/>
      <c r="L263" s="160"/>
      <c r="M263" s="166"/>
      <c r="N263" s="167"/>
      <c r="O263" s="167"/>
      <c r="P263" s="167"/>
      <c r="Q263" s="167"/>
      <c r="R263" s="167"/>
      <c r="S263" s="167"/>
      <c r="T263" s="168"/>
      <c r="AT263" s="162" t="s">
        <v>167</v>
      </c>
      <c r="AU263" s="162" t="s">
        <v>86</v>
      </c>
      <c r="AV263" s="13" t="s">
        <v>86</v>
      </c>
      <c r="AW263" s="13" t="s">
        <v>32</v>
      </c>
      <c r="AX263" s="13" t="s">
        <v>76</v>
      </c>
      <c r="AY263" s="162" t="s">
        <v>155</v>
      </c>
    </row>
    <row r="264" spans="2:51" s="13" customFormat="1">
      <c r="B264" s="160"/>
      <c r="D264" s="161" t="s">
        <v>167</v>
      </c>
      <c r="E264" s="162" t="s">
        <v>1</v>
      </c>
      <c r="F264" s="163" t="s">
        <v>1005</v>
      </c>
      <c r="H264" s="164">
        <v>0.309</v>
      </c>
      <c r="I264" s="165"/>
      <c r="L264" s="160"/>
      <c r="M264" s="166"/>
      <c r="N264" s="167"/>
      <c r="O264" s="167"/>
      <c r="P264" s="167"/>
      <c r="Q264" s="167"/>
      <c r="R264" s="167"/>
      <c r="S264" s="167"/>
      <c r="T264" s="168"/>
      <c r="AT264" s="162" t="s">
        <v>167</v>
      </c>
      <c r="AU264" s="162" t="s">
        <v>86</v>
      </c>
      <c r="AV264" s="13" t="s">
        <v>86</v>
      </c>
      <c r="AW264" s="13" t="s">
        <v>32</v>
      </c>
      <c r="AX264" s="13" t="s">
        <v>76</v>
      </c>
      <c r="AY264" s="162" t="s">
        <v>155</v>
      </c>
    </row>
    <row r="265" spans="2:51" s="13" customFormat="1">
      <c r="B265" s="160"/>
      <c r="D265" s="161" t="s">
        <v>167</v>
      </c>
      <c r="E265" s="162" t="s">
        <v>1</v>
      </c>
      <c r="F265" s="163" t="s">
        <v>1006</v>
      </c>
      <c r="H265" s="164">
        <v>0.15</v>
      </c>
      <c r="I265" s="165"/>
      <c r="L265" s="160"/>
      <c r="M265" s="166"/>
      <c r="N265" s="167"/>
      <c r="O265" s="167"/>
      <c r="P265" s="167"/>
      <c r="Q265" s="167"/>
      <c r="R265" s="167"/>
      <c r="S265" s="167"/>
      <c r="T265" s="168"/>
      <c r="AT265" s="162" t="s">
        <v>167</v>
      </c>
      <c r="AU265" s="162" t="s">
        <v>86</v>
      </c>
      <c r="AV265" s="13" t="s">
        <v>86</v>
      </c>
      <c r="AW265" s="13" t="s">
        <v>32</v>
      </c>
      <c r="AX265" s="13" t="s">
        <v>76</v>
      </c>
      <c r="AY265" s="162" t="s">
        <v>155</v>
      </c>
    </row>
    <row r="266" spans="2:51" s="13" customFormat="1">
      <c r="B266" s="160"/>
      <c r="D266" s="161" t="s">
        <v>167</v>
      </c>
      <c r="E266" s="162" t="s">
        <v>1</v>
      </c>
      <c r="F266" s="163" t="s">
        <v>1007</v>
      </c>
      <c r="H266" s="164">
        <v>0.128</v>
      </c>
      <c r="I266" s="165"/>
      <c r="L266" s="160"/>
      <c r="M266" s="166"/>
      <c r="N266" s="167"/>
      <c r="O266" s="167"/>
      <c r="P266" s="167"/>
      <c r="Q266" s="167"/>
      <c r="R266" s="167"/>
      <c r="S266" s="167"/>
      <c r="T266" s="168"/>
      <c r="AT266" s="162" t="s">
        <v>167</v>
      </c>
      <c r="AU266" s="162" t="s">
        <v>86</v>
      </c>
      <c r="AV266" s="13" t="s">
        <v>86</v>
      </c>
      <c r="AW266" s="13" t="s">
        <v>32</v>
      </c>
      <c r="AX266" s="13" t="s">
        <v>76</v>
      </c>
      <c r="AY266" s="162" t="s">
        <v>155</v>
      </c>
    </row>
    <row r="267" spans="2:51" s="13" customFormat="1">
      <c r="B267" s="160"/>
      <c r="D267" s="161" t="s">
        <v>167</v>
      </c>
      <c r="E267" s="162" t="s">
        <v>1</v>
      </c>
      <c r="F267" s="163" t="s">
        <v>1008</v>
      </c>
      <c r="H267" s="164">
        <v>0.152</v>
      </c>
      <c r="I267" s="165"/>
      <c r="L267" s="160"/>
      <c r="M267" s="166"/>
      <c r="N267" s="167"/>
      <c r="O267" s="167"/>
      <c r="P267" s="167"/>
      <c r="Q267" s="167"/>
      <c r="R267" s="167"/>
      <c r="S267" s="167"/>
      <c r="T267" s="168"/>
      <c r="AT267" s="162" t="s">
        <v>167</v>
      </c>
      <c r="AU267" s="162" t="s">
        <v>86</v>
      </c>
      <c r="AV267" s="13" t="s">
        <v>86</v>
      </c>
      <c r="AW267" s="13" t="s">
        <v>32</v>
      </c>
      <c r="AX267" s="13" t="s">
        <v>76</v>
      </c>
      <c r="AY267" s="162" t="s">
        <v>155</v>
      </c>
    </row>
    <row r="268" spans="2:51" s="13" customFormat="1">
      <c r="B268" s="160"/>
      <c r="D268" s="161" t="s">
        <v>167</v>
      </c>
      <c r="E268" s="162" t="s">
        <v>1</v>
      </c>
      <c r="F268" s="163" t="s">
        <v>1009</v>
      </c>
      <c r="H268" s="164">
        <v>0.16700000000000001</v>
      </c>
      <c r="I268" s="165"/>
      <c r="L268" s="160"/>
      <c r="M268" s="166"/>
      <c r="N268" s="167"/>
      <c r="O268" s="167"/>
      <c r="P268" s="167"/>
      <c r="Q268" s="167"/>
      <c r="R268" s="167"/>
      <c r="S268" s="167"/>
      <c r="T268" s="168"/>
      <c r="AT268" s="162" t="s">
        <v>167</v>
      </c>
      <c r="AU268" s="162" t="s">
        <v>86</v>
      </c>
      <c r="AV268" s="13" t="s">
        <v>86</v>
      </c>
      <c r="AW268" s="13" t="s">
        <v>32</v>
      </c>
      <c r="AX268" s="13" t="s">
        <v>76</v>
      </c>
      <c r="AY268" s="162" t="s">
        <v>155</v>
      </c>
    </row>
    <row r="269" spans="2:51" s="13" customFormat="1">
      <c r="B269" s="160"/>
      <c r="D269" s="161" t="s">
        <v>167</v>
      </c>
      <c r="E269" s="162" t="s">
        <v>1</v>
      </c>
      <c r="F269" s="163" t="s">
        <v>1010</v>
      </c>
      <c r="H269" s="164">
        <v>0.05</v>
      </c>
      <c r="I269" s="165"/>
      <c r="L269" s="160"/>
      <c r="M269" s="166"/>
      <c r="N269" s="167"/>
      <c r="O269" s="167"/>
      <c r="P269" s="167"/>
      <c r="Q269" s="167"/>
      <c r="R269" s="167"/>
      <c r="S269" s="167"/>
      <c r="T269" s="168"/>
      <c r="AT269" s="162" t="s">
        <v>167</v>
      </c>
      <c r="AU269" s="162" t="s">
        <v>86</v>
      </c>
      <c r="AV269" s="13" t="s">
        <v>86</v>
      </c>
      <c r="AW269" s="13" t="s">
        <v>32</v>
      </c>
      <c r="AX269" s="13" t="s">
        <v>76</v>
      </c>
      <c r="AY269" s="162" t="s">
        <v>155</v>
      </c>
    </row>
    <row r="270" spans="2:51" s="13" customFormat="1">
      <c r="B270" s="160"/>
      <c r="D270" s="161" t="s">
        <v>167</v>
      </c>
      <c r="E270" s="162" t="s">
        <v>1</v>
      </c>
      <c r="F270" s="163" t="s">
        <v>1011</v>
      </c>
      <c r="H270" s="164">
        <v>0.14000000000000001</v>
      </c>
      <c r="I270" s="165"/>
      <c r="L270" s="160"/>
      <c r="M270" s="166"/>
      <c r="N270" s="167"/>
      <c r="O270" s="167"/>
      <c r="P270" s="167"/>
      <c r="Q270" s="167"/>
      <c r="R270" s="167"/>
      <c r="S270" s="167"/>
      <c r="T270" s="168"/>
      <c r="AT270" s="162" t="s">
        <v>167</v>
      </c>
      <c r="AU270" s="162" t="s">
        <v>86</v>
      </c>
      <c r="AV270" s="13" t="s">
        <v>86</v>
      </c>
      <c r="AW270" s="13" t="s">
        <v>32</v>
      </c>
      <c r="AX270" s="13" t="s">
        <v>76</v>
      </c>
      <c r="AY270" s="162" t="s">
        <v>155</v>
      </c>
    </row>
    <row r="271" spans="2:51" s="13" customFormat="1">
      <c r="B271" s="160"/>
      <c r="D271" s="161" t="s">
        <v>167</v>
      </c>
      <c r="E271" s="162" t="s">
        <v>1</v>
      </c>
      <c r="F271" s="163" t="s">
        <v>1012</v>
      </c>
      <c r="H271" s="164">
        <v>0.153</v>
      </c>
      <c r="I271" s="165"/>
      <c r="L271" s="160"/>
      <c r="M271" s="166"/>
      <c r="N271" s="167"/>
      <c r="O271" s="167"/>
      <c r="P271" s="167"/>
      <c r="Q271" s="167"/>
      <c r="R271" s="167"/>
      <c r="S271" s="167"/>
      <c r="T271" s="168"/>
      <c r="AT271" s="162" t="s">
        <v>167</v>
      </c>
      <c r="AU271" s="162" t="s">
        <v>86</v>
      </c>
      <c r="AV271" s="13" t="s">
        <v>86</v>
      </c>
      <c r="AW271" s="13" t="s">
        <v>32</v>
      </c>
      <c r="AX271" s="13" t="s">
        <v>76</v>
      </c>
      <c r="AY271" s="162" t="s">
        <v>155</v>
      </c>
    </row>
    <row r="272" spans="2:51" s="13" customFormat="1">
      <c r="B272" s="160"/>
      <c r="D272" s="161" t="s">
        <v>167</v>
      </c>
      <c r="E272" s="162" t="s">
        <v>1</v>
      </c>
      <c r="F272" s="163" t="s">
        <v>1013</v>
      </c>
      <c r="H272" s="164">
        <v>0.999</v>
      </c>
      <c r="I272" s="165"/>
      <c r="L272" s="160"/>
      <c r="M272" s="166"/>
      <c r="N272" s="167"/>
      <c r="O272" s="167"/>
      <c r="P272" s="167"/>
      <c r="Q272" s="167"/>
      <c r="R272" s="167"/>
      <c r="S272" s="167"/>
      <c r="T272" s="168"/>
      <c r="AT272" s="162" t="s">
        <v>167</v>
      </c>
      <c r="AU272" s="162" t="s">
        <v>86</v>
      </c>
      <c r="AV272" s="13" t="s">
        <v>86</v>
      </c>
      <c r="AW272" s="13" t="s">
        <v>32</v>
      </c>
      <c r="AX272" s="13" t="s">
        <v>76</v>
      </c>
      <c r="AY272" s="162" t="s">
        <v>155</v>
      </c>
    </row>
    <row r="273" spans="1:65" s="13" customFormat="1">
      <c r="B273" s="160"/>
      <c r="D273" s="161" t="s">
        <v>167</v>
      </c>
      <c r="E273" s="162" t="s">
        <v>1</v>
      </c>
      <c r="F273" s="163" t="s">
        <v>1014</v>
      </c>
      <c r="H273" s="164">
        <v>0.52300000000000002</v>
      </c>
      <c r="I273" s="165"/>
      <c r="L273" s="160"/>
      <c r="M273" s="166"/>
      <c r="N273" s="167"/>
      <c r="O273" s="167"/>
      <c r="P273" s="167"/>
      <c r="Q273" s="167"/>
      <c r="R273" s="167"/>
      <c r="S273" s="167"/>
      <c r="T273" s="168"/>
      <c r="AT273" s="162" t="s">
        <v>167</v>
      </c>
      <c r="AU273" s="162" t="s">
        <v>86</v>
      </c>
      <c r="AV273" s="13" t="s">
        <v>86</v>
      </c>
      <c r="AW273" s="13" t="s">
        <v>32</v>
      </c>
      <c r="AX273" s="13" t="s">
        <v>76</v>
      </c>
      <c r="AY273" s="162" t="s">
        <v>155</v>
      </c>
    </row>
    <row r="274" spans="1:65" s="13" customFormat="1">
      <c r="B274" s="160"/>
      <c r="D274" s="161" t="s">
        <v>167</v>
      </c>
      <c r="E274" s="162" t="s">
        <v>1</v>
      </c>
      <c r="F274" s="163" t="s">
        <v>1015</v>
      </c>
      <c r="H274" s="164">
        <v>0.30299999999999999</v>
      </c>
      <c r="I274" s="165"/>
      <c r="L274" s="160"/>
      <c r="M274" s="166"/>
      <c r="N274" s="167"/>
      <c r="O274" s="167"/>
      <c r="P274" s="167"/>
      <c r="Q274" s="167"/>
      <c r="R274" s="167"/>
      <c r="S274" s="167"/>
      <c r="T274" s="168"/>
      <c r="AT274" s="162" t="s">
        <v>167</v>
      </c>
      <c r="AU274" s="162" t="s">
        <v>86</v>
      </c>
      <c r="AV274" s="13" t="s">
        <v>86</v>
      </c>
      <c r="AW274" s="13" t="s">
        <v>32</v>
      </c>
      <c r="AX274" s="13" t="s">
        <v>76</v>
      </c>
      <c r="AY274" s="162" t="s">
        <v>155</v>
      </c>
    </row>
    <row r="275" spans="1:65" s="13" customFormat="1">
      <c r="B275" s="160"/>
      <c r="D275" s="161" t="s">
        <v>167</v>
      </c>
      <c r="E275" s="162" t="s">
        <v>1</v>
      </c>
      <c r="F275" s="163" t="s">
        <v>1016</v>
      </c>
      <c r="H275" s="164">
        <v>8.5000000000000006E-2</v>
      </c>
      <c r="I275" s="165"/>
      <c r="L275" s="160"/>
      <c r="M275" s="166"/>
      <c r="N275" s="167"/>
      <c r="O275" s="167"/>
      <c r="P275" s="167"/>
      <c r="Q275" s="167"/>
      <c r="R275" s="167"/>
      <c r="S275" s="167"/>
      <c r="T275" s="168"/>
      <c r="AT275" s="162" t="s">
        <v>167</v>
      </c>
      <c r="AU275" s="162" t="s">
        <v>86</v>
      </c>
      <c r="AV275" s="13" t="s">
        <v>86</v>
      </c>
      <c r="AW275" s="13" t="s">
        <v>32</v>
      </c>
      <c r="AX275" s="13" t="s">
        <v>76</v>
      </c>
      <c r="AY275" s="162" t="s">
        <v>155</v>
      </c>
    </row>
    <row r="276" spans="1:65" s="15" customFormat="1">
      <c r="B276" s="176"/>
      <c r="D276" s="161" t="s">
        <v>167</v>
      </c>
      <c r="E276" s="177" t="s">
        <v>1</v>
      </c>
      <c r="F276" s="178" t="s">
        <v>178</v>
      </c>
      <c r="H276" s="179">
        <v>10.314000000000005</v>
      </c>
      <c r="I276" s="180"/>
      <c r="L276" s="176"/>
      <c r="M276" s="181"/>
      <c r="N276" s="182"/>
      <c r="O276" s="182"/>
      <c r="P276" s="182"/>
      <c r="Q276" s="182"/>
      <c r="R276" s="182"/>
      <c r="S276" s="182"/>
      <c r="T276" s="183"/>
      <c r="AT276" s="177" t="s">
        <v>167</v>
      </c>
      <c r="AU276" s="177" t="s">
        <v>86</v>
      </c>
      <c r="AV276" s="15" t="s">
        <v>161</v>
      </c>
      <c r="AW276" s="15" t="s">
        <v>32</v>
      </c>
      <c r="AX276" s="15" t="s">
        <v>84</v>
      </c>
      <c r="AY276" s="177" t="s">
        <v>155</v>
      </c>
    </row>
    <row r="277" spans="1:65" s="12" customFormat="1" ht="22.9" customHeight="1">
      <c r="B277" s="132"/>
      <c r="D277" s="133" t="s">
        <v>75</v>
      </c>
      <c r="E277" s="143" t="s">
        <v>185</v>
      </c>
      <c r="F277" s="143" t="s">
        <v>771</v>
      </c>
      <c r="I277" s="135"/>
      <c r="J277" s="144">
        <f>BK277</f>
        <v>0</v>
      </c>
      <c r="L277" s="132"/>
      <c r="M277" s="137"/>
      <c r="N277" s="138"/>
      <c r="O277" s="138"/>
      <c r="P277" s="139">
        <f>SUM(P278:P325)</f>
        <v>0</v>
      </c>
      <c r="Q277" s="138"/>
      <c r="R277" s="139">
        <f>SUM(R278:R325)</f>
        <v>0</v>
      </c>
      <c r="S277" s="138"/>
      <c r="T277" s="140">
        <f>SUM(T278:T325)</f>
        <v>0</v>
      </c>
      <c r="AR277" s="133" t="s">
        <v>84</v>
      </c>
      <c r="AT277" s="141" t="s">
        <v>75</v>
      </c>
      <c r="AU277" s="141" t="s">
        <v>84</v>
      </c>
      <c r="AY277" s="133" t="s">
        <v>155</v>
      </c>
      <c r="BK277" s="142">
        <f>SUM(BK278:BK325)</f>
        <v>0</v>
      </c>
    </row>
    <row r="278" spans="1:65" s="2" customFormat="1" ht="37.9" customHeight="1">
      <c r="A278" s="33"/>
      <c r="B278" s="145"/>
      <c r="C278" s="146" t="s">
        <v>212</v>
      </c>
      <c r="D278" s="146" t="s">
        <v>157</v>
      </c>
      <c r="E278" s="147" t="s">
        <v>1017</v>
      </c>
      <c r="F278" s="148" t="s">
        <v>1018</v>
      </c>
      <c r="G278" s="149" t="s">
        <v>292</v>
      </c>
      <c r="H278" s="150">
        <v>3.95</v>
      </c>
      <c r="I278" s="151"/>
      <c r="J278" s="152">
        <f>ROUND(I278*H278,2)</f>
        <v>0</v>
      </c>
      <c r="K278" s="153"/>
      <c r="L278" s="34"/>
      <c r="M278" s="154" t="s">
        <v>1</v>
      </c>
      <c r="N278" s="155" t="s">
        <v>41</v>
      </c>
      <c r="O278" s="59"/>
      <c r="P278" s="156">
        <f>O278*H278</f>
        <v>0</v>
      </c>
      <c r="Q278" s="156">
        <v>0</v>
      </c>
      <c r="R278" s="156">
        <f>Q278*H278</f>
        <v>0</v>
      </c>
      <c r="S278" s="156">
        <v>0</v>
      </c>
      <c r="T278" s="157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8" t="s">
        <v>161</v>
      </c>
      <c r="AT278" s="158" t="s">
        <v>157</v>
      </c>
      <c r="AU278" s="158" t="s">
        <v>86</v>
      </c>
      <c r="AY278" s="18" t="s">
        <v>155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8" t="s">
        <v>84</v>
      </c>
      <c r="BK278" s="159">
        <f>ROUND(I278*H278,2)</f>
        <v>0</v>
      </c>
      <c r="BL278" s="18" t="s">
        <v>161</v>
      </c>
      <c r="BM278" s="158" t="s">
        <v>198</v>
      </c>
    </row>
    <row r="279" spans="1:65" s="14" customFormat="1">
      <c r="B279" s="169"/>
      <c r="D279" s="161" t="s">
        <v>167</v>
      </c>
      <c r="E279" s="170" t="s">
        <v>1</v>
      </c>
      <c r="F279" s="171" t="s">
        <v>1019</v>
      </c>
      <c r="H279" s="170" t="s">
        <v>1</v>
      </c>
      <c r="I279" s="172"/>
      <c r="L279" s="169"/>
      <c r="M279" s="173"/>
      <c r="N279" s="174"/>
      <c r="O279" s="174"/>
      <c r="P279" s="174"/>
      <c r="Q279" s="174"/>
      <c r="R279" s="174"/>
      <c r="S279" s="174"/>
      <c r="T279" s="175"/>
      <c r="AT279" s="170" t="s">
        <v>167</v>
      </c>
      <c r="AU279" s="170" t="s">
        <v>86</v>
      </c>
      <c r="AV279" s="14" t="s">
        <v>84</v>
      </c>
      <c r="AW279" s="14" t="s">
        <v>32</v>
      </c>
      <c r="AX279" s="14" t="s">
        <v>76</v>
      </c>
      <c r="AY279" s="170" t="s">
        <v>155</v>
      </c>
    </row>
    <row r="280" spans="1:65" s="13" customFormat="1">
      <c r="B280" s="160"/>
      <c r="D280" s="161" t="s">
        <v>167</v>
      </c>
      <c r="E280" s="162" t="s">
        <v>1</v>
      </c>
      <c r="F280" s="163" t="s">
        <v>1020</v>
      </c>
      <c r="H280" s="164">
        <v>2.4500000000000002</v>
      </c>
      <c r="I280" s="165"/>
      <c r="L280" s="160"/>
      <c r="M280" s="166"/>
      <c r="N280" s="167"/>
      <c r="O280" s="167"/>
      <c r="P280" s="167"/>
      <c r="Q280" s="167"/>
      <c r="R280" s="167"/>
      <c r="S280" s="167"/>
      <c r="T280" s="168"/>
      <c r="AT280" s="162" t="s">
        <v>167</v>
      </c>
      <c r="AU280" s="162" t="s">
        <v>86</v>
      </c>
      <c r="AV280" s="13" t="s">
        <v>86</v>
      </c>
      <c r="AW280" s="13" t="s">
        <v>32</v>
      </c>
      <c r="AX280" s="13" t="s">
        <v>76</v>
      </c>
      <c r="AY280" s="162" t="s">
        <v>155</v>
      </c>
    </row>
    <row r="281" spans="1:65" s="13" customFormat="1">
      <c r="B281" s="160"/>
      <c r="D281" s="161" t="s">
        <v>167</v>
      </c>
      <c r="E281" s="162" t="s">
        <v>1</v>
      </c>
      <c r="F281" s="163" t="s">
        <v>1021</v>
      </c>
      <c r="H281" s="164">
        <v>1.5</v>
      </c>
      <c r="I281" s="165"/>
      <c r="L281" s="160"/>
      <c r="M281" s="166"/>
      <c r="N281" s="167"/>
      <c r="O281" s="167"/>
      <c r="P281" s="167"/>
      <c r="Q281" s="167"/>
      <c r="R281" s="167"/>
      <c r="S281" s="167"/>
      <c r="T281" s="168"/>
      <c r="AT281" s="162" t="s">
        <v>167</v>
      </c>
      <c r="AU281" s="162" t="s">
        <v>86</v>
      </c>
      <c r="AV281" s="13" t="s">
        <v>86</v>
      </c>
      <c r="AW281" s="13" t="s">
        <v>32</v>
      </c>
      <c r="AX281" s="13" t="s">
        <v>76</v>
      </c>
      <c r="AY281" s="162" t="s">
        <v>155</v>
      </c>
    </row>
    <row r="282" spans="1:65" s="15" customFormat="1">
      <c r="B282" s="176"/>
      <c r="D282" s="161" t="s">
        <v>167</v>
      </c>
      <c r="E282" s="177" t="s">
        <v>1</v>
      </c>
      <c r="F282" s="178" t="s">
        <v>178</v>
      </c>
      <c r="H282" s="179">
        <v>3.95</v>
      </c>
      <c r="I282" s="180"/>
      <c r="L282" s="176"/>
      <c r="M282" s="181"/>
      <c r="N282" s="182"/>
      <c r="O282" s="182"/>
      <c r="P282" s="182"/>
      <c r="Q282" s="182"/>
      <c r="R282" s="182"/>
      <c r="S282" s="182"/>
      <c r="T282" s="183"/>
      <c r="AT282" s="177" t="s">
        <v>167</v>
      </c>
      <c r="AU282" s="177" t="s">
        <v>86</v>
      </c>
      <c r="AV282" s="15" t="s">
        <v>161</v>
      </c>
      <c r="AW282" s="15" t="s">
        <v>32</v>
      </c>
      <c r="AX282" s="15" t="s">
        <v>84</v>
      </c>
      <c r="AY282" s="177" t="s">
        <v>155</v>
      </c>
    </row>
    <row r="283" spans="1:65" s="2" customFormat="1" ht="24.2" customHeight="1">
      <c r="A283" s="33"/>
      <c r="B283" s="145"/>
      <c r="C283" s="184" t="s">
        <v>8</v>
      </c>
      <c r="D283" s="184" t="s">
        <v>230</v>
      </c>
      <c r="E283" s="185" t="s">
        <v>1022</v>
      </c>
      <c r="F283" s="186" t="s">
        <v>1023</v>
      </c>
      <c r="G283" s="187" t="s">
        <v>292</v>
      </c>
      <c r="H283" s="188">
        <v>4.069</v>
      </c>
      <c r="I283" s="189"/>
      <c r="J283" s="190">
        <f>ROUND(I283*H283,2)</f>
        <v>0</v>
      </c>
      <c r="K283" s="191"/>
      <c r="L283" s="192"/>
      <c r="M283" s="193" t="s">
        <v>1</v>
      </c>
      <c r="N283" s="194" t="s">
        <v>41</v>
      </c>
      <c r="O283" s="59"/>
      <c r="P283" s="156">
        <f>O283*H283</f>
        <v>0</v>
      </c>
      <c r="Q283" s="156">
        <v>0</v>
      </c>
      <c r="R283" s="156">
        <f>Q283*H283</f>
        <v>0</v>
      </c>
      <c r="S283" s="156">
        <v>0</v>
      </c>
      <c r="T283" s="157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8" t="s">
        <v>185</v>
      </c>
      <c r="AT283" s="158" t="s">
        <v>230</v>
      </c>
      <c r="AU283" s="158" t="s">
        <v>86</v>
      </c>
      <c r="AY283" s="18" t="s">
        <v>155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8" t="s">
        <v>84</v>
      </c>
      <c r="BK283" s="159">
        <f>ROUND(I283*H283,2)</f>
        <v>0</v>
      </c>
      <c r="BL283" s="18" t="s">
        <v>161</v>
      </c>
      <c r="BM283" s="158" t="s">
        <v>203</v>
      </c>
    </row>
    <row r="284" spans="1:65" s="13" customFormat="1">
      <c r="B284" s="160"/>
      <c r="D284" s="161" t="s">
        <v>167</v>
      </c>
      <c r="E284" s="162" t="s">
        <v>1</v>
      </c>
      <c r="F284" s="163" t="s">
        <v>1024</v>
      </c>
      <c r="H284" s="164">
        <v>4.069</v>
      </c>
      <c r="I284" s="165"/>
      <c r="L284" s="160"/>
      <c r="M284" s="166"/>
      <c r="N284" s="167"/>
      <c r="O284" s="167"/>
      <c r="P284" s="167"/>
      <c r="Q284" s="167"/>
      <c r="R284" s="167"/>
      <c r="S284" s="167"/>
      <c r="T284" s="168"/>
      <c r="AT284" s="162" t="s">
        <v>167</v>
      </c>
      <c r="AU284" s="162" t="s">
        <v>86</v>
      </c>
      <c r="AV284" s="13" t="s">
        <v>86</v>
      </c>
      <c r="AW284" s="13" t="s">
        <v>32</v>
      </c>
      <c r="AX284" s="13" t="s">
        <v>76</v>
      </c>
      <c r="AY284" s="162" t="s">
        <v>155</v>
      </c>
    </row>
    <row r="285" spans="1:65" s="15" customFormat="1">
      <c r="B285" s="176"/>
      <c r="D285" s="161" t="s">
        <v>167</v>
      </c>
      <c r="E285" s="177" t="s">
        <v>1</v>
      </c>
      <c r="F285" s="178" t="s">
        <v>178</v>
      </c>
      <c r="H285" s="179">
        <v>4.069</v>
      </c>
      <c r="I285" s="180"/>
      <c r="L285" s="176"/>
      <c r="M285" s="181"/>
      <c r="N285" s="182"/>
      <c r="O285" s="182"/>
      <c r="P285" s="182"/>
      <c r="Q285" s="182"/>
      <c r="R285" s="182"/>
      <c r="S285" s="182"/>
      <c r="T285" s="183"/>
      <c r="AT285" s="177" t="s">
        <v>167</v>
      </c>
      <c r="AU285" s="177" t="s">
        <v>86</v>
      </c>
      <c r="AV285" s="15" t="s">
        <v>161</v>
      </c>
      <c r="AW285" s="15" t="s">
        <v>32</v>
      </c>
      <c r="AX285" s="15" t="s">
        <v>84</v>
      </c>
      <c r="AY285" s="177" t="s">
        <v>155</v>
      </c>
    </row>
    <row r="286" spans="1:65" s="2" customFormat="1" ht="37.9" customHeight="1">
      <c r="A286" s="33"/>
      <c r="B286" s="145"/>
      <c r="C286" s="146" t="s">
        <v>188</v>
      </c>
      <c r="D286" s="146" t="s">
        <v>157</v>
      </c>
      <c r="E286" s="147" t="s">
        <v>1025</v>
      </c>
      <c r="F286" s="148" t="s">
        <v>1026</v>
      </c>
      <c r="G286" s="149" t="s">
        <v>292</v>
      </c>
      <c r="H286" s="150">
        <v>3.95</v>
      </c>
      <c r="I286" s="151"/>
      <c r="J286" s="152">
        <f>ROUND(I286*H286,2)</f>
        <v>0</v>
      </c>
      <c r="K286" s="153"/>
      <c r="L286" s="34"/>
      <c r="M286" s="154" t="s">
        <v>1</v>
      </c>
      <c r="N286" s="155" t="s">
        <v>41</v>
      </c>
      <c r="O286" s="59"/>
      <c r="P286" s="156">
        <f>O286*H286</f>
        <v>0</v>
      </c>
      <c r="Q286" s="156">
        <v>0</v>
      </c>
      <c r="R286" s="156">
        <f>Q286*H286</f>
        <v>0</v>
      </c>
      <c r="S286" s="156">
        <v>0</v>
      </c>
      <c r="T286" s="157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8" t="s">
        <v>161</v>
      </c>
      <c r="AT286" s="158" t="s">
        <v>157</v>
      </c>
      <c r="AU286" s="158" t="s">
        <v>86</v>
      </c>
      <c r="AY286" s="18" t="s">
        <v>155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8" t="s">
        <v>84</v>
      </c>
      <c r="BK286" s="159">
        <f>ROUND(I286*H286,2)</f>
        <v>0</v>
      </c>
      <c r="BL286" s="18" t="s">
        <v>161</v>
      </c>
      <c r="BM286" s="158" t="s">
        <v>208</v>
      </c>
    </row>
    <row r="287" spans="1:65" s="14" customFormat="1">
      <c r="B287" s="169"/>
      <c r="D287" s="161" t="s">
        <v>167</v>
      </c>
      <c r="E287" s="170" t="s">
        <v>1</v>
      </c>
      <c r="F287" s="171" t="s">
        <v>1027</v>
      </c>
      <c r="H287" s="170" t="s">
        <v>1</v>
      </c>
      <c r="I287" s="172"/>
      <c r="L287" s="169"/>
      <c r="M287" s="173"/>
      <c r="N287" s="174"/>
      <c r="O287" s="174"/>
      <c r="P287" s="174"/>
      <c r="Q287" s="174"/>
      <c r="R287" s="174"/>
      <c r="S287" s="174"/>
      <c r="T287" s="175"/>
      <c r="AT287" s="170" t="s">
        <v>167</v>
      </c>
      <c r="AU287" s="170" t="s">
        <v>86</v>
      </c>
      <c r="AV287" s="14" t="s">
        <v>84</v>
      </c>
      <c r="AW287" s="14" t="s">
        <v>32</v>
      </c>
      <c r="AX287" s="14" t="s">
        <v>76</v>
      </c>
      <c r="AY287" s="170" t="s">
        <v>155</v>
      </c>
    </row>
    <row r="288" spans="1:65" s="13" customFormat="1">
      <c r="B288" s="160"/>
      <c r="D288" s="161" t="s">
        <v>167</v>
      </c>
      <c r="E288" s="162" t="s">
        <v>1</v>
      </c>
      <c r="F288" s="163" t="s">
        <v>1020</v>
      </c>
      <c r="H288" s="164">
        <v>2.4500000000000002</v>
      </c>
      <c r="I288" s="165"/>
      <c r="L288" s="160"/>
      <c r="M288" s="166"/>
      <c r="N288" s="167"/>
      <c r="O288" s="167"/>
      <c r="P288" s="167"/>
      <c r="Q288" s="167"/>
      <c r="R288" s="167"/>
      <c r="S288" s="167"/>
      <c r="T288" s="168"/>
      <c r="AT288" s="162" t="s">
        <v>167</v>
      </c>
      <c r="AU288" s="162" t="s">
        <v>86</v>
      </c>
      <c r="AV288" s="13" t="s">
        <v>86</v>
      </c>
      <c r="AW288" s="13" t="s">
        <v>32</v>
      </c>
      <c r="AX288" s="13" t="s">
        <v>76</v>
      </c>
      <c r="AY288" s="162" t="s">
        <v>155</v>
      </c>
    </row>
    <row r="289" spans="1:65" s="13" customFormat="1">
      <c r="B289" s="160"/>
      <c r="D289" s="161" t="s">
        <v>167</v>
      </c>
      <c r="E289" s="162" t="s">
        <v>1</v>
      </c>
      <c r="F289" s="163" t="s">
        <v>1021</v>
      </c>
      <c r="H289" s="164">
        <v>1.5</v>
      </c>
      <c r="I289" s="165"/>
      <c r="L289" s="160"/>
      <c r="M289" s="166"/>
      <c r="N289" s="167"/>
      <c r="O289" s="167"/>
      <c r="P289" s="167"/>
      <c r="Q289" s="167"/>
      <c r="R289" s="167"/>
      <c r="S289" s="167"/>
      <c r="T289" s="168"/>
      <c r="AT289" s="162" t="s">
        <v>167</v>
      </c>
      <c r="AU289" s="162" t="s">
        <v>86</v>
      </c>
      <c r="AV289" s="13" t="s">
        <v>86</v>
      </c>
      <c r="AW289" s="13" t="s">
        <v>32</v>
      </c>
      <c r="AX289" s="13" t="s">
        <v>76</v>
      </c>
      <c r="AY289" s="162" t="s">
        <v>155</v>
      </c>
    </row>
    <row r="290" spans="1:65" s="15" customFormat="1">
      <c r="B290" s="176"/>
      <c r="D290" s="161" t="s">
        <v>167</v>
      </c>
      <c r="E290" s="177" t="s">
        <v>1</v>
      </c>
      <c r="F290" s="178" t="s">
        <v>178</v>
      </c>
      <c r="H290" s="179">
        <v>3.95</v>
      </c>
      <c r="I290" s="180"/>
      <c r="L290" s="176"/>
      <c r="M290" s="181"/>
      <c r="N290" s="182"/>
      <c r="O290" s="182"/>
      <c r="P290" s="182"/>
      <c r="Q290" s="182"/>
      <c r="R290" s="182"/>
      <c r="S290" s="182"/>
      <c r="T290" s="183"/>
      <c r="AT290" s="177" t="s">
        <v>167</v>
      </c>
      <c r="AU290" s="177" t="s">
        <v>86</v>
      </c>
      <c r="AV290" s="15" t="s">
        <v>161</v>
      </c>
      <c r="AW290" s="15" t="s">
        <v>32</v>
      </c>
      <c r="AX290" s="15" t="s">
        <v>84</v>
      </c>
      <c r="AY290" s="177" t="s">
        <v>155</v>
      </c>
    </row>
    <row r="291" spans="1:65" s="2" customFormat="1" ht="21.75" customHeight="1">
      <c r="A291" s="33"/>
      <c r="B291" s="145"/>
      <c r="C291" s="184" t="s">
        <v>229</v>
      </c>
      <c r="D291" s="184" t="s">
        <v>230</v>
      </c>
      <c r="E291" s="185" t="s">
        <v>1028</v>
      </c>
      <c r="F291" s="186" t="s">
        <v>1029</v>
      </c>
      <c r="G291" s="187" t="s">
        <v>292</v>
      </c>
      <c r="H291" s="188">
        <v>4.069</v>
      </c>
      <c r="I291" s="189"/>
      <c r="J291" s="190">
        <f>ROUND(I291*H291,2)</f>
        <v>0</v>
      </c>
      <c r="K291" s="191"/>
      <c r="L291" s="192"/>
      <c r="M291" s="193" t="s">
        <v>1</v>
      </c>
      <c r="N291" s="194" t="s">
        <v>41</v>
      </c>
      <c r="O291" s="59"/>
      <c r="P291" s="156">
        <f>O291*H291</f>
        <v>0</v>
      </c>
      <c r="Q291" s="156">
        <v>0</v>
      </c>
      <c r="R291" s="156">
        <f>Q291*H291</f>
        <v>0</v>
      </c>
      <c r="S291" s="156">
        <v>0</v>
      </c>
      <c r="T291" s="157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8" t="s">
        <v>185</v>
      </c>
      <c r="AT291" s="158" t="s">
        <v>230</v>
      </c>
      <c r="AU291" s="158" t="s">
        <v>86</v>
      </c>
      <c r="AY291" s="18" t="s">
        <v>155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8" t="s">
        <v>84</v>
      </c>
      <c r="BK291" s="159">
        <f>ROUND(I291*H291,2)</f>
        <v>0</v>
      </c>
      <c r="BL291" s="18" t="s">
        <v>161</v>
      </c>
      <c r="BM291" s="158" t="s">
        <v>215</v>
      </c>
    </row>
    <row r="292" spans="1:65" s="14" customFormat="1">
      <c r="B292" s="169"/>
      <c r="D292" s="161" t="s">
        <v>167</v>
      </c>
      <c r="E292" s="170" t="s">
        <v>1</v>
      </c>
      <c r="F292" s="171" t="s">
        <v>1027</v>
      </c>
      <c r="H292" s="170" t="s">
        <v>1</v>
      </c>
      <c r="I292" s="172"/>
      <c r="L292" s="169"/>
      <c r="M292" s="173"/>
      <c r="N292" s="174"/>
      <c r="O292" s="174"/>
      <c r="P292" s="174"/>
      <c r="Q292" s="174"/>
      <c r="R292" s="174"/>
      <c r="S292" s="174"/>
      <c r="T292" s="175"/>
      <c r="AT292" s="170" t="s">
        <v>167</v>
      </c>
      <c r="AU292" s="170" t="s">
        <v>86</v>
      </c>
      <c r="AV292" s="14" t="s">
        <v>84</v>
      </c>
      <c r="AW292" s="14" t="s">
        <v>32</v>
      </c>
      <c r="AX292" s="14" t="s">
        <v>76</v>
      </c>
      <c r="AY292" s="170" t="s">
        <v>155</v>
      </c>
    </row>
    <row r="293" spans="1:65" s="13" customFormat="1">
      <c r="B293" s="160"/>
      <c r="D293" s="161" t="s">
        <v>167</v>
      </c>
      <c r="E293" s="162" t="s">
        <v>1</v>
      </c>
      <c r="F293" s="163" t="s">
        <v>1030</v>
      </c>
      <c r="H293" s="164">
        <v>4.069</v>
      </c>
      <c r="I293" s="165"/>
      <c r="L293" s="160"/>
      <c r="M293" s="166"/>
      <c r="N293" s="167"/>
      <c r="O293" s="167"/>
      <c r="P293" s="167"/>
      <c r="Q293" s="167"/>
      <c r="R293" s="167"/>
      <c r="S293" s="167"/>
      <c r="T293" s="168"/>
      <c r="AT293" s="162" t="s">
        <v>167</v>
      </c>
      <c r="AU293" s="162" t="s">
        <v>86</v>
      </c>
      <c r="AV293" s="13" t="s">
        <v>86</v>
      </c>
      <c r="AW293" s="13" t="s">
        <v>32</v>
      </c>
      <c r="AX293" s="13" t="s">
        <v>76</v>
      </c>
      <c r="AY293" s="162" t="s">
        <v>155</v>
      </c>
    </row>
    <row r="294" spans="1:65" s="15" customFormat="1">
      <c r="B294" s="176"/>
      <c r="D294" s="161" t="s">
        <v>167</v>
      </c>
      <c r="E294" s="177" t="s">
        <v>1</v>
      </c>
      <c r="F294" s="178" t="s">
        <v>178</v>
      </c>
      <c r="H294" s="179">
        <v>4.069</v>
      </c>
      <c r="I294" s="180"/>
      <c r="L294" s="176"/>
      <c r="M294" s="181"/>
      <c r="N294" s="182"/>
      <c r="O294" s="182"/>
      <c r="P294" s="182"/>
      <c r="Q294" s="182"/>
      <c r="R294" s="182"/>
      <c r="S294" s="182"/>
      <c r="T294" s="183"/>
      <c r="AT294" s="177" t="s">
        <v>167</v>
      </c>
      <c r="AU294" s="177" t="s">
        <v>86</v>
      </c>
      <c r="AV294" s="15" t="s">
        <v>161</v>
      </c>
      <c r="AW294" s="15" t="s">
        <v>32</v>
      </c>
      <c r="AX294" s="15" t="s">
        <v>84</v>
      </c>
      <c r="AY294" s="177" t="s">
        <v>155</v>
      </c>
    </row>
    <row r="295" spans="1:65" s="2" customFormat="1" ht="37.9" customHeight="1">
      <c r="A295" s="33"/>
      <c r="B295" s="145"/>
      <c r="C295" s="146" t="s">
        <v>189</v>
      </c>
      <c r="D295" s="146" t="s">
        <v>157</v>
      </c>
      <c r="E295" s="147" t="s">
        <v>1031</v>
      </c>
      <c r="F295" s="148" t="s">
        <v>1032</v>
      </c>
      <c r="G295" s="149" t="s">
        <v>292</v>
      </c>
      <c r="H295" s="150">
        <v>90.93</v>
      </c>
      <c r="I295" s="151"/>
      <c r="J295" s="152">
        <f>ROUND(I295*H295,2)</f>
        <v>0</v>
      </c>
      <c r="K295" s="153"/>
      <c r="L295" s="34"/>
      <c r="M295" s="154" t="s">
        <v>1</v>
      </c>
      <c r="N295" s="155" t="s">
        <v>41</v>
      </c>
      <c r="O295" s="59"/>
      <c r="P295" s="156">
        <f>O295*H295</f>
        <v>0</v>
      </c>
      <c r="Q295" s="156">
        <v>0</v>
      </c>
      <c r="R295" s="156">
        <f>Q295*H295</f>
        <v>0</v>
      </c>
      <c r="S295" s="156">
        <v>0</v>
      </c>
      <c r="T295" s="157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8" t="s">
        <v>161</v>
      </c>
      <c r="AT295" s="158" t="s">
        <v>157</v>
      </c>
      <c r="AU295" s="158" t="s">
        <v>86</v>
      </c>
      <c r="AY295" s="18" t="s">
        <v>155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8" t="s">
        <v>84</v>
      </c>
      <c r="BK295" s="159">
        <f>ROUND(I295*H295,2)</f>
        <v>0</v>
      </c>
      <c r="BL295" s="18" t="s">
        <v>161</v>
      </c>
      <c r="BM295" s="158" t="s">
        <v>225</v>
      </c>
    </row>
    <row r="296" spans="1:65" s="14" customFormat="1">
      <c r="B296" s="169"/>
      <c r="D296" s="161" t="s">
        <v>167</v>
      </c>
      <c r="E296" s="170" t="s">
        <v>1</v>
      </c>
      <c r="F296" s="171" t="s">
        <v>882</v>
      </c>
      <c r="H296" s="170" t="s">
        <v>1</v>
      </c>
      <c r="I296" s="172"/>
      <c r="L296" s="169"/>
      <c r="M296" s="173"/>
      <c r="N296" s="174"/>
      <c r="O296" s="174"/>
      <c r="P296" s="174"/>
      <c r="Q296" s="174"/>
      <c r="R296" s="174"/>
      <c r="S296" s="174"/>
      <c r="T296" s="175"/>
      <c r="AT296" s="170" t="s">
        <v>167</v>
      </c>
      <c r="AU296" s="170" t="s">
        <v>86</v>
      </c>
      <c r="AV296" s="14" t="s">
        <v>84</v>
      </c>
      <c r="AW296" s="14" t="s">
        <v>32</v>
      </c>
      <c r="AX296" s="14" t="s">
        <v>76</v>
      </c>
      <c r="AY296" s="170" t="s">
        <v>155</v>
      </c>
    </row>
    <row r="297" spans="1:65" s="13" customFormat="1">
      <c r="B297" s="160"/>
      <c r="D297" s="161" t="s">
        <v>167</v>
      </c>
      <c r="E297" s="162" t="s">
        <v>1</v>
      </c>
      <c r="F297" s="163" t="s">
        <v>1033</v>
      </c>
      <c r="H297" s="164">
        <v>60.73</v>
      </c>
      <c r="I297" s="165"/>
      <c r="L297" s="160"/>
      <c r="M297" s="166"/>
      <c r="N297" s="167"/>
      <c r="O297" s="167"/>
      <c r="P297" s="167"/>
      <c r="Q297" s="167"/>
      <c r="R297" s="167"/>
      <c r="S297" s="167"/>
      <c r="T297" s="168"/>
      <c r="AT297" s="162" t="s">
        <v>167</v>
      </c>
      <c r="AU297" s="162" t="s">
        <v>86</v>
      </c>
      <c r="AV297" s="13" t="s">
        <v>86</v>
      </c>
      <c r="AW297" s="13" t="s">
        <v>32</v>
      </c>
      <c r="AX297" s="13" t="s">
        <v>76</v>
      </c>
      <c r="AY297" s="162" t="s">
        <v>155</v>
      </c>
    </row>
    <row r="298" spans="1:65" s="13" customFormat="1">
      <c r="B298" s="160"/>
      <c r="D298" s="161" t="s">
        <v>167</v>
      </c>
      <c r="E298" s="162" t="s">
        <v>1</v>
      </c>
      <c r="F298" s="163" t="s">
        <v>1034</v>
      </c>
      <c r="H298" s="164">
        <v>30.2</v>
      </c>
      <c r="I298" s="165"/>
      <c r="L298" s="160"/>
      <c r="M298" s="166"/>
      <c r="N298" s="167"/>
      <c r="O298" s="167"/>
      <c r="P298" s="167"/>
      <c r="Q298" s="167"/>
      <c r="R298" s="167"/>
      <c r="S298" s="167"/>
      <c r="T298" s="168"/>
      <c r="AT298" s="162" t="s">
        <v>167</v>
      </c>
      <c r="AU298" s="162" t="s">
        <v>86</v>
      </c>
      <c r="AV298" s="13" t="s">
        <v>86</v>
      </c>
      <c r="AW298" s="13" t="s">
        <v>32</v>
      </c>
      <c r="AX298" s="13" t="s">
        <v>76</v>
      </c>
      <c r="AY298" s="162" t="s">
        <v>155</v>
      </c>
    </row>
    <row r="299" spans="1:65" s="15" customFormat="1">
      <c r="B299" s="176"/>
      <c r="D299" s="161" t="s">
        <v>167</v>
      </c>
      <c r="E299" s="177" t="s">
        <v>1</v>
      </c>
      <c r="F299" s="178" t="s">
        <v>178</v>
      </c>
      <c r="H299" s="179">
        <v>90.929999999999993</v>
      </c>
      <c r="I299" s="180"/>
      <c r="L299" s="176"/>
      <c r="M299" s="181"/>
      <c r="N299" s="182"/>
      <c r="O299" s="182"/>
      <c r="P299" s="182"/>
      <c r="Q299" s="182"/>
      <c r="R299" s="182"/>
      <c r="S299" s="182"/>
      <c r="T299" s="183"/>
      <c r="AT299" s="177" t="s">
        <v>167</v>
      </c>
      <c r="AU299" s="177" t="s">
        <v>86</v>
      </c>
      <c r="AV299" s="15" t="s">
        <v>161</v>
      </c>
      <c r="AW299" s="15" t="s">
        <v>32</v>
      </c>
      <c r="AX299" s="15" t="s">
        <v>84</v>
      </c>
      <c r="AY299" s="177" t="s">
        <v>155</v>
      </c>
    </row>
    <row r="300" spans="1:65" s="2" customFormat="1" ht="16.5" customHeight="1">
      <c r="A300" s="33"/>
      <c r="B300" s="145"/>
      <c r="C300" s="184" t="s">
        <v>108</v>
      </c>
      <c r="D300" s="184" t="s">
        <v>230</v>
      </c>
      <c r="E300" s="185" t="s">
        <v>1035</v>
      </c>
      <c r="F300" s="186" t="s">
        <v>1036</v>
      </c>
      <c r="G300" s="187" t="s">
        <v>292</v>
      </c>
      <c r="H300" s="188">
        <v>93.658000000000001</v>
      </c>
      <c r="I300" s="189"/>
      <c r="J300" s="190">
        <f>ROUND(I300*H300,2)</f>
        <v>0</v>
      </c>
      <c r="K300" s="191"/>
      <c r="L300" s="192"/>
      <c r="M300" s="193" t="s">
        <v>1</v>
      </c>
      <c r="N300" s="194" t="s">
        <v>41</v>
      </c>
      <c r="O300" s="59"/>
      <c r="P300" s="156">
        <f>O300*H300</f>
        <v>0</v>
      </c>
      <c r="Q300" s="156">
        <v>0</v>
      </c>
      <c r="R300" s="156">
        <f>Q300*H300</f>
        <v>0</v>
      </c>
      <c r="S300" s="156">
        <v>0</v>
      </c>
      <c r="T300" s="157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58" t="s">
        <v>185</v>
      </c>
      <c r="AT300" s="158" t="s">
        <v>230</v>
      </c>
      <c r="AU300" s="158" t="s">
        <v>86</v>
      </c>
      <c r="AY300" s="18" t="s">
        <v>155</v>
      </c>
      <c r="BE300" s="159">
        <f>IF(N300="základní",J300,0)</f>
        <v>0</v>
      </c>
      <c r="BF300" s="159">
        <f>IF(N300="snížená",J300,0)</f>
        <v>0</v>
      </c>
      <c r="BG300" s="159">
        <f>IF(N300="zákl. přenesená",J300,0)</f>
        <v>0</v>
      </c>
      <c r="BH300" s="159">
        <f>IF(N300="sníž. přenesená",J300,0)</f>
        <v>0</v>
      </c>
      <c r="BI300" s="159">
        <f>IF(N300="nulová",J300,0)</f>
        <v>0</v>
      </c>
      <c r="BJ300" s="18" t="s">
        <v>84</v>
      </c>
      <c r="BK300" s="159">
        <f>ROUND(I300*H300,2)</f>
        <v>0</v>
      </c>
      <c r="BL300" s="18" t="s">
        <v>161</v>
      </c>
      <c r="BM300" s="158" t="s">
        <v>233</v>
      </c>
    </row>
    <row r="301" spans="1:65" s="13" customFormat="1">
      <c r="B301" s="160"/>
      <c r="D301" s="161" t="s">
        <v>167</v>
      </c>
      <c r="E301" s="162" t="s">
        <v>1</v>
      </c>
      <c r="F301" s="163" t="s">
        <v>1037</v>
      </c>
      <c r="H301" s="164">
        <v>93.658000000000001</v>
      </c>
      <c r="I301" s="165"/>
      <c r="L301" s="160"/>
      <c r="M301" s="166"/>
      <c r="N301" s="167"/>
      <c r="O301" s="167"/>
      <c r="P301" s="167"/>
      <c r="Q301" s="167"/>
      <c r="R301" s="167"/>
      <c r="S301" s="167"/>
      <c r="T301" s="168"/>
      <c r="AT301" s="162" t="s">
        <v>167</v>
      </c>
      <c r="AU301" s="162" t="s">
        <v>86</v>
      </c>
      <c r="AV301" s="13" t="s">
        <v>86</v>
      </c>
      <c r="AW301" s="13" t="s">
        <v>32</v>
      </c>
      <c r="AX301" s="13" t="s">
        <v>76</v>
      </c>
      <c r="AY301" s="162" t="s">
        <v>155</v>
      </c>
    </row>
    <row r="302" spans="1:65" s="15" customFormat="1">
      <c r="B302" s="176"/>
      <c r="D302" s="161" t="s">
        <v>167</v>
      </c>
      <c r="E302" s="177" t="s">
        <v>1</v>
      </c>
      <c r="F302" s="178" t="s">
        <v>178</v>
      </c>
      <c r="H302" s="179">
        <v>93.658000000000001</v>
      </c>
      <c r="I302" s="180"/>
      <c r="L302" s="176"/>
      <c r="M302" s="181"/>
      <c r="N302" s="182"/>
      <c r="O302" s="182"/>
      <c r="P302" s="182"/>
      <c r="Q302" s="182"/>
      <c r="R302" s="182"/>
      <c r="S302" s="182"/>
      <c r="T302" s="183"/>
      <c r="AT302" s="177" t="s">
        <v>167</v>
      </c>
      <c r="AU302" s="177" t="s">
        <v>86</v>
      </c>
      <c r="AV302" s="15" t="s">
        <v>161</v>
      </c>
      <c r="AW302" s="15" t="s">
        <v>32</v>
      </c>
      <c r="AX302" s="15" t="s">
        <v>84</v>
      </c>
      <c r="AY302" s="177" t="s">
        <v>155</v>
      </c>
    </row>
    <row r="303" spans="1:65" s="2" customFormat="1" ht="37.9" customHeight="1">
      <c r="A303" s="33"/>
      <c r="B303" s="145"/>
      <c r="C303" s="146" t="s">
        <v>111</v>
      </c>
      <c r="D303" s="146" t="s">
        <v>157</v>
      </c>
      <c r="E303" s="147" t="s">
        <v>1038</v>
      </c>
      <c r="F303" s="148" t="s">
        <v>1039</v>
      </c>
      <c r="G303" s="149" t="s">
        <v>292</v>
      </c>
      <c r="H303" s="150">
        <v>37.75</v>
      </c>
      <c r="I303" s="151"/>
      <c r="J303" s="152">
        <f>ROUND(I303*H303,2)</f>
        <v>0</v>
      </c>
      <c r="K303" s="153"/>
      <c r="L303" s="34"/>
      <c r="M303" s="154" t="s">
        <v>1</v>
      </c>
      <c r="N303" s="155" t="s">
        <v>41</v>
      </c>
      <c r="O303" s="59"/>
      <c r="P303" s="156">
        <f>O303*H303</f>
        <v>0</v>
      </c>
      <c r="Q303" s="156">
        <v>0</v>
      </c>
      <c r="R303" s="156">
        <f>Q303*H303</f>
        <v>0</v>
      </c>
      <c r="S303" s="156">
        <v>0</v>
      </c>
      <c r="T303" s="157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8" t="s">
        <v>161</v>
      </c>
      <c r="AT303" s="158" t="s">
        <v>157</v>
      </c>
      <c r="AU303" s="158" t="s">
        <v>86</v>
      </c>
      <c r="AY303" s="18" t="s">
        <v>155</v>
      </c>
      <c r="BE303" s="159">
        <f>IF(N303="základní",J303,0)</f>
        <v>0</v>
      </c>
      <c r="BF303" s="159">
        <f>IF(N303="snížená",J303,0)</f>
        <v>0</v>
      </c>
      <c r="BG303" s="159">
        <f>IF(N303="zákl. přenesená",J303,0)</f>
        <v>0</v>
      </c>
      <c r="BH303" s="159">
        <f>IF(N303="sníž. přenesená",J303,0)</f>
        <v>0</v>
      </c>
      <c r="BI303" s="159">
        <f>IF(N303="nulová",J303,0)</f>
        <v>0</v>
      </c>
      <c r="BJ303" s="18" t="s">
        <v>84</v>
      </c>
      <c r="BK303" s="159">
        <f>ROUND(I303*H303,2)</f>
        <v>0</v>
      </c>
      <c r="BL303" s="18" t="s">
        <v>161</v>
      </c>
      <c r="BM303" s="158" t="s">
        <v>237</v>
      </c>
    </row>
    <row r="304" spans="1:65" s="14" customFormat="1">
      <c r="B304" s="169"/>
      <c r="D304" s="161" t="s">
        <v>167</v>
      </c>
      <c r="E304" s="170" t="s">
        <v>1</v>
      </c>
      <c r="F304" s="171" t="s">
        <v>882</v>
      </c>
      <c r="H304" s="170" t="s">
        <v>1</v>
      </c>
      <c r="I304" s="172"/>
      <c r="L304" s="169"/>
      <c r="M304" s="173"/>
      <c r="N304" s="174"/>
      <c r="O304" s="174"/>
      <c r="P304" s="174"/>
      <c r="Q304" s="174"/>
      <c r="R304" s="174"/>
      <c r="S304" s="174"/>
      <c r="T304" s="175"/>
      <c r="AT304" s="170" t="s">
        <v>167</v>
      </c>
      <c r="AU304" s="170" t="s">
        <v>86</v>
      </c>
      <c r="AV304" s="14" t="s">
        <v>84</v>
      </c>
      <c r="AW304" s="14" t="s">
        <v>32</v>
      </c>
      <c r="AX304" s="14" t="s">
        <v>76</v>
      </c>
      <c r="AY304" s="170" t="s">
        <v>155</v>
      </c>
    </row>
    <row r="305" spans="1:65" s="13" customFormat="1">
      <c r="B305" s="160"/>
      <c r="D305" s="161" t="s">
        <v>167</v>
      </c>
      <c r="E305" s="162" t="s">
        <v>1</v>
      </c>
      <c r="F305" s="163" t="s">
        <v>1040</v>
      </c>
      <c r="H305" s="164">
        <v>37.75</v>
      </c>
      <c r="I305" s="165"/>
      <c r="L305" s="160"/>
      <c r="M305" s="166"/>
      <c r="N305" s="167"/>
      <c r="O305" s="167"/>
      <c r="P305" s="167"/>
      <c r="Q305" s="167"/>
      <c r="R305" s="167"/>
      <c r="S305" s="167"/>
      <c r="T305" s="168"/>
      <c r="AT305" s="162" t="s">
        <v>167</v>
      </c>
      <c r="AU305" s="162" t="s">
        <v>86</v>
      </c>
      <c r="AV305" s="13" t="s">
        <v>86</v>
      </c>
      <c r="AW305" s="13" t="s">
        <v>32</v>
      </c>
      <c r="AX305" s="13" t="s">
        <v>76</v>
      </c>
      <c r="AY305" s="162" t="s">
        <v>155</v>
      </c>
    </row>
    <row r="306" spans="1:65" s="15" customFormat="1">
      <c r="B306" s="176"/>
      <c r="D306" s="161" t="s">
        <v>167</v>
      </c>
      <c r="E306" s="177" t="s">
        <v>1</v>
      </c>
      <c r="F306" s="178" t="s">
        <v>178</v>
      </c>
      <c r="H306" s="179">
        <v>37.75</v>
      </c>
      <c r="I306" s="180"/>
      <c r="L306" s="176"/>
      <c r="M306" s="181"/>
      <c r="N306" s="182"/>
      <c r="O306" s="182"/>
      <c r="P306" s="182"/>
      <c r="Q306" s="182"/>
      <c r="R306" s="182"/>
      <c r="S306" s="182"/>
      <c r="T306" s="183"/>
      <c r="AT306" s="177" t="s">
        <v>167</v>
      </c>
      <c r="AU306" s="177" t="s">
        <v>86</v>
      </c>
      <c r="AV306" s="15" t="s">
        <v>161</v>
      </c>
      <c r="AW306" s="15" t="s">
        <v>32</v>
      </c>
      <c r="AX306" s="15" t="s">
        <v>84</v>
      </c>
      <c r="AY306" s="177" t="s">
        <v>155</v>
      </c>
    </row>
    <row r="307" spans="1:65" s="2" customFormat="1" ht="16.5" customHeight="1">
      <c r="A307" s="33"/>
      <c r="B307" s="145"/>
      <c r="C307" s="184" t="s">
        <v>114</v>
      </c>
      <c r="D307" s="184" t="s">
        <v>230</v>
      </c>
      <c r="E307" s="185" t="s">
        <v>1041</v>
      </c>
      <c r="F307" s="186" t="s">
        <v>1042</v>
      </c>
      <c r="G307" s="187" t="s">
        <v>292</v>
      </c>
      <c r="H307" s="188">
        <v>38.883000000000003</v>
      </c>
      <c r="I307" s="189"/>
      <c r="J307" s="190">
        <f>ROUND(I307*H307,2)</f>
        <v>0</v>
      </c>
      <c r="K307" s="191"/>
      <c r="L307" s="192"/>
      <c r="M307" s="193" t="s">
        <v>1</v>
      </c>
      <c r="N307" s="194" t="s">
        <v>41</v>
      </c>
      <c r="O307" s="59"/>
      <c r="P307" s="156">
        <f>O307*H307</f>
        <v>0</v>
      </c>
      <c r="Q307" s="156">
        <v>0</v>
      </c>
      <c r="R307" s="156">
        <f>Q307*H307</f>
        <v>0</v>
      </c>
      <c r="S307" s="156">
        <v>0</v>
      </c>
      <c r="T307" s="157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8" t="s">
        <v>185</v>
      </c>
      <c r="AT307" s="158" t="s">
        <v>230</v>
      </c>
      <c r="AU307" s="158" t="s">
        <v>86</v>
      </c>
      <c r="AY307" s="18" t="s">
        <v>155</v>
      </c>
      <c r="BE307" s="159">
        <f>IF(N307="základní",J307,0)</f>
        <v>0</v>
      </c>
      <c r="BF307" s="159">
        <f>IF(N307="snížená",J307,0)</f>
        <v>0</v>
      </c>
      <c r="BG307" s="159">
        <f>IF(N307="zákl. přenesená",J307,0)</f>
        <v>0</v>
      </c>
      <c r="BH307" s="159">
        <f>IF(N307="sníž. přenesená",J307,0)</f>
        <v>0</v>
      </c>
      <c r="BI307" s="159">
        <f>IF(N307="nulová",J307,0)</f>
        <v>0</v>
      </c>
      <c r="BJ307" s="18" t="s">
        <v>84</v>
      </c>
      <c r="BK307" s="159">
        <f>ROUND(I307*H307,2)</f>
        <v>0</v>
      </c>
      <c r="BL307" s="18" t="s">
        <v>161</v>
      </c>
      <c r="BM307" s="158" t="s">
        <v>241</v>
      </c>
    </row>
    <row r="308" spans="1:65" s="13" customFormat="1">
      <c r="B308" s="160"/>
      <c r="D308" s="161" t="s">
        <v>167</v>
      </c>
      <c r="E308" s="162" t="s">
        <v>1</v>
      </c>
      <c r="F308" s="163" t="s">
        <v>1043</v>
      </c>
      <c r="H308" s="164">
        <v>38.883000000000003</v>
      </c>
      <c r="I308" s="165"/>
      <c r="L308" s="160"/>
      <c r="M308" s="166"/>
      <c r="N308" s="167"/>
      <c r="O308" s="167"/>
      <c r="P308" s="167"/>
      <c r="Q308" s="167"/>
      <c r="R308" s="167"/>
      <c r="S308" s="167"/>
      <c r="T308" s="168"/>
      <c r="AT308" s="162" t="s">
        <v>167</v>
      </c>
      <c r="AU308" s="162" t="s">
        <v>86</v>
      </c>
      <c r="AV308" s="13" t="s">
        <v>86</v>
      </c>
      <c r="AW308" s="13" t="s">
        <v>32</v>
      </c>
      <c r="AX308" s="13" t="s">
        <v>76</v>
      </c>
      <c r="AY308" s="162" t="s">
        <v>155</v>
      </c>
    </row>
    <row r="309" spans="1:65" s="15" customFormat="1">
      <c r="B309" s="176"/>
      <c r="D309" s="161" t="s">
        <v>167</v>
      </c>
      <c r="E309" s="177" t="s">
        <v>1</v>
      </c>
      <c r="F309" s="178" t="s">
        <v>178</v>
      </c>
      <c r="H309" s="179">
        <v>38.883000000000003</v>
      </c>
      <c r="I309" s="180"/>
      <c r="L309" s="176"/>
      <c r="M309" s="181"/>
      <c r="N309" s="182"/>
      <c r="O309" s="182"/>
      <c r="P309" s="182"/>
      <c r="Q309" s="182"/>
      <c r="R309" s="182"/>
      <c r="S309" s="182"/>
      <c r="T309" s="183"/>
      <c r="AT309" s="177" t="s">
        <v>167</v>
      </c>
      <c r="AU309" s="177" t="s">
        <v>86</v>
      </c>
      <c r="AV309" s="15" t="s">
        <v>161</v>
      </c>
      <c r="AW309" s="15" t="s">
        <v>32</v>
      </c>
      <c r="AX309" s="15" t="s">
        <v>84</v>
      </c>
      <c r="AY309" s="177" t="s">
        <v>155</v>
      </c>
    </row>
    <row r="310" spans="1:65" s="2" customFormat="1" ht="21.75" customHeight="1">
      <c r="A310" s="33"/>
      <c r="B310" s="145"/>
      <c r="C310" s="146" t="s">
        <v>1044</v>
      </c>
      <c r="D310" s="146" t="s">
        <v>157</v>
      </c>
      <c r="E310" s="147" t="s">
        <v>844</v>
      </c>
      <c r="F310" s="148" t="s">
        <v>1045</v>
      </c>
      <c r="G310" s="149" t="s">
        <v>292</v>
      </c>
      <c r="H310" s="150">
        <v>2.5</v>
      </c>
      <c r="I310" s="151"/>
      <c r="J310" s="152">
        <f>ROUND(I310*H310,2)</f>
        <v>0</v>
      </c>
      <c r="K310" s="153"/>
      <c r="L310" s="34"/>
      <c r="M310" s="154" t="s">
        <v>1</v>
      </c>
      <c r="N310" s="155" t="s">
        <v>41</v>
      </c>
      <c r="O310" s="59"/>
      <c r="P310" s="156">
        <f>O310*H310</f>
        <v>0</v>
      </c>
      <c r="Q310" s="156">
        <v>0</v>
      </c>
      <c r="R310" s="156">
        <f>Q310*H310</f>
        <v>0</v>
      </c>
      <c r="S310" s="156">
        <v>0</v>
      </c>
      <c r="T310" s="157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58" t="s">
        <v>161</v>
      </c>
      <c r="AT310" s="158" t="s">
        <v>157</v>
      </c>
      <c r="AU310" s="158" t="s">
        <v>86</v>
      </c>
      <c r="AY310" s="18" t="s">
        <v>155</v>
      </c>
      <c r="BE310" s="159">
        <f>IF(N310="základní",J310,0)</f>
        <v>0</v>
      </c>
      <c r="BF310" s="159">
        <f>IF(N310="snížená",J310,0)</f>
        <v>0</v>
      </c>
      <c r="BG310" s="159">
        <f>IF(N310="zákl. přenesená",J310,0)</f>
        <v>0</v>
      </c>
      <c r="BH310" s="159">
        <f>IF(N310="sníž. přenesená",J310,0)</f>
        <v>0</v>
      </c>
      <c r="BI310" s="159">
        <f>IF(N310="nulová",J310,0)</f>
        <v>0</v>
      </c>
      <c r="BJ310" s="18" t="s">
        <v>84</v>
      </c>
      <c r="BK310" s="159">
        <f>ROUND(I310*H310,2)</f>
        <v>0</v>
      </c>
      <c r="BL310" s="18" t="s">
        <v>161</v>
      </c>
      <c r="BM310" s="158" t="s">
        <v>242</v>
      </c>
    </row>
    <row r="311" spans="1:65" s="2" customFormat="1" ht="16.5" customHeight="1">
      <c r="A311" s="33"/>
      <c r="B311" s="145"/>
      <c r="C311" s="146" t="s">
        <v>198</v>
      </c>
      <c r="D311" s="146" t="s">
        <v>157</v>
      </c>
      <c r="E311" s="147" t="s">
        <v>1046</v>
      </c>
      <c r="F311" s="148" t="s">
        <v>1047</v>
      </c>
      <c r="G311" s="149" t="s">
        <v>224</v>
      </c>
      <c r="H311" s="150">
        <v>7</v>
      </c>
      <c r="I311" s="151"/>
      <c r="J311" s="152">
        <f>ROUND(I311*H311,2)</f>
        <v>0</v>
      </c>
      <c r="K311" s="153"/>
      <c r="L311" s="34"/>
      <c r="M311" s="154" t="s">
        <v>1</v>
      </c>
      <c r="N311" s="155" t="s">
        <v>41</v>
      </c>
      <c r="O311" s="59"/>
      <c r="P311" s="156">
        <f>O311*H311</f>
        <v>0</v>
      </c>
      <c r="Q311" s="156">
        <v>0</v>
      </c>
      <c r="R311" s="156">
        <f>Q311*H311</f>
        <v>0</v>
      </c>
      <c r="S311" s="156">
        <v>0</v>
      </c>
      <c r="T311" s="157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8" t="s">
        <v>161</v>
      </c>
      <c r="AT311" s="158" t="s">
        <v>157</v>
      </c>
      <c r="AU311" s="158" t="s">
        <v>86</v>
      </c>
      <c r="AY311" s="18" t="s">
        <v>155</v>
      </c>
      <c r="BE311" s="159">
        <f>IF(N311="základní",J311,0)</f>
        <v>0</v>
      </c>
      <c r="BF311" s="159">
        <f>IF(N311="snížená",J311,0)</f>
        <v>0</v>
      </c>
      <c r="BG311" s="159">
        <f>IF(N311="zákl. přenesená",J311,0)</f>
        <v>0</v>
      </c>
      <c r="BH311" s="159">
        <f>IF(N311="sníž. přenesená",J311,0)</f>
        <v>0</v>
      </c>
      <c r="BI311" s="159">
        <f>IF(N311="nulová",J311,0)</f>
        <v>0</v>
      </c>
      <c r="BJ311" s="18" t="s">
        <v>84</v>
      </c>
      <c r="BK311" s="159">
        <f>ROUND(I311*H311,2)</f>
        <v>0</v>
      </c>
      <c r="BL311" s="18" t="s">
        <v>161</v>
      </c>
      <c r="BM311" s="158" t="s">
        <v>247</v>
      </c>
    </row>
    <row r="312" spans="1:65" s="14" customFormat="1">
      <c r="B312" s="169"/>
      <c r="D312" s="161" t="s">
        <v>167</v>
      </c>
      <c r="E312" s="170" t="s">
        <v>1</v>
      </c>
      <c r="F312" s="171" t="s">
        <v>1027</v>
      </c>
      <c r="H312" s="170" t="s">
        <v>1</v>
      </c>
      <c r="I312" s="172"/>
      <c r="L312" s="169"/>
      <c r="M312" s="173"/>
      <c r="N312" s="174"/>
      <c r="O312" s="174"/>
      <c r="P312" s="174"/>
      <c r="Q312" s="174"/>
      <c r="R312" s="174"/>
      <c r="S312" s="174"/>
      <c r="T312" s="175"/>
      <c r="AT312" s="170" t="s">
        <v>167</v>
      </c>
      <c r="AU312" s="170" t="s">
        <v>86</v>
      </c>
      <c r="AV312" s="14" t="s">
        <v>84</v>
      </c>
      <c r="AW312" s="14" t="s">
        <v>32</v>
      </c>
      <c r="AX312" s="14" t="s">
        <v>76</v>
      </c>
      <c r="AY312" s="170" t="s">
        <v>155</v>
      </c>
    </row>
    <row r="313" spans="1:65" s="13" customFormat="1">
      <c r="B313" s="160"/>
      <c r="D313" s="161" t="s">
        <v>167</v>
      </c>
      <c r="E313" s="162" t="s">
        <v>1</v>
      </c>
      <c r="F313" s="163" t="s">
        <v>1048</v>
      </c>
      <c r="H313" s="164">
        <v>7</v>
      </c>
      <c r="I313" s="165"/>
      <c r="L313" s="160"/>
      <c r="M313" s="166"/>
      <c r="N313" s="167"/>
      <c r="O313" s="167"/>
      <c r="P313" s="167"/>
      <c r="Q313" s="167"/>
      <c r="R313" s="167"/>
      <c r="S313" s="167"/>
      <c r="T313" s="168"/>
      <c r="AT313" s="162" t="s">
        <v>167</v>
      </c>
      <c r="AU313" s="162" t="s">
        <v>86</v>
      </c>
      <c r="AV313" s="13" t="s">
        <v>86</v>
      </c>
      <c r="AW313" s="13" t="s">
        <v>32</v>
      </c>
      <c r="AX313" s="13" t="s">
        <v>76</v>
      </c>
      <c r="AY313" s="162" t="s">
        <v>155</v>
      </c>
    </row>
    <row r="314" spans="1:65" s="15" customFormat="1">
      <c r="B314" s="176"/>
      <c r="D314" s="161" t="s">
        <v>167</v>
      </c>
      <c r="E314" s="177" t="s">
        <v>1</v>
      </c>
      <c r="F314" s="178" t="s">
        <v>178</v>
      </c>
      <c r="H314" s="179">
        <v>7</v>
      </c>
      <c r="I314" s="180"/>
      <c r="L314" s="176"/>
      <c r="M314" s="181"/>
      <c r="N314" s="182"/>
      <c r="O314" s="182"/>
      <c r="P314" s="182"/>
      <c r="Q314" s="182"/>
      <c r="R314" s="182"/>
      <c r="S314" s="182"/>
      <c r="T314" s="183"/>
      <c r="AT314" s="177" t="s">
        <v>167</v>
      </c>
      <c r="AU314" s="177" t="s">
        <v>86</v>
      </c>
      <c r="AV314" s="15" t="s">
        <v>161</v>
      </c>
      <c r="AW314" s="15" t="s">
        <v>32</v>
      </c>
      <c r="AX314" s="15" t="s">
        <v>84</v>
      </c>
      <c r="AY314" s="177" t="s">
        <v>155</v>
      </c>
    </row>
    <row r="315" spans="1:65" s="2" customFormat="1" ht="16.5" customHeight="1">
      <c r="A315" s="33"/>
      <c r="B315" s="145"/>
      <c r="C315" s="146" t="s">
        <v>253</v>
      </c>
      <c r="D315" s="146" t="s">
        <v>157</v>
      </c>
      <c r="E315" s="147" t="s">
        <v>1049</v>
      </c>
      <c r="F315" s="148" t="s">
        <v>1050</v>
      </c>
      <c r="G315" s="149" t="s">
        <v>224</v>
      </c>
      <c r="H315" s="150">
        <v>1</v>
      </c>
      <c r="I315" s="151"/>
      <c r="J315" s="152">
        <f>ROUND(I315*H315,2)</f>
        <v>0</v>
      </c>
      <c r="K315" s="153"/>
      <c r="L315" s="34"/>
      <c r="M315" s="154" t="s">
        <v>1</v>
      </c>
      <c r="N315" s="155" t="s">
        <v>41</v>
      </c>
      <c r="O315" s="59"/>
      <c r="P315" s="156">
        <f>O315*H315</f>
        <v>0</v>
      </c>
      <c r="Q315" s="156">
        <v>0</v>
      </c>
      <c r="R315" s="156">
        <f>Q315*H315</f>
        <v>0</v>
      </c>
      <c r="S315" s="156">
        <v>0</v>
      </c>
      <c r="T315" s="157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8" t="s">
        <v>161</v>
      </c>
      <c r="AT315" s="158" t="s">
        <v>157</v>
      </c>
      <c r="AU315" s="158" t="s">
        <v>86</v>
      </c>
      <c r="AY315" s="18" t="s">
        <v>155</v>
      </c>
      <c r="BE315" s="159">
        <f>IF(N315="základní",J315,0)</f>
        <v>0</v>
      </c>
      <c r="BF315" s="159">
        <f>IF(N315="snížená",J315,0)</f>
        <v>0</v>
      </c>
      <c r="BG315" s="159">
        <f>IF(N315="zákl. přenesená",J315,0)</f>
        <v>0</v>
      </c>
      <c r="BH315" s="159">
        <f>IF(N315="sníž. přenesená",J315,0)</f>
        <v>0</v>
      </c>
      <c r="BI315" s="159">
        <f>IF(N315="nulová",J315,0)</f>
        <v>0</v>
      </c>
      <c r="BJ315" s="18" t="s">
        <v>84</v>
      </c>
      <c r="BK315" s="159">
        <f>ROUND(I315*H315,2)</f>
        <v>0</v>
      </c>
      <c r="BL315" s="18" t="s">
        <v>161</v>
      </c>
      <c r="BM315" s="158" t="s">
        <v>252</v>
      </c>
    </row>
    <row r="316" spans="1:65" s="13" customFormat="1">
      <c r="B316" s="160"/>
      <c r="D316" s="161" t="s">
        <v>167</v>
      </c>
      <c r="E316" s="162" t="s">
        <v>1</v>
      </c>
      <c r="F316" s="163" t="s">
        <v>1051</v>
      </c>
      <c r="H316" s="164">
        <v>1</v>
      </c>
      <c r="I316" s="165"/>
      <c r="L316" s="160"/>
      <c r="M316" s="166"/>
      <c r="N316" s="167"/>
      <c r="O316" s="167"/>
      <c r="P316" s="167"/>
      <c r="Q316" s="167"/>
      <c r="R316" s="167"/>
      <c r="S316" s="167"/>
      <c r="T316" s="168"/>
      <c r="AT316" s="162" t="s">
        <v>167</v>
      </c>
      <c r="AU316" s="162" t="s">
        <v>86</v>
      </c>
      <c r="AV316" s="13" t="s">
        <v>86</v>
      </c>
      <c r="AW316" s="13" t="s">
        <v>32</v>
      </c>
      <c r="AX316" s="13" t="s">
        <v>76</v>
      </c>
      <c r="AY316" s="162" t="s">
        <v>155</v>
      </c>
    </row>
    <row r="317" spans="1:65" s="15" customFormat="1">
      <c r="B317" s="176"/>
      <c r="D317" s="161" t="s">
        <v>167</v>
      </c>
      <c r="E317" s="177" t="s">
        <v>1</v>
      </c>
      <c r="F317" s="178" t="s">
        <v>178</v>
      </c>
      <c r="H317" s="179">
        <v>1</v>
      </c>
      <c r="I317" s="180"/>
      <c r="L317" s="176"/>
      <c r="M317" s="181"/>
      <c r="N317" s="182"/>
      <c r="O317" s="182"/>
      <c r="P317" s="182"/>
      <c r="Q317" s="182"/>
      <c r="R317" s="182"/>
      <c r="S317" s="182"/>
      <c r="T317" s="183"/>
      <c r="AT317" s="177" t="s">
        <v>167</v>
      </c>
      <c r="AU317" s="177" t="s">
        <v>86</v>
      </c>
      <c r="AV317" s="15" t="s">
        <v>161</v>
      </c>
      <c r="AW317" s="15" t="s">
        <v>32</v>
      </c>
      <c r="AX317" s="15" t="s">
        <v>84</v>
      </c>
      <c r="AY317" s="177" t="s">
        <v>155</v>
      </c>
    </row>
    <row r="318" spans="1:65" s="2" customFormat="1" ht="24.2" customHeight="1">
      <c r="A318" s="33"/>
      <c r="B318" s="145"/>
      <c r="C318" s="146" t="s">
        <v>169</v>
      </c>
      <c r="D318" s="146" t="s">
        <v>157</v>
      </c>
      <c r="E318" s="147" t="s">
        <v>810</v>
      </c>
      <c r="F318" s="148" t="s">
        <v>811</v>
      </c>
      <c r="G318" s="149" t="s">
        <v>292</v>
      </c>
      <c r="H318" s="150">
        <v>3.95</v>
      </c>
      <c r="I318" s="151"/>
      <c r="J318" s="152">
        <f>ROUND(I318*H318,2)</f>
        <v>0</v>
      </c>
      <c r="K318" s="153"/>
      <c r="L318" s="34"/>
      <c r="M318" s="154" t="s">
        <v>1</v>
      </c>
      <c r="N318" s="155" t="s">
        <v>41</v>
      </c>
      <c r="O318" s="59"/>
      <c r="P318" s="156">
        <f>O318*H318</f>
        <v>0</v>
      </c>
      <c r="Q318" s="156">
        <v>0</v>
      </c>
      <c r="R318" s="156">
        <f>Q318*H318</f>
        <v>0</v>
      </c>
      <c r="S318" s="156">
        <v>0</v>
      </c>
      <c r="T318" s="157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8" t="s">
        <v>161</v>
      </c>
      <c r="AT318" s="158" t="s">
        <v>157</v>
      </c>
      <c r="AU318" s="158" t="s">
        <v>86</v>
      </c>
      <c r="AY318" s="18" t="s">
        <v>155</v>
      </c>
      <c r="BE318" s="159">
        <f>IF(N318="základní",J318,0)</f>
        <v>0</v>
      </c>
      <c r="BF318" s="159">
        <f>IF(N318="snížená",J318,0)</f>
        <v>0</v>
      </c>
      <c r="BG318" s="159">
        <f>IF(N318="zákl. přenesená",J318,0)</f>
        <v>0</v>
      </c>
      <c r="BH318" s="159">
        <f>IF(N318="sníž. přenesená",J318,0)</f>
        <v>0</v>
      </c>
      <c r="BI318" s="159">
        <f>IF(N318="nulová",J318,0)</f>
        <v>0</v>
      </c>
      <c r="BJ318" s="18" t="s">
        <v>84</v>
      </c>
      <c r="BK318" s="159">
        <f>ROUND(I318*H318,2)</f>
        <v>0</v>
      </c>
      <c r="BL318" s="18" t="s">
        <v>161</v>
      </c>
      <c r="BM318" s="158" t="s">
        <v>256</v>
      </c>
    </row>
    <row r="319" spans="1:65" s="2" customFormat="1" ht="16.5" customHeight="1">
      <c r="A319" s="33"/>
      <c r="B319" s="145"/>
      <c r="C319" s="146" t="s">
        <v>238</v>
      </c>
      <c r="D319" s="146" t="s">
        <v>157</v>
      </c>
      <c r="E319" s="147" t="s">
        <v>813</v>
      </c>
      <c r="F319" s="148" t="s">
        <v>1052</v>
      </c>
      <c r="G319" s="149" t="s">
        <v>292</v>
      </c>
      <c r="H319" s="150">
        <v>3.95</v>
      </c>
      <c r="I319" s="151"/>
      <c r="J319" s="152">
        <f>ROUND(I319*H319,2)</f>
        <v>0</v>
      </c>
      <c r="K319" s="153"/>
      <c r="L319" s="34"/>
      <c r="M319" s="154" t="s">
        <v>1</v>
      </c>
      <c r="N319" s="155" t="s">
        <v>41</v>
      </c>
      <c r="O319" s="59"/>
      <c r="P319" s="156">
        <f>O319*H319</f>
        <v>0</v>
      </c>
      <c r="Q319" s="156">
        <v>0</v>
      </c>
      <c r="R319" s="156">
        <f>Q319*H319</f>
        <v>0</v>
      </c>
      <c r="S319" s="156">
        <v>0</v>
      </c>
      <c r="T319" s="157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8" t="s">
        <v>161</v>
      </c>
      <c r="AT319" s="158" t="s">
        <v>157</v>
      </c>
      <c r="AU319" s="158" t="s">
        <v>86</v>
      </c>
      <c r="AY319" s="18" t="s">
        <v>155</v>
      </c>
      <c r="BE319" s="159">
        <f>IF(N319="základní",J319,0)</f>
        <v>0</v>
      </c>
      <c r="BF319" s="159">
        <f>IF(N319="snížená",J319,0)</f>
        <v>0</v>
      </c>
      <c r="BG319" s="159">
        <f>IF(N319="zákl. přenesená",J319,0)</f>
        <v>0</v>
      </c>
      <c r="BH319" s="159">
        <f>IF(N319="sníž. přenesená",J319,0)</f>
        <v>0</v>
      </c>
      <c r="BI319" s="159">
        <f>IF(N319="nulová",J319,0)</f>
        <v>0</v>
      </c>
      <c r="BJ319" s="18" t="s">
        <v>84</v>
      </c>
      <c r="BK319" s="159">
        <f>ROUND(I319*H319,2)</f>
        <v>0</v>
      </c>
      <c r="BL319" s="18" t="s">
        <v>161</v>
      </c>
      <c r="BM319" s="158" t="s">
        <v>262</v>
      </c>
    </row>
    <row r="320" spans="1:65" s="13" customFormat="1">
      <c r="B320" s="160"/>
      <c r="D320" s="161" t="s">
        <v>167</v>
      </c>
      <c r="E320" s="162" t="s">
        <v>1</v>
      </c>
      <c r="F320" s="163" t="s">
        <v>1053</v>
      </c>
      <c r="H320" s="164">
        <v>3.95</v>
      </c>
      <c r="I320" s="165"/>
      <c r="L320" s="160"/>
      <c r="M320" s="166"/>
      <c r="N320" s="167"/>
      <c r="O320" s="167"/>
      <c r="P320" s="167"/>
      <c r="Q320" s="167"/>
      <c r="R320" s="167"/>
      <c r="S320" s="167"/>
      <c r="T320" s="168"/>
      <c r="AT320" s="162" t="s">
        <v>167</v>
      </c>
      <c r="AU320" s="162" t="s">
        <v>86</v>
      </c>
      <c r="AV320" s="13" t="s">
        <v>86</v>
      </c>
      <c r="AW320" s="13" t="s">
        <v>32</v>
      </c>
      <c r="AX320" s="13" t="s">
        <v>76</v>
      </c>
      <c r="AY320" s="162" t="s">
        <v>155</v>
      </c>
    </row>
    <row r="321" spans="1:65" s="15" customFormat="1">
      <c r="B321" s="176"/>
      <c r="D321" s="161" t="s">
        <v>167</v>
      </c>
      <c r="E321" s="177" t="s">
        <v>1</v>
      </c>
      <c r="F321" s="178" t="s">
        <v>178</v>
      </c>
      <c r="H321" s="179">
        <v>3.95</v>
      </c>
      <c r="I321" s="180"/>
      <c r="L321" s="176"/>
      <c r="M321" s="181"/>
      <c r="N321" s="182"/>
      <c r="O321" s="182"/>
      <c r="P321" s="182"/>
      <c r="Q321" s="182"/>
      <c r="R321" s="182"/>
      <c r="S321" s="182"/>
      <c r="T321" s="183"/>
      <c r="AT321" s="177" t="s">
        <v>167</v>
      </c>
      <c r="AU321" s="177" t="s">
        <v>86</v>
      </c>
      <c r="AV321" s="15" t="s">
        <v>161</v>
      </c>
      <c r="AW321" s="15" t="s">
        <v>32</v>
      </c>
      <c r="AX321" s="15" t="s">
        <v>84</v>
      </c>
      <c r="AY321" s="177" t="s">
        <v>155</v>
      </c>
    </row>
    <row r="322" spans="1:65" s="2" customFormat="1" ht="21.75" customHeight="1">
      <c r="A322" s="33"/>
      <c r="B322" s="145"/>
      <c r="C322" s="146" t="s">
        <v>195</v>
      </c>
      <c r="D322" s="146" t="s">
        <v>157</v>
      </c>
      <c r="E322" s="147" t="s">
        <v>1054</v>
      </c>
      <c r="F322" s="148" t="s">
        <v>1055</v>
      </c>
      <c r="G322" s="149" t="s">
        <v>292</v>
      </c>
      <c r="H322" s="150">
        <v>128.68</v>
      </c>
      <c r="I322" s="151"/>
      <c r="J322" s="152">
        <f>ROUND(I322*H322,2)</f>
        <v>0</v>
      </c>
      <c r="K322" s="153"/>
      <c r="L322" s="34"/>
      <c r="M322" s="154" t="s">
        <v>1</v>
      </c>
      <c r="N322" s="155" t="s">
        <v>41</v>
      </c>
      <c r="O322" s="59"/>
      <c r="P322" s="156">
        <f>O322*H322</f>
        <v>0</v>
      </c>
      <c r="Q322" s="156">
        <v>0</v>
      </c>
      <c r="R322" s="156">
        <f>Q322*H322</f>
        <v>0</v>
      </c>
      <c r="S322" s="156">
        <v>0</v>
      </c>
      <c r="T322" s="157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8" t="s">
        <v>161</v>
      </c>
      <c r="AT322" s="158" t="s">
        <v>157</v>
      </c>
      <c r="AU322" s="158" t="s">
        <v>86</v>
      </c>
      <c r="AY322" s="18" t="s">
        <v>155</v>
      </c>
      <c r="BE322" s="159">
        <f>IF(N322="základní",J322,0)</f>
        <v>0</v>
      </c>
      <c r="BF322" s="159">
        <f>IF(N322="snížená",J322,0)</f>
        <v>0</v>
      </c>
      <c r="BG322" s="159">
        <f>IF(N322="zákl. přenesená",J322,0)</f>
        <v>0</v>
      </c>
      <c r="BH322" s="159">
        <f>IF(N322="sníž. přenesená",J322,0)</f>
        <v>0</v>
      </c>
      <c r="BI322" s="159">
        <f>IF(N322="nulová",J322,0)</f>
        <v>0</v>
      </c>
      <c r="BJ322" s="18" t="s">
        <v>84</v>
      </c>
      <c r="BK322" s="159">
        <f>ROUND(I322*H322,2)</f>
        <v>0</v>
      </c>
      <c r="BL322" s="18" t="s">
        <v>161</v>
      </c>
      <c r="BM322" s="158" t="s">
        <v>266</v>
      </c>
    </row>
    <row r="323" spans="1:65" s="13" customFormat="1">
      <c r="B323" s="160"/>
      <c r="D323" s="161" t="s">
        <v>167</v>
      </c>
      <c r="E323" s="162" t="s">
        <v>1</v>
      </c>
      <c r="F323" s="163" t="s">
        <v>1056</v>
      </c>
      <c r="H323" s="164">
        <v>128.68</v>
      </c>
      <c r="I323" s="165"/>
      <c r="L323" s="160"/>
      <c r="M323" s="166"/>
      <c r="N323" s="167"/>
      <c r="O323" s="167"/>
      <c r="P323" s="167"/>
      <c r="Q323" s="167"/>
      <c r="R323" s="167"/>
      <c r="S323" s="167"/>
      <c r="T323" s="168"/>
      <c r="AT323" s="162" t="s">
        <v>167</v>
      </c>
      <c r="AU323" s="162" t="s">
        <v>86</v>
      </c>
      <c r="AV323" s="13" t="s">
        <v>86</v>
      </c>
      <c r="AW323" s="13" t="s">
        <v>32</v>
      </c>
      <c r="AX323" s="13" t="s">
        <v>76</v>
      </c>
      <c r="AY323" s="162" t="s">
        <v>155</v>
      </c>
    </row>
    <row r="324" spans="1:65" s="15" customFormat="1">
      <c r="B324" s="176"/>
      <c r="D324" s="161" t="s">
        <v>167</v>
      </c>
      <c r="E324" s="177" t="s">
        <v>1</v>
      </c>
      <c r="F324" s="178" t="s">
        <v>178</v>
      </c>
      <c r="H324" s="179">
        <v>128.68</v>
      </c>
      <c r="I324" s="180"/>
      <c r="L324" s="176"/>
      <c r="M324" s="181"/>
      <c r="N324" s="182"/>
      <c r="O324" s="182"/>
      <c r="P324" s="182"/>
      <c r="Q324" s="182"/>
      <c r="R324" s="182"/>
      <c r="S324" s="182"/>
      <c r="T324" s="183"/>
      <c r="AT324" s="177" t="s">
        <v>167</v>
      </c>
      <c r="AU324" s="177" t="s">
        <v>86</v>
      </c>
      <c r="AV324" s="15" t="s">
        <v>161</v>
      </c>
      <c r="AW324" s="15" t="s">
        <v>32</v>
      </c>
      <c r="AX324" s="15" t="s">
        <v>84</v>
      </c>
      <c r="AY324" s="177" t="s">
        <v>155</v>
      </c>
    </row>
    <row r="325" spans="1:65" s="2" customFormat="1" ht="49.15" customHeight="1">
      <c r="A325" s="33"/>
      <c r="B325" s="145"/>
      <c r="C325" s="146" t="s">
        <v>1057</v>
      </c>
      <c r="D325" s="146" t="s">
        <v>157</v>
      </c>
      <c r="E325" s="147" t="s">
        <v>859</v>
      </c>
      <c r="F325" s="148" t="s">
        <v>1058</v>
      </c>
      <c r="G325" s="149" t="s">
        <v>202</v>
      </c>
      <c r="H325" s="150">
        <v>156.72499999999999</v>
      </c>
      <c r="I325" s="151"/>
      <c r="J325" s="152">
        <f>ROUND(I325*H325,2)</f>
        <v>0</v>
      </c>
      <c r="K325" s="153"/>
      <c r="L325" s="34"/>
      <c r="M325" s="154" t="s">
        <v>1</v>
      </c>
      <c r="N325" s="155" t="s">
        <v>41</v>
      </c>
      <c r="O325" s="59"/>
      <c r="P325" s="156">
        <f>O325*H325</f>
        <v>0</v>
      </c>
      <c r="Q325" s="156">
        <v>0</v>
      </c>
      <c r="R325" s="156">
        <f>Q325*H325</f>
        <v>0</v>
      </c>
      <c r="S325" s="156">
        <v>0</v>
      </c>
      <c r="T325" s="157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8" t="s">
        <v>161</v>
      </c>
      <c r="AT325" s="158" t="s">
        <v>157</v>
      </c>
      <c r="AU325" s="158" t="s">
        <v>86</v>
      </c>
      <c r="AY325" s="18" t="s">
        <v>155</v>
      </c>
      <c r="BE325" s="159">
        <f>IF(N325="základní",J325,0)</f>
        <v>0</v>
      </c>
      <c r="BF325" s="159">
        <f>IF(N325="snížená",J325,0)</f>
        <v>0</v>
      </c>
      <c r="BG325" s="159">
        <f>IF(N325="zákl. přenesená",J325,0)</f>
        <v>0</v>
      </c>
      <c r="BH325" s="159">
        <f>IF(N325="sníž. přenesená",J325,0)</f>
        <v>0</v>
      </c>
      <c r="BI325" s="159">
        <f>IF(N325="nulová",J325,0)</f>
        <v>0</v>
      </c>
      <c r="BJ325" s="18" t="s">
        <v>84</v>
      </c>
      <c r="BK325" s="159">
        <f>ROUND(I325*H325,2)</f>
        <v>0</v>
      </c>
      <c r="BL325" s="18" t="s">
        <v>161</v>
      </c>
      <c r="BM325" s="158" t="s">
        <v>270</v>
      </c>
    </row>
    <row r="326" spans="1:65" s="12" customFormat="1" ht="25.9" customHeight="1">
      <c r="B326" s="132"/>
      <c r="D326" s="133" t="s">
        <v>75</v>
      </c>
      <c r="E326" s="134" t="s">
        <v>442</v>
      </c>
      <c r="F326" s="134" t="s">
        <v>443</v>
      </c>
      <c r="I326" s="135"/>
      <c r="J326" s="136">
        <f>BK326</f>
        <v>0</v>
      </c>
      <c r="L326" s="132"/>
      <c r="M326" s="137"/>
      <c r="N326" s="138"/>
      <c r="O326" s="138"/>
      <c r="P326" s="139">
        <f>P327+P376+P492+P605+P610</f>
        <v>0</v>
      </c>
      <c r="Q326" s="138"/>
      <c r="R326" s="139">
        <f>R327+R376+R492+R605+R610</f>
        <v>0</v>
      </c>
      <c r="S326" s="138"/>
      <c r="T326" s="140">
        <f>T327+T376+T492+T605+T610</f>
        <v>0</v>
      </c>
      <c r="AR326" s="133" t="s">
        <v>86</v>
      </c>
      <c r="AT326" s="141" t="s">
        <v>75</v>
      </c>
      <c r="AU326" s="141" t="s">
        <v>76</v>
      </c>
      <c r="AY326" s="133" t="s">
        <v>155</v>
      </c>
      <c r="BK326" s="142">
        <f>BK327+BK376+BK492+BK605+BK610</f>
        <v>0</v>
      </c>
    </row>
    <row r="327" spans="1:65" s="12" customFormat="1" ht="22.9" customHeight="1">
      <c r="B327" s="132"/>
      <c r="D327" s="133" t="s">
        <v>75</v>
      </c>
      <c r="E327" s="143" t="s">
        <v>863</v>
      </c>
      <c r="F327" s="143" t="s">
        <v>864</v>
      </c>
      <c r="I327" s="135"/>
      <c r="J327" s="144">
        <f>BK327</f>
        <v>0</v>
      </c>
      <c r="L327" s="132"/>
      <c r="M327" s="137"/>
      <c r="N327" s="138"/>
      <c r="O327" s="138"/>
      <c r="P327" s="139">
        <f>SUM(P328:P375)</f>
        <v>0</v>
      </c>
      <c r="Q327" s="138"/>
      <c r="R327" s="139">
        <f>SUM(R328:R375)</f>
        <v>0</v>
      </c>
      <c r="S327" s="138"/>
      <c r="T327" s="140">
        <f>SUM(T328:T375)</f>
        <v>0</v>
      </c>
      <c r="AR327" s="133" t="s">
        <v>86</v>
      </c>
      <c r="AT327" s="141" t="s">
        <v>75</v>
      </c>
      <c r="AU327" s="141" t="s">
        <v>84</v>
      </c>
      <c r="AY327" s="133" t="s">
        <v>155</v>
      </c>
      <c r="BK327" s="142">
        <f>SUM(BK328:BK375)</f>
        <v>0</v>
      </c>
    </row>
    <row r="328" spans="1:65" s="2" customFormat="1" ht="24.2" customHeight="1">
      <c r="A328" s="33"/>
      <c r="B328" s="145"/>
      <c r="C328" s="146" t="s">
        <v>203</v>
      </c>
      <c r="D328" s="146" t="s">
        <v>157</v>
      </c>
      <c r="E328" s="147" t="s">
        <v>1059</v>
      </c>
      <c r="F328" s="148" t="s">
        <v>1060</v>
      </c>
      <c r="G328" s="149" t="s">
        <v>292</v>
      </c>
      <c r="H328" s="150">
        <v>13.349</v>
      </c>
      <c r="I328" s="151"/>
      <c r="J328" s="152">
        <f>ROUND(I328*H328,2)</f>
        <v>0</v>
      </c>
      <c r="K328" s="153"/>
      <c r="L328" s="34"/>
      <c r="M328" s="154" t="s">
        <v>1</v>
      </c>
      <c r="N328" s="155" t="s">
        <v>41</v>
      </c>
      <c r="O328" s="59"/>
      <c r="P328" s="156">
        <f>O328*H328</f>
        <v>0</v>
      </c>
      <c r="Q328" s="156">
        <v>0</v>
      </c>
      <c r="R328" s="156">
        <f>Q328*H328</f>
        <v>0</v>
      </c>
      <c r="S328" s="156">
        <v>0</v>
      </c>
      <c r="T328" s="157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8" t="s">
        <v>188</v>
      </c>
      <c r="AT328" s="158" t="s">
        <v>157</v>
      </c>
      <c r="AU328" s="158" t="s">
        <v>86</v>
      </c>
      <c r="AY328" s="18" t="s">
        <v>155</v>
      </c>
      <c r="BE328" s="159">
        <f>IF(N328="základní",J328,0)</f>
        <v>0</v>
      </c>
      <c r="BF328" s="159">
        <f>IF(N328="snížená",J328,0)</f>
        <v>0</v>
      </c>
      <c r="BG328" s="159">
        <f>IF(N328="zákl. přenesená",J328,0)</f>
        <v>0</v>
      </c>
      <c r="BH328" s="159">
        <f>IF(N328="sníž. přenesená",J328,0)</f>
        <v>0</v>
      </c>
      <c r="BI328" s="159">
        <f>IF(N328="nulová",J328,0)</f>
        <v>0</v>
      </c>
      <c r="BJ328" s="18" t="s">
        <v>84</v>
      </c>
      <c r="BK328" s="159">
        <f>ROUND(I328*H328,2)</f>
        <v>0</v>
      </c>
      <c r="BL328" s="18" t="s">
        <v>188</v>
      </c>
      <c r="BM328" s="158" t="s">
        <v>275</v>
      </c>
    </row>
    <row r="329" spans="1:65" s="14" customFormat="1">
      <c r="B329" s="169"/>
      <c r="D329" s="161" t="s">
        <v>167</v>
      </c>
      <c r="E329" s="170" t="s">
        <v>1</v>
      </c>
      <c r="F329" s="171" t="s">
        <v>882</v>
      </c>
      <c r="H329" s="170" t="s">
        <v>1</v>
      </c>
      <c r="I329" s="172"/>
      <c r="L329" s="169"/>
      <c r="M329" s="173"/>
      <c r="N329" s="174"/>
      <c r="O329" s="174"/>
      <c r="P329" s="174"/>
      <c r="Q329" s="174"/>
      <c r="R329" s="174"/>
      <c r="S329" s="174"/>
      <c r="T329" s="175"/>
      <c r="AT329" s="170" t="s">
        <v>167</v>
      </c>
      <c r="AU329" s="170" t="s">
        <v>86</v>
      </c>
      <c r="AV329" s="14" t="s">
        <v>84</v>
      </c>
      <c r="AW329" s="14" t="s">
        <v>32</v>
      </c>
      <c r="AX329" s="14" t="s">
        <v>76</v>
      </c>
      <c r="AY329" s="170" t="s">
        <v>155</v>
      </c>
    </row>
    <row r="330" spans="1:65" s="13" customFormat="1">
      <c r="B330" s="160"/>
      <c r="D330" s="161" t="s">
        <v>167</v>
      </c>
      <c r="E330" s="162" t="s">
        <v>1</v>
      </c>
      <c r="F330" s="163" t="s">
        <v>1061</v>
      </c>
      <c r="H330" s="164">
        <v>13.349</v>
      </c>
      <c r="I330" s="165"/>
      <c r="L330" s="160"/>
      <c r="M330" s="166"/>
      <c r="N330" s="167"/>
      <c r="O330" s="167"/>
      <c r="P330" s="167"/>
      <c r="Q330" s="167"/>
      <c r="R330" s="167"/>
      <c r="S330" s="167"/>
      <c r="T330" s="168"/>
      <c r="AT330" s="162" t="s">
        <v>167</v>
      </c>
      <c r="AU330" s="162" t="s">
        <v>86</v>
      </c>
      <c r="AV330" s="13" t="s">
        <v>86</v>
      </c>
      <c r="AW330" s="13" t="s">
        <v>32</v>
      </c>
      <c r="AX330" s="13" t="s">
        <v>76</v>
      </c>
      <c r="AY330" s="162" t="s">
        <v>155</v>
      </c>
    </row>
    <row r="331" spans="1:65" s="15" customFormat="1">
      <c r="B331" s="176"/>
      <c r="D331" s="161" t="s">
        <v>167</v>
      </c>
      <c r="E331" s="177" t="s">
        <v>1</v>
      </c>
      <c r="F331" s="178" t="s">
        <v>178</v>
      </c>
      <c r="H331" s="179">
        <v>13.349</v>
      </c>
      <c r="I331" s="180"/>
      <c r="L331" s="176"/>
      <c r="M331" s="181"/>
      <c r="N331" s="182"/>
      <c r="O331" s="182"/>
      <c r="P331" s="182"/>
      <c r="Q331" s="182"/>
      <c r="R331" s="182"/>
      <c r="S331" s="182"/>
      <c r="T331" s="183"/>
      <c r="AT331" s="177" t="s">
        <v>167</v>
      </c>
      <c r="AU331" s="177" t="s">
        <v>86</v>
      </c>
      <c r="AV331" s="15" t="s">
        <v>161</v>
      </c>
      <c r="AW331" s="15" t="s">
        <v>32</v>
      </c>
      <c r="AX331" s="15" t="s">
        <v>84</v>
      </c>
      <c r="AY331" s="177" t="s">
        <v>155</v>
      </c>
    </row>
    <row r="332" spans="1:65" s="2" customFormat="1" ht="21.75" customHeight="1">
      <c r="A332" s="33"/>
      <c r="B332" s="145"/>
      <c r="C332" s="146" t="s">
        <v>259</v>
      </c>
      <c r="D332" s="146" t="s">
        <v>157</v>
      </c>
      <c r="E332" s="147" t="s">
        <v>1062</v>
      </c>
      <c r="F332" s="148" t="s">
        <v>1063</v>
      </c>
      <c r="G332" s="149" t="s">
        <v>292</v>
      </c>
      <c r="H332" s="150">
        <v>4.12</v>
      </c>
      <c r="I332" s="151"/>
      <c r="J332" s="152">
        <f>ROUND(I332*H332,2)</f>
        <v>0</v>
      </c>
      <c r="K332" s="153"/>
      <c r="L332" s="34"/>
      <c r="M332" s="154" t="s">
        <v>1</v>
      </c>
      <c r="N332" s="155" t="s">
        <v>41</v>
      </c>
      <c r="O332" s="59"/>
      <c r="P332" s="156">
        <f>O332*H332</f>
        <v>0</v>
      </c>
      <c r="Q332" s="156">
        <v>0</v>
      </c>
      <c r="R332" s="156">
        <f>Q332*H332</f>
        <v>0</v>
      </c>
      <c r="S332" s="156">
        <v>0</v>
      </c>
      <c r="T332" s="157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8" t="s">
        <v>188</v>
      </c>
      <c r="AT332" s="158" t="s">
        <v>157</v>
      </c>
      <c r="AU332" s="158" t="s">
        <v>86</v>
      </c>
      <c r="AY332" s="18" t="s">
        <v>155</v>
      </c>
      <c r="BE332" s="159">
        <f>IF(N332="základní",J332,0)</f>
        <v>0</v>
      </c>
      <c r="BF332" s="159">
        <f>IF(N332="snížená",J332,0)</f>
        <v>0</v>
      </c>
      <c r="BG332" s="159">
        <f>IF(N332="zákl. přenesená",J332,0)</f>
        <v>0</v>
      </c>
      <c r="BH332" s="159">
        <f>IF(N332="sníž. přenesená",J332,0)</f>
        <v>0</v>
      </c>
      <c r="BI332" s="159">
        <f>IF(N332="nulová",J332,0)</f>
        <v>0</v>
      </c>
      <c r="BJ332" s="18" t="s">
        <v>84</v>
      </c>
      <c r="BK332" s="159">
        <f>ROUND(I332*H332,2)</f>
        <v>0</v>
      </c>
      <c r="BL332" s="18" t="s">
        <v>188</v>
      </c>
      <c r="BM332" s="158" t="s">
        <v>293</v>
      </c>
    </row>
    <row r="333" spans="1:65" s="14" customFormat="1">
      <c r="B333" s="169"/>
      <c r="D333" s="161" t="s">
        <v>167</v>
      </c>
      <c r="E333" s="170" t="s">
        <v>1</v>
      </c>
      <c r="F333" s="171" t="s">
        <v>882</v>
      </c>
      <c r="H333" s="170" t="s">
        <v>1</v>
      </c>
      <c r="I333" s="172"/>
      <c r="L333" s="169"/>
      <c r="M333" s="173"/>
      <c r="N333" s="174"/>
      <c r="O333" s="174"/>
      <c r="P333" s="174"/>
      <c r="Q333" s="174"/>
      <c r="R333" s="174"/>
      <c r="S333" s="174"/>
      <c r="T333" s="175"/>
      <c r="AT333" s="170" t="s">
        <v>167</v>
      </c>
      <c r="AU333" s="170" t="s">
        <v>86</v>
      </c>
      <c r="AV333" s="14" t="s">
        <v>84</v>
      </c>
      <c r="AW333" s="14" t="s">
        <v>32</v>
      </c>
      <c r="AX333" s="14" t="s">
        <v>76</v>
      </c>
      <c r="AY333" s="170" t="s">
        <v>155</v>
      </c>
    </row>
    <row r="334" spans="1:65" s="13" customFormat="1">
      <c r="B334" s="160"/>
      <c r="D334" s="161" t="s">
        <v>167</v>
      </c>
      <c r="E334" s="162" t="s">
        <v>1</v>
      </c>
      <c r="F334" s="163" t="s">
        <v>1064</v>
      </c>
      <c r="H334" s="164">
        <v>4.12</v>
      </c>
      <c r="I334" s="165"/>
      <c r="L334" s="160"/>
      <c r="M334" s="166"/>
      <c r="N334" s="167"/>
      <c r="O334" s="167"/>
      <c r="P334" s="167"/>
      <c r="Q334" s="167"/>
      <c r="R334" s="167"/>
      <c r="S334" s="167"/>
      <c r="T334" s="168"/>
      <c r="AT334" s="162" t="s">
        <v>167</v>
      </c>
      <c r="AU334" s="162" t="s">
        <v>86</v>
      </c>
      <c r="AV334" s="13" t="s">
        <v>86</v>
      </c>
      <c r="AW334" s="13" t="s">
        <v>32</v>
      </c>
      <c r="AX334" s="13" t="s">
        <v>76</v>
      </c>
      <c r="AY334" s="162" t="s">
        <v>155</v>
      </c>
    </row>
    <row r="335" spans="1:65" s="15" customFormat="1">
      <c r="B335" s="176"/>
      <c r="D335" s="161" t="s">
        <v>167</v>
      </c>
      <c r="E335" s="177" t="s">
        <v>1</v>
      </c>
      <c r="F335" s="178" t="s">
        <v>178</v>
      </c>
      <c r="H335" s="179">
        <v>4.12</v>
      </c>
      <c r="I335" s="180"/>
      <c r="L335" s="176"/>
      <c r="M335" s="181"/>
      <c r="N335" s="182"/>
      <c r="O335" s="182"/>
      <c r="P335" s="182"/>
      <c r="Q335" s="182"/>
      <c r="R335" s="182"/>
      <c r="S335" s="182"/>
      <c r="T335" s="183"/>
      <c r="AT335" s="177" t="s">
        <v>167</v>
      </c>
      <c r="AU335" s="177" t="s">
        <v>86</v>
      </c>
      <c r="AV335" s="15" t="s">
        <v>161</v>
      </c>
      <c r="AW335" s="15" t="s">
        <v>32</v>
      </c>
      <c r="AX335" s="15" t="s">
        <v>84</v>
      </c>
      <c r="AY335" s="177" t="s">
        <v>155</v>
      </c>
    </row>
    <row r="336" spans="1:65" s="2" customFormat="1" ht="21.75" customHeight="1">
      <c r="A336" s="33"/>
      <c r="B336" s="145"/>
      <c r="C336" s="146" t="s">
        <v>208</v>
      </c>
      <c r="D336" s="146" t="s">
        <v>157</v>
      </c>
      <c r="E336" s="147" t="s">
        <v>1065</v>
      </c>
      <c r="F336" s="148" t="s">
        <v>1066</v>
      </c>
      <c r="G336" s="149" t="s">
        <v>292</v>
      </c>
      <c r="H336" s="150">
        <v>23.443000000000001</v>
      </c>
      <c r="I336" s="151"/>
      <c r="J336" s="152">
        <f>ROUND(I336*H336,2)</f>
        <v>0</v>
      </c>
      <c r="K336" s="153"/>
      <c r="L336" s="34"/>
      <c r="M336" s="154" t="s">
        <v>1</v>
      </c>
      <c r="N336" s="155" t="s">
        <v>41</v>
      </c>
      <c r="O336" s="59"/>
      <c r="P336" s="156">
        <f>O336*H336</f>
        <v>0</v>
      </c>
      <c r="Q336" s="156">
        <v>0</v>
      </c>
      <c r="R336" s="156">
        <f>Q336*H336</f>
        <v>0</v>
      </c>
      <c r="S336" s="156">
        <v>0</v>
      </c>
      <c r="T336" s="157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8" t="s">
        <v>188</v>
      </c>
      <c r="AT336" s="158" t="s">
        <v>157</v>
      </c>
      <c r="AU336" s="158" t="s">
        <v>86</v>
      </c>
      <c r="AY336" s="18" t="s">
        <v>155</v>
      </c>
      <c r="BE336" s="159">
        <f>IF(N336="základní",J336,0)</f>
        <v>0</v>
      </c>
      <c r="BF336" s="159">
        <f>IF(N336="snížená",J336,0)</f>
        <v>0</v>
      </c>
      <c r="BG336" s="159">
        <f>IF(N336="zákl. přenesená",J336,0)</f>
        <v>0</v>
      </c>
      <c r="BH336" s="159">
        <f>IF(N336="sníž. přenesená",J336,0)</f>
        <v>0</v>
      </c>
      <c r="BI336" s="159">
        <f>IF(N336="nulová",J336,0)</f>
        <v>0</v>
      </c>
      <c r="BJ336" s="18" t="s">
        <v>84</v>
      </c>
      <c r="BK336" s="159">
        <f>ROUND(I336*H336,2)</f>
        <v>0</v>
      </c>
      <c r="BL336" s="18" t="s">
        <v>188</v>
      </c>
      <c r="BM336" s="158" t="s">
        <v>297</v>
      </c>
    </row>
    <row r="337" spans="1:65" s="14" customFormat="1">
      <c r="B337" s="169"/>
      <c r="D337" s="161" t="s">
        <v>167</v>
      </c>
      <c r="E337" s="170" t="s">
        <v>1</v>
      </c>
      <c r="F337" s="171" t="s">
        <v>882</v>
      </c>
      <c r="H337" s="170" t="s">
        <v>1</v>
      </c>
      <c r="I337" s="172"/>
      <c r="L337" s="169"/>
      <c r="M337" s="173"/>
      <c r="N337" s="174"/>
      <c r="O337" s="174"/>
      <c r="P337" s="174"/>
      <c r="Q337" s="174"/>
      <c r="R337" s="174"/>
      <c r="S337" s="174"/>
      <c r="T337" s="175"/>
      <c r="AT337" s="170" t="s">
        <v>167</v>
      </c>
      <c r="AU337" s="170" t="s">
        <v>86</v>
      </c>
      <c r="AV337" s="14" t="s">
        <v>84</v>
      </c>
      <c r="AW337" s="14" t="s">
        <v>32</v>
      </c>
      <c r="AX337" s="14" t="s">
        <v>76</v>
      </c>
      <c r="AY337" s="170" t="s">
        <v>155</v>
      </c>
    </row>
    <row r="338" spans="1:65" s="13" customFormat="1">
      <c r="B338" s="160"/>
      <c r="D338" s="161" t="s">
        <v>167</v>
      </c>
      <c r="E338" s="162" t="s">
        <v>1</v>
      </c>
      <c r="F338" s="163" t="s">
        <v>1067</v>
      </c>
      <c r="H338" s="164">
        <v>23.443000000000001</v>
      </c>
      <c r="I338" s="165"/>
      <c r="L338" s="160"/>
      <c r="M338" s="166"/>
      <c r="N338" s="167"/>
      <c r="O338" s="167"/>
      <c r="P338" s="167"/>
      <c r="Q338" s="167"/>
      <c r="R338" s="167"/>
      <c r="S338" s="167"/>
      <c r="T338" s="168"/>
      <c r="AT338" s="162" t="s">
        <v>167</v>
      </c>
      <c r="AU338" s="162" t="s">
        <v>86</v>
      </c>
      <c r="AV338" s="13" t="s">
        <v>86</v>
      </c>
      <c r="AW338" s="13" t="s">
        <v>32</v>
      </c>
      <c r="AX338" s="13" t="s">
        <v>76</v>
      </c>
      <c r="AY338" s="162" t="s">
        <v>155</v>
      </c>
    </row>
    <row r="339" spans="1:65" s="15" customFormat="1">
      <c r="B339" s="176"/>
      <c r="D339" s="161" t="s">
        <v>167</v>
      </c>
      <c r="E339" s="177" t="s">
        <v>1</v>
      </c>
      <c r="F339" s="178" t="s">
        <v>178</v>
      </c>
      <c r="H339" s="179">
        <v>23.443000000000001</v>
      </c>
      <c r="I339" s="180"/>
      <c r="L339" s="176"/>
      <c r="M339" s="181"/>
      <c r="N339" s="182"/>
      <c r="O339" s="182"/>
      <c r="P339" s="182"/>
      <c r="Q339" s="182"/>
      <c r="R339" s="182"/>
      <c r="S339" s="182"/>
      <c r="T339" s="183"/>
      <c r="AT339" s="177" t="s">
        <v>167</v>
      </c>
      <c r="AU339" s="177" t="s">
        <v>86</v>
      </c>
      <c r="AV339" s="15" t="s">
        <v>161</v>
      </c>
      <c r="AW339" s="15" t="s">
        <v>32</v>
      </c>
      <c r="AX339" s="15" t="s">
        <v>84</v>
      </c>
      <c r="AY339" s="177" t="s">
        <v>155</v>
      </c>
    </row>
    <row r="340" spans="1:65" s="2" customFormat="1" ht="21.75" customHeight="1">
      <c r="A340" s="33"/>
      <c r="B340" s="145"/>
      <c r="C340" s="146" t="s">
        <v>267</v>
      </c>
      <c r="D340" s="146" t="s">
        <v>157</v>
      </c>
      <c r="E340" s="147" t="s">
        <v>1068</v>
      </c>
      <c r="F340" s="148" t="s">
        <v>1069</v>
      </c>
      <c r="G340" s="149" t="s">
        <v>292</v>
      </c>
      <c r="H340" s="150">
        <v>2.3690000000000002</v>
      </c>
      <c r="I340" s="151"/>
      <c r="J340" s="152">
        <f>ROUND(I340*H340,2)</f>
        <v>0</v>
      </c>
      <c r="K340" s="153"/>
      <c r="L340" s="34"/>
      <c r="M340" s="154" t="s">
        <v>1</v>
      </c>
      <c r="N340" s="155" t="s">
        <v>41</v>
      </c>
      <c r="O340" s="59"/>
      <c r="P340" s="156">
        <f>O340*H340</f>
        <v>0</v>
      </c>
      <c r="Q340" s="156">
        <v>0</v>
      </c>
      <c r="R340" s="156">
        <f>Q340*H340</f>
        <v>0</v>
      </c>
      <c r="S340" s="156">
        <v>0</v>
      </c>
      <c r="T340" s="157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8" t="s">
        <v>188</v>
      </c>
      <c r="AT340" s="158" t="s">
        <v>157</v>
      </c>
      <c r="AU340" s="158" t="s">
        <v>86</v>
      </c>
      <c r="AY340" s="18" t="s">
        <v>155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18" t="s">
        <v>84</v>
      </c>
      <c r="BK340" s="159">
        <f>ROUND(I340*H340,2)</f>
        <v>0</v>
      </c>
      <c r="BL340" s="18" t="s">
        <v>188</v>
      </c>
      <c r="BM340" s="158" t="s">
        <v>302</v>
      </c>
    </row>
    <row r="341" spans="1:65" s="14" customFormat="1">
      <c r="B341" s="169"/>
      <c r="D341" s="161" t="s">
        <v>167</v>
      </c>
      <c r="E341" s="170" t="s">
        <v>1</v>
      </c>
      <c r="F341" s="171" t="s">
        <v>882</v>
      </c>
      <c r="H341" s="170" t="s">
        <v>1</v>
      </c>
      <c r="I341" s="172"/>
      <c r="L341" s="169"/>
      <c r="M341" s="173"/>
      <c r="N341" s="174"/>
      <c r="O341" s="174"/>
      <c r="P341" s="174"/>
      <c r="Q341" s="174"/>
      <c r="R341" s="174"/>
      <c r="S341" s="174"/>
      <c r="T341" s="175"/>
      <c r="AT341" s="170" t="s">
        <v>167</v>
      </c>
      <c r="AU341" s="170" t="s">
        <v>86</v>
      </c>
      <c r="AV341" s="14" t="s">
        <v>84</v>
      </c>
      <c r="AW341" s="14" t="s">
        <v>32</v>
      </c>
      <c r="AX341" s="14" t="s">
        <v>76</v>
      </c>
      <c r="AY341" s="170" t="s">
        <v>155</v>
      </c>
    </row>
    <row r="342" spans="1:65" s="13" customFormat="1">
      <c r="B342" s="160"/>
      <c r="D342" s="161" t="s">
        <v>167</v>
      </c>
      <c r="E342" s="162" t="s">
        <v>1</v>
      </c>
      <c r="F342" s="163" t="s">
        <v>1070</v>
      </c>
      <c r="H342" s="164">
        <v>2.3690000000000002</v>
      </c>
      <c r="I342" s="165"/>
      <c r="L342" s="160"/>
      <c r="M342" s="166"/>
      <c r="N342" s="167"/>
      <c r="O342" s="167"/>
      <c r="P342" s="167"/>
      <c r="Q342" s="167"/>
      <c r="R342" s="167"/>
      <c r="S342" s="167"/>
      <c r="T342" s="168"/>
      <c r="AT342" s="162" t="s">
        <v>167</v>
      </c>
      <c r="AU342" s="162" t="s">
        <v>86</v>
      </c>
      <c r="AV342" s="13" t="s">
        <v>86</v>
      </c>
      <c r="AW342" s="13" t="s">
        <v>32</v>
      </c>
      <c r="AX342" s="13" t="s">
        <v>76</v>
      </c>
      <c r="AY342" s="162" t="s">
        <v>155</v>
      </c>
    </row>
    <row r="343" spans="1:65" s="15" customFormat="1">
      <c r="B343" s="176"/>
      <c r="D343" s="161" t="s">
        <v>167</v>
      </c>
      <c r="E343" s="177" t="s">
        <v>1</v>
      </c>
      <c r="F343" s="178" t="s">
        <v>178</v>
      </c>
      <c r="H343" s="179">
        <v>2.3690000000000002</v>
      </c>
      <c r="I343" s="180"/>
      <c r="L343" s="176"/>
      <c r="M343" s="181"/>
      <c r="N343" s="182"/>
      <c r="O343" s="182"/>
      <c r="P343" s="182"/>
      <c r="Q343" s="182"/>
      <c r="R343" s="182"/>
      <c r="S343" s="182"/>
      <c r="T343" s="183"/>
      <c r="AT343" s="177" t="s">
        <v>167</v>
      </c>
      <c r="AU343" s="177" t="s">
        <v>86</v>
      </c>
      <c r="AV343" s="15" t="s">
        <v>161</v>
      </c>
      <c r="AW343" s="15" t="s">
        <v>32</v>
      </c>
      <c r="AX343" s="15" t="s">
        <v>84</v>
      </c>
      <c r="AY343" s="177" t="s">
        <v>155</v>
      </c>
    </row>
    <row r="344" spans="1:65" s="2" customFormat="1" ht="21.75" customHeight="1">
      <c r="A344" s="33"/>
      <c r="B344" s="145"/>
      <c r="C344" s="146" t="s">
        <v>215</v>
      </c>
      <c r="D344" s="146" t="s">
        <v>157</v>
      </c>
      <c r="E344" s="147" t="s">
        <v>1071</v>
      </c>
      <c r="F344" s="148" t="s">
        <v>1072</v>
      </c>
      <c r="G344" s="149" t="s">
        <v>292</v>
      </c>
      <c r="H344" s="150">
        <v>5.14</v>
      </c>
      <c r="I344" s="151"/>
      <c r="J344" s="152">
        <f>ROUND(I344*H344,2)</f>
        <v>0</v>
      </c>
      <c r="K344" s="153"/>
      <c r="L344" s="34"/>
      <c r="M344" s="154" t="s">
        <v>1</v>
      </c>
      <c r="N344" s="155" t="s">
        <v>41</v>
      </c>
      <c r="O344" s="59"/>
      <c r="P344" s="156">
        <f>O344*H344</f>
        <v>0</v>
      </c>
      <c r="Q344" s="156">
        <v>0</v>
      </c>
      <c r="R344" s="156">
        <f>Q344*H344</f>
        <v>0</v>
      </c>
      <c r="S344" s="156">
        <v>0</v>
      </c>
      <c r="T344" s="157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8" t="s">
        <v>188</v>
      </c>
      <c r="AT344" s="158" t="s">
        <v>157</v>
      </c>
      <c r="AU344" s="158" t="s">
        <v>86</v>
      </c>
      <c r="AY344" s="18" t="s">
        <v>155</v>
      </c>
      <c r="BE344" s="159">
        <f>IF(N344="základní",J344,0)</f>
        <v>0</v>
      </c>
      <c r="BF344" s="159">
        <f>IF(N344="snížená",J344,0)</f>
        <v>0</v>
      </c>
      <c r="BG344" s="159">
        <f>IF(N344="zákl. přenesená",J344,0)</f>
        <v>0</v>
      </c>
      <c r="BH344" s="159">
        <f>IF(N344="sníž. přenesená",J344,0)</f>
        <v>0</v>
      </c>
      <c r="BI344" s="159">
        <f>IF(N344="nulová",J344,0)</f>
        <v>0</v>
      </c>
      <c r="BJ344" s="18" t="s">
        <v>84</v>
      </c>
      <c r="BK344" s="159">
        <f>ROUND(I344*H344,2)</f>
        <v>0</v>
      </c>
      <c r="BL344" s="18" t="s">
        <v>188</v>
      </c>
      <c r="BM344" s="158" t="s">
        <v>307</v>
      </c>
    </row>
    <row r="345" spans="1:65" s="14" customFormat="1">
      <c r="B345" s="169"/>
      <c r="D345" s="161" t="s">
        <v>167</v>
      </c>
      <c r="E345" s="170" t="s">
        <v>1</v>
      </c>
      <c r="F345" s="171" t="s">
        <v>882</v>
      </c>
      <c r="H345" s="170" t="s">
        <v>1</v>
      </c>
      <c r="I345" s="172"/>
      <c r="L345" s="169"/>
      <c r="M345" s="173"/>
      <c r="N345" s="174"/>
      <c r="O345" s="174"/>
      <c r="P345" s="174"/>
      <c r="Q345" s="174"/>
      <c r="R345" s="174"/>
      <c r="S345" s="174"/>
      <c r="T345" s="175"/>
      <c r="AT345" s="170" t="s">
        <v>167</v>
      </c>
      <c r="AU345" s="170" t="s">
        <v>86</v>
      </c>
      <c r="AV345" s="14" t="s">
        <v>84</v>
      </c>
      <c r="AW345" s="14" t="s">
        <v>32</v>
      </c>
      <c r="AX345" s="14" t="s">
        <v>76</v>
      </c>
      <c r="AY345" s="170" t="s">
        <v>155</v>
      </c>
    </row>
    <row r="346" spans="1:65" s="13" customFormat="1">
      <c r="B346" s="160"/>
      <c r="D346" s="161" t="s">
        <v>167</v>
      </c>
      <c r="E346" s="162" t="s">
        <v>1</v>
      </c>
      <c r="F346" s="163" t="s">
        <v>1073</v>
      </c>
      <c r="H346" s="164">
        <v>5.14</v>
      </c>
      <c r="I346" s="165"/>
      <c r="L346" s="160"/>
      <c r="M346" s="166"/>
      <c r="N346" s="167"/>
      <c r="O346" s="167"/>
      <c r="P346" s="167"/>
      <c r="Q346" s="167"/>
      <c r="R346" s="167"/>
      <c r="S346" s="167"/>
      <c r="T346" s="168"/>
      <c r="AT346" s="162" t="s">
        <v>167</v>
      </c>
      <c r="AU346" s="162" t="s">
        <v>86</v>
      </c>
      <c r="AV346" s="13" t="s">
        <v>86</v>
      </c>
      <c r="AW346" s="13" t="s">
        <v>32</v>
      </c>
      <c r="AX346" s="13" t="s">
        <v>76</v>
      </c>
      <c r="AY346" s="162" t="s">
        <v>155</v>
      </c>
    </row>
    <row r="347" spans="1:65" s="15" customFormat="1">
      <c r="B347" s="176"/>
      <c r="D347" s="161" t="s">
        <v>167</v>
      </c>
      <c r="E347" s="177" t="s">
        <v>1</v>
      </c>
      <c r="F347" s="178" t="s">
        <v>178</v>
      </c>
      <c r="H347" s="179">
        <v>5.14</v>
      </c>
      <c r="I347" s="180"/>
      <c r="L347" s="176"/>
      <c r="M347" s="181"/>
      <c r="N347" s="182"/>
      <c r="O347" s="182"/>
      <c r="P347" s="182"/>
      <c r="Q347" s="182"/>
      <c r="R347" s="182"/>
      <c r="S347" s="182"/>
      <c r="T347" s="183"/>
      <c r="AT347" s="177" t="s">
        <v>167</v>
      </c>
      <c r="AU347" s="177" t="s">
        <v>86</v>
      </c>
      <c r="AV347" s="15" t="s">
        <v>161</v>
      </c>
      <c r="AW347" s="15" t="s">
        <v>32</v>
      </c>
      <c r="AX347" s="15" t="s">
        <v>84</v>
      </c>
      <c r="AY347" s="177" t="s">
        <v>155</v>
      </c>
    </row>
    <row r="348" spans="1:65" s="2" customFormat="1" ht="21.75" customHeight="1">
      <c r="A348" s="33"/>
      <c r="B348" s="145"/>
      <c r="C348" s="146" t="s">
        <v>280</v>
      </c>
      <c r="D348" s="146" t="s">
        <v>157</v>
      </c>
      <c r="E348" s="147" t="s">
        <v>1074</v>
      </c>
      <c r="F348" s="148" t="s">
        <v>1075</v>
      </c>
      <c r="G348" s="149" t="s">
        <v>292</v>
      </c>
      <c r="H348" s="150">
        <v>9.4550000000000001</v>
      </c>
      <c r="I348" s="151"/>
      <c r="J348" s="152">
        <f>ROUND(I348*H348,2)</f>
        <v>0</v>
      </c>
      <c r="K348" s="153"/>
      <c r="L348" s="34"/>
      <c r="M348" s="154" t="s">
        <v>1</v>
      </c>
      <c r="N348" s="155" t="s">
        <v>41</v>
      </c>
      <c r="O348" s="59"/>
      <c r="P348" s="156">
        <f>O348*H348</f>
        <v>0</v>
      </c>
      <c r="Q348" s="156">
        <v>0</v>
      </c>
      <c r="R348" s="156">
        <f>Q348*H348</f>
        <v>0</v>
      </c>
      <c r="S348" s="156">
        <v>0</v>
      </c>
      <c r="T348" s="157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8" t="s">
        <v>188</v>
      </c>
      <c r="AT348" s="158" t="s">
        <v>157</v>
      </c>
      <c r="AU348" s="158" t="s">
        <v>86</v>
      </c>
      <c r="AY348" s="18" t="s">
        <v>155</v>
      </c>
      <c r="BE348" s="159">
        <f>IF(N348="základní",J348,0)</f>
        <v>0</v>
      </c>
      <c r="BF348" s="159">
        <f>IF(N348="snížená",J348,0)</f>
        <v>0</v>
      </c>
      <c r="BG348" s="159">
        <f>IF(N348="zákl. přenesená",J348,0)</f>
        <v>0</v>
      </c>
      <c r="BH348" s="159">
        <f>IF(N348="sníž. přenesená",J348,0)</f>
        <v>0</v>
      </c>
      <c r="BI348" s="159">
        <f>IF(N348="nulová",J348,0)</f>
        <v>0</v>
      </c>
      <c r="BJ348" s="18" t="s">
        <v>84</v>
      </c>
      <c r="BK348" s="159">
        <f>ROUND(I348*H348,2)</f>
        <v>0</v>
      </c>
      <c r="BL348" s="18" t="s">
        <v>188</v>
      </c>
      <c r="BM348" s="158" t="s">
        <v>311</v>
      </c>
    </row>
    <row r="349" spans="1:65" s="14" customFormat="1">
      <c r="B349" s="169"/>
      <c r="D349" s="161" t="s">
        <v>167</v>
      </c>
      <c r="E349" s="170" t="s">
        <v>1</v>
      </c>
      <c r="F349" s="171" t="s">
        <v>882</v>
      </c>
      <c r="H349" s="170" t="s">
        <v>1</v>
      </c>
      <c r="I349" s="172"/>
      <c r="L349" s="169"/>
      <c r="M349" s="173"/>
      <c r="N349" s="174"/>
      <c r="O349" s="174"/>
      <c r="P349" s="174"/>
      <c r="Q349" s="174"/>
      <c r="R349" s="174"/>
      <c r="S349" s="174"/>
      <c r="T349" s="175"/>
      <c r="AT349" s="170" t="s">
        <v>167</v>
      </c>
      <c r="AU349" s="170" t="s">
        <v>86</v>
      </c>
      <c r="AV349" s="14" t="s">
        <v>84</v>
      </c>
      <c r="AW349" s="14" t="s">
        <v>32</v>
      </c>
      <c r="AX349" s="14" t="s">
        <v>76</v>
      </c>
      <c r="AY349" s="170" t="s">
        <v>155</v>
      </c>
    </row>
    <row r="350" spans="1:65" s="13" customFormat="1">
      <c r="B350" s="160"/>
      <c r="D350" s="161" t="s">
        <v>167</v>
      </c>
      <c r="E350" s="162" t="s">
        <v>1</v>
      </c>
      <c r="F350" s="163" t="s">
        <v>1076</v>
      </c>
      <c r="H350" s="164">
        <v>9.4550000000000001</v>
      </c>
      <c r="I350" s="165"/>
      <c r="L350" s="160"/>
      <c r="M350" s="166"/>
      <c r="N350" s="167"/>
      <c r="O350" s="167"/>
      <c r="P350" s="167"/>
      <c r="Q350" s="167"/>
      <c r="R350" s="167"/>
      <c r="S350" s="167"/>
      <c r="T350" s="168"/>
      <c r="AT350" s="162" t="s">
        <v>167</v>
      </c>
      <c r="AU350" s="162" t="s">
        <v>86</v>
      </c>
      <c r="AV350" s="13" t="s">
        <v>86</v>
      </c>
      <c r="AW350" s="13" t="s">
        <v>32</v>
      </c>
      <c r="AX350" s="13" t="s">
        <v>76</v>
      </c>
      <c r="AY350" s="162" t="s">
        <v>155</v>
      </c>
    </row>
    <row r="351" spans="1:65" s="15" customFormat="1">
      <c r="B351" s="176"/>
      <c r="D351" s="161" t="s">
        <v>167</v>
      </c>
      <c r="E351" s="177" t="s">
        <v>1</v>
      </c>
      <c r="F351" s="178" t="s">
        <v>178</v>
      </c>
      <c r="H351" s="179">
        <v>9.4550000000000001</v>
      </c>
      <c r="I351" s="180"/>
      <c r="L351" s="176"/>
      <c r="M351" s="181"/>
      <c r="N351" s="182"/>
      <c r="O351" s="182"/>
      <c r="P351" s="182"/>
      <c r="Q351" s="182"/>
      <c r="R351" s="182"/>
      <c r="S351" s="182"/>
      <c r="T351" s="183"/>
      <c r="AT351" s="177" t="s">
        <v>167</v>
      </c>
      <c r="AU351" s="177" t="s">
        <v>86</v>
      </c>
      <c r="AV351" s="15" t="s">
        <v>161</v>
      </c>
      <c r="AW351" s="15" t="s">
        <v>32</v>
      </c>
      <c r="AX351" s="15" t="s">
        <v>84</v>
      </c>
      <c r="AY351" s="177" t="s">
        <v>155</v>
      </c>
    </row>
    <row r="352" spans="1:65" s="2" customFormat="1" ht="24.2" customHeight="1">
      <c r="A352" s="33"/>
      <c r="B352" s="145"/>
      <c r="C352" s="146" t="s">
        <v>225</v>
      </c>
      <c r="D352" s="146" t="s">
        <v>157</v>
      </c>
      <c r="E352" s="147" t="s">
        <v>1077</v>
      </c>
      <c r="F352" s="148" t="s">
        <v>1078</v>
      </c>
      <c r="G352" s="149" t="s">
        <v>292</v>
      </c>
      <c r="H352" s="150">
        <v>2.472</v>
      </c>
      <c r="I352" s="151"/>
      <c r="J352" s="152">
        <f>ROUND(I352*H352,2)</f>
        <v>0</v>
      </c>
      <c r="K352" s="153"/>
      <c r="L352" s="34"/>
      <c r="M352" s="154" t="s">
        <v>1</v>
      </c>
      <c r="N352" s="155" t="s">
        <v>41</v>
      </c>
      <c r="O352" s="59"/>
      <c r="P352" s="156">
        <f>O352*H352</f>
        <v>0</v>
      </c>
      <c r="Q352" s="156">
        <v>0</v>
      </c>
      <c r="R352" s="156">
        <f>Q352*H352</f>
        <v>0</v>
      </c>
      <c r="S352" s="156">
        <v>0</v>
      </c>
      <c r="T352" s="157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58" t="s">
        <v>188</v>
      </c>
      <c r="AT352" s="158" t="s">
        <v>157</v>
      </c>
      <c r="AU352" s="158" t="s">
        <v>86</v>
      </c>
      <c r="AY352" s="18" t="s">
        <v>155</v>
      </c>
      <c r="BE352" s="159">
        <f>IF(N352="základní",J352,0)</f>
        <v>0</v>
      </c>
      <c r="BF352" s="159">
        <f>IF(N352="snížená",J352,0)</f>
        <v>0</v>
      </c>
      <c r="BG352" s="159">
        <f>IF(N352="zákl. přenesená",J352,0)</f>
        <v>0</v>
      </c>
      <c r="BH352" s="159">
        <f>IF(N352="sníž. přenesená",J352,0)</f>
        <v>0</v>
      </c>
      <c r="BI352" s="159">
        <f>IF(N352="nulová",J352,0)</f>
        <v>0</v>
      </c>
      <c r="BJ352" s="18" t="s">
        <v>84</v>
      </c>
      <c r="BK352" s="159">
        <f>ROUND(I352*H352,2)</f>
        <v>0</v>
      </c>
      <c r="BL352" s="18" t="s">
        <v>188</v>
      </c>
      <c r="BM352" s="158" t="s">
        <v>417</v>
      </c>
    </row>
    <row r="353" spans="1:65" s="14" customFormat="1">
      <c r="B353" s="169"/>
      <c r="D353" s="161" t="s">
        <v>167</v>
      </c>
      <c r="E353" s="170" t="s">
        <v>1</v>
      </c>
      <c r="F353" s="171" t="s">
        <v>882</v>
      </c>
      <c r="H353" s="170" t="s">
        <v>1</v>
      </c>
      <c r="I353" s="172"/>
      <c r="L353" s="169"/>
      <c r="M353" s="173"/>
      <c r="N353" s="174"/>
      <c r="O353" s="174"/>
      <c r="P353" s="174"/>
      <c r="Q353" s="174"/>
      <c r="R353" s="174"/>
      <c r="S353" s="174"/>
      <c r="T353" s="175"/>
      <c r="AT353" s="170" t="s">
        <v>167</v>
      </c>
      <c r="AU353" s="170" t="s">
        <v>86</v>
      </c>
      <c r="AV353" s="14" t="s">
        <v>84</v>
      </c>
      <c r="AW353" s="14" t="s">
        <v>32</v>
      </c>
      <c r="AX353" s="14" t="s">
        <v>76</v>
      </c>
      <c r="AY353" s="170" t="s">
        <v>155</v>
      </c>
    </row>
    <row r="354" spans="1:65" s="13" customFormat="1">
      <c r="B354" s="160"/>
      <c r="D354" s="161" t="s">
        <v>167</v>
      </c>
      <c r="E354" s="162" t="s">
        <v>1</v>
      </c>
      <c r="F354" s="163" t="s">
        <v>1079</v>
      </c>
      <c r="H354" s="164">
        <v>2.472</v>
      </c>
      <c r="I354" s="165"/>
      <c r="L354" s="160"/>
      <c r="M354" s="166"/>
      <c r="N354" s="167"/>
      <c r="O354" s="167"/>
      <c r="P354" s="167"/>
      <c r="Q354" s="167"/>
      <c r="R354" s="167"/>
      <c r="S354" s="167"/>
      <c r="T354" s="168"/>
      <c r="AT354" s="162" t="s">
        <v>167</v>
      </c>
      <c r="AU354" s="162" t="s">
        <v>86</v>
      </c>
      <c r="AV354" s="13" t="s">
        <v>86</v>
      </c>
      <c r="AW354" s="13" t="s">
        <v>32</v>
      </c>
      <c r="AX354" s="13" t="s">
        <v>76</v>
      </c>
      <c r="AY354" s="162" t="s">
        <v>155</v>
      </c>
    </row>
    <row r="355" spans="1:65" s="15" customFormat="1">
      <c r="B355" s="176"/>
      <c r="D355" s="161" t="s">
        <v>167</v>
      </c>
      <c r="E355" s="177" t="s">
        <v>1</v>
      </c>
      <c r="F355" s="178" t="s">
        <v>178</v>
      </c>
      <c r="H355" s="179">
        <v>2.472</v>
      </c>
      <c r="I355" s="180"/>
      <c r="L355" s="176"/>
      <c r="M355" s="181"/>
      <c r="N355" s="182"/>
      <c r="O355" s="182"/>
      <c r="P355" s="182"/>
      <c r="Q355" s="182"/>
      <c r="R355" s="182"/>
      <c r="S355" s="182"/>
      <c r="T355" s="183"/>
      <c r="AT355" s="177" t="s">
        <v>167</v>
      </c>
      <c r="AU355" s="177" t="s">
        <v>86</v>
      </c>
      <c r="AV355" s="15" t="s">
        <v>161</v>
      </c>
      <c r="AW355" s="15" t="s">
        <v>32</v>
      </c>
      <c r="AX355" s="15" t="s">
        <v>84</v>
      </c>
      <c r="AY355" s="177" t="s">
        <v>155</v>
      </c>
    </row>
    <row r="356" spans="1:65" s="2" customFormat="1" ht="24.2" customHeight="1">
      <c r="A356" s="33"/>
      <c r="B356" s="145"/>
      <c r="C356" s="146" t="s">
        <v>289</v>
      </c>
      <c r="D356" s="146" t="s">
        <v>157</v>
      </c>
      <c r="E356" s="147" t="s">
        <v>1080</v>
      </c>
      <c r="F356" s="148" t="s">
        <v>1081</v>
      </c>
      <c r="G356" s="149" t="s">
        <v>224</v>
      </c>
      <c r="H356" s="150">
        <v>18</v>
      </c>
      <c r="I356" s="151"/>
      <c r="J356" s="152">
        <f t="shared" ref="J356:J362" si="0">ROUND(I356*H356,2)</f>
        <v>0</v>
      </c>
      <c r="K356" s="153"/>
      <c r="L356" s="34"/>
      <c r="M356" s="154" t="s">
        <v>1</v>
      </c>
      <c r="N356" s="155" t="s">
        <v>41</v>
      </c>
      <c r="O356" s="59"/>
      <c r="P356" s="156">
        <f t="shared" ref="P356:P362" si="1">O356*H356</f>
        <v>0</v>
      </c>
      <c r="Q356" s="156">
        <v>0</v>
      </c>
      <c r="R356" s="156">
        <f t="shared" ref="R356:R362" si="2">Q356*H356</f>
        <v>0</v>
      </c>
      <c r="S356" s="156">
        <v>0</v>
      </c>
      <c r="T356" s="157">
        <f t="shared" ref="T356:T362" si="3"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58" t="s">
        <v>188</v>
      </c>
      <c r="AT356" s="158" t="s">
        <v>157</v>
      </c>
      <c r="AU356" s="158" t="s">
        <v>86</v>
      </c>
      <c r="AY356" s="18" t="s">
        <v>155</v>
      </c>
      <c r="BE356" s="159">
        <f t="shared" ref="BE356:BE362" si="4">IF(N356="základní",J356,0)</f>
        <v>0</v>
      </c>
      <c r="BF356" s="159">
        <f t="shared" ref="BF356:BF362" si="5">IF(N356="snížená",J356,0)</f>
        <v>0</v>
      </c>
      <c r="BG356" s="159">
        <f t="shared" ref="BG356:BG362" si="6">IF(N356="zákl. přenesená",J356,0)</f>
        <v>0</v>
      </c>
      <c r="BH356" s="159">
        <f t="shared" ref="BH356:BH362" si="7">IF(N356="sníž. přenesená",J356,0)</f>
        <v>0</v>
      </c>
      <c r="BI356" s="159">
        <f t="shared" ref="BI356:BI362" si="8">IF(N356="nulová",J356,0)</f>
        <v>0</v>
      </c>
      <c r="BJ356" s="18" t="s">
        <v>84</v>
      </c>
      <c r="BK356" s="159">
        <f t="shared" ref="BK356:BK362" si="9">ROUND(I356*H356,2)</f>
        <v>0</v>
      </c>
      <c r="BL356" s="18" t="s">
        <v>188</v>
      </c>
      <c r="BM356" s="158" t="s">
        <v>425</v>
      </c>
    </row>
    <row r="357" spans="1:65" s="2" customFormat="1" ht="24.2" customHeight="1">
      <c r="A357" s="33"/>
      <c r="B357" s="145"/>
      <c r="C357" s="146" t="s">
        <v>233</v>
      </c>
      <c r="D357" s="146" t="s">
        <v>157</v>
      </c>
      <c r="E357" s="147" t="s">
        <v>1082</v>
      </c>
      <c r="F357" s="148" t="s">
        <v>1083</v>
      </c>
      <c r="G357" s="149" t="s">
        <v>224</v>
      </c>
      <c r="H357" s="150">
        <v>15</v>
      </c>
      <c r="I357" s="151"/>
      <c r="J357" s="152">
        <f t="shared" si="0"/>
        <v>0</v>
      </c>
      <c r="K357" s="153"/>
      <c r="L357" s="34"/>
      <c r="M357" s="154" t="s">
        <v>1</v>
      </c>
      <c r="N357" s="155" t="s">
        <v>41</v>
      </c>
      <c r="O357" s="59"/>
      <c r="P357" s="156">
        <f t="shared" si="1"/>
        <v>0</v>
      </c>
      <c r="Q357" s="156">
        <v>0</v>
      </c>
      <c r="R357" s="156">
        <f t="shared" si="2"/>
        <v>0</v>
      </c>
      <c r="S357" s="156">
        <v>0</v>
      </c>
      <c r="T357" s="157">
        <f t="shared" si="3"/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58" t="s">
        <v>188</v>
      </c>
      <c r="AT357" s="158" t="s">
        <v>157</v>
      </c>
      <c r="AU357" s="158" t="s">
        <v>86</v>
      </c>
      <c r="AY357" s="18" t="s">
        <v>155</v>
      </c>
      <c r="BE357" s="159">
        <f t="shared" si="4"/>
        <v>0</v>
      </c>
      <c r="BF357" s="159">
        <f t="shared" si="5"/>
        <v>0</v>
      </c>
      <c r="BG357" s="159">
        <f t="shared" si="6"/>
        <v>0</v>
      </c>
      <c r="BH357" s="159">
        <f t="shared" si="7"/>
        <v>0</v>
      </c>
      <c r="BI357" s="159">
        <f t="shared" si="8"/>
        <v>0</v>
      </c>
      <c r="BJ357" s="18" t="s">
        <v>84</v>
      </c>
      <c r="BK357" s="159">
        <f t="shared" si="9"/>
        <v>0</v>
      </c>
      <c r="BL357" s="18" t="s">
        <v>188</v>
      </c>
      <c r="BM357" s="158" t="s">
        <v>315</v>
      </c>
    </row>
    <row r="358" spans="1:65" s="2" customFormat="1" ht="24.2" customHeight="1">
      <c r="A358" s="33"/>
      <c r="B358" s="145"/>
      <c r="C358" s="146" t="s">
        <v>299</v>
      </c>
      <c r="D358" s="146" t="s">
        <v>157</v>
      </c>
      <c r="E358" s="147" t="s">
        <v>1084</v>
      </c>
      <c r="F358" s="148" t="s">
        <v>1085</v>
      </c>
      <c r="G358" s="149" t="s">
        <v>224</v>
      </c>
      <c r="H358" s="150">
        <v>6</v>
      </c>
      <c r="I358" s="151"/>
      <c r="J358" s="152">
        <f t="shared" si="0"/>
        <v>0</v>
      </c>
      <c r="K358" s="153"/>
      <c r="L358" s="34"/>
      <c r="M358" s="154" t="s">
        <v>1</v>
      </c>
      <c r="N358" s="155" t="s">
        <v>41</v>
      </c>
      <c r="O358" s="59"/>
      <c r="P358" s="156">
        <f t="shared" si="1"/>
        <v>0</v>
      </c>
      <c r="Q358" s="156">
        <v>0</v>
      </c>
      <c r="R358" s="156">
        <f t="shared" si="2"/>
        <v>0</v>
      </c>
      <c r="S358" s="156">
        <v>0</v>
      </c>
      <c r="T358" s="157">
        <f t="shared" si="3"/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8" t="s">
        <v>188</v>
      </c>
      <c r="AT358" s="158" t="s">
        <v>157</v>
      </c>
      <c r="AU358" s="158" t="s">
        <v>86</v>
      </c>
      <c r="AY358" s="18" t="s">
        <v>155</v>
      </c>
      <c r="BE358" s="159">
        <f t="shared" si="4"/>
        <v>0</v>
      </c>
      <c r="BF358" s="159">
        <f t="shared" si="5"/>
        <v>0</v>
      </c>
      <c r="BG358" s="159">
        <f t="shared" si="6"/>
        <v>0</v>
      </c>
      <c r="BH358" s="159">
        <f t="shared" si="7"/>
        <v>0</v>
      </c>
      <c r="BI358" s="159">
        <f t="shared" si="8"/>
        <v>0</v>
      </c>
      <c r="BJ358" s="18" t="s">
        <v>84</v>
      </c>
      <c r="BK358" s="159">
        <f t="shared" si="9"/>
        <v>0</v>
      </c>
      <c r="BL358" s="18" t="s">
        <v>188</v>
      </c>
      <c r="BM358" s="158" t="s">
        <v>319</v>
      </c>
    </row>
    <row r="359" spans="1:65" s="2" customFormat="1" ht="24.2" customHeight="1">
      <c r="A359" s="33"/>
      <c r="B359" s="145"/>
      <c r="C359" s="146" t="s">
        <v>237</v>
      </c>
      <c r="D359" s="146" t="s">
        <v>157</v>
      </c>
      <c r="E359" s="147" t="s">
        <v>1086</v>
      </c>
      <c r="F359" s="148" t="s">
        <v>1087</v>
      </c>
      <c r="G359" s="149" t="s">
        <v>224</v>
      </c>
      <c r="H359" s="150">
        <v>10</v>
      </c>
      <c r="I359" s="151"/>
      <c r="J359" s="152">
        <f t="shared" si="0"/>
        <v>0</v>
      </c>
      <c r="K359" s="153"/>
      <c r="L359" s="34"/>
      <c r="M359" s="154" t="s">
        <v>1</v>
      </c>
      <c r="N359" s="155" t="s">
        <v>41</v>
      </c>
      <c r="O359" s="59"/>
      <c r="P359" s="156">
        <f t="shared" si="1"/>
        <v>0</v>
      </c>
      <c r="Q359" s="156">
        <v>0</v>
      </c>
      <c r="R359" s="156">
        <f t="shared" si="2"/>
        <v>0</v>
      </c>
      <c r="S359" s="156">
        <v>0</v>
      </c>
      <c r="T359" s="157">
        <f t="shared" si="3"/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8" t="s">
        <v>188</v>
      </c>
      <c r="AT359" s="158" t="s">
        <v>157</v>
      </c>
      <c r="AU359" s="158" t="s">
        <v>86</v>
      </c>
      <c r="AY359" s="18" t="s">
        <v>155</v>
      </c>
      <c r="BE359" s="159">
        <f t="shared" si="4"/>
        <v>0</v>
      </c>
      <c r="BF359" s="159">
        <f t="shared" si="5"/>
        <v>0</v>
      </c>
      <c r="BG359" s="159">
        <f t="shared" si="6"/>
        <v>0</v>
      </c>
      <c r="BH359" s="159">
        <f t="shared" si="7"/>
        <v>0</v>
      </c>
      <c r="BI359" s="159">
        <f t="shared" si="8"/>
        <v>0</v>
      </c>
      <c r="BJ359" s="18" t="s">
        <v>84</v>
      </c>
      <c r="BK359" s="159">
        <f t="shared" si="9"/>
        <v>0</v>
      </c>
      <c r="BL359" s="18" t="s">
        <v>188</v>
      </c>
      <c r="BM359" s="158" t="s">
        <v>467</v>
      </c>
    </row>
    <row r="360" spans="1:65" s="2" customFormat="1" ht="16.5" customHeight="1">
      <c r="A360" s="33"/>
      <c r="B360" s="145"/>
      <c r="C360" s="146" t="s">
        <v>241</v>
      </c>
      <c r="D360" s="146" t="s">
        <v>157</v>
      </c>
      <c r="E360" s="147" t="s">
        <v>1088</v>
      </c>
      <c r="F360" s="148" t="s">
        <v>1089</v>
      </c>
      <c r="G360" s="149" t="s">
        <v>224</v>
      </c>
      <c r="H360" s="150">
        <v>3</v>
      </c>
      <c r="I360" s="151"/>
      <c r="J360" s="152">
        <f t="shared" si="0"/>
        <v>0</v>
      </c>
      <c r="K360" s="153"/>
      <c r="L360" s="34"/>
      <c r="M360" s="154" t="s">
        <v>1</v>
      </c>
      <c r="N360" s="155" t="s">
        <v>41</v>
      </c>
      <c r="O360" s="59"/>
      <c r="P360" s="156">
        <f t="shared" si="1"/>
        <v>0</v>
      </c>
      <c r="Q360" s="156">
        <v>0</v>
      </c>
      <c r="R360" s="156">
        <f t="shared" si="2"/>
        <v>0</v>
      </c>
      <c r="S360" s="156">
        <v>0</v>
      </c>
      <c r="T360" s="157">
        <f t="shared" si="3"/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58" t="s">
        <v>188</v>
      </c>
      <c r="AT360" s="158" t="s">
        <v>157</v>
      </c>
      <c r="AU360" s="158" t="s">
        <v>86</v>
      </c>
      <c r="AY360" s="18" t="s">
        <v>155</v>
      </c>
      <c r="BE360" s="159">
        <f t="shared" si="4"/>
        <v>0</v>
      </c>
      <c r="BF360" s="159">
        <f t="shared" si="5"/>
        <v>0</v>
      </c>
      <c r="BG360" s="159">
        <f t="shared" si="6"/>
        <v>0</v>
      </c>
      <c r="BH360" s="159">
        <f t="shared" si="7"/>
        <v>0</v>
      </c>
      <c r="BI360" s="159">
        <f t="shared" si="8"/>
        <v>0</v>
      </c>
      <c r="BJ360" s="18" t="s">
        <v>84</v>
      </c>
      <c r="BK360" s="159">
        <f t="shared" si="9"/>
        <v>0</v>
      </c>
      <c r="BL360" s="18" t="s">
        <v>188</v>
      </c>
      <c r="BM360" s="158" t="s">
        <v>478</v>
      </c>
    </row>
    <row r="361" spans="1:65" s="2" customFormat="1" ht="16.5" customHeight="1">
      <c r="A361" s="33"/>
      <c r="B361" s="145"/>
      <c r="C361" s="146" t="s">
        <v>316</v>
      </c>
      <c r="D361" s="146" t="s">
        <v>157</v>
      </c>
      <c r="E361" s="147" t="s">
        <v>1090</v>
      </c>
      <c r="F361" s="148" t="s">
        <v>1091</v>
      </c>
      <c r="G361" s="149" t="s">
        <v>224</v>
      </c>
      <c r="H361" s="150">
        <v>2</v>
      </c>
      <c r="I361" s="151"/>
      <c r="J361" s="152">
        <f t="shared" si="0"/>
        <v>0</v>
      </c>
      <c r="K361" s="153"/>
      <c r="L361" s="34"/>
      <c r="M361" s="154" t="s">
        <v>1</v>
      </c>
      <c r="N361" s="155" t="s">
        <v>41</v>
      </c>
      <c r="O361" s="59"/>
      <c r="P361" s="156">
        <f t="shared" si="1"/>
        <v>0</v>
      </c>
      <c r="Q361" s="156">
        <v>0</v>
      </c>
      <c r="R361" s="156">
        <f t="shared" si="2"/>
        <v>0</v>
      </c>
      <c r="S361" s="156">
        <v>0</v>
      </c>
      <c r="T361" s="157">
        <f t="shared" si="3"/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58" t="s">
        <v>188</v>
      </c>
      <c r="AT361" s="158" t="s">
        <v>157</v>
      </c>
      <c r="AU361" s="158" t="s">
        <v>86</v>
      </c>
      <c r="AY361" s="18" t="s">
        <v>155</v>
      </c>
      <c r="BE361" s="159">
        <f t="shared" si="4"/>
        <v>0</v>
      </c>
      <c r="BF361" s="159">
        <f t="shared" si="5"/>
        <v>0</v>
      </c>
      <c r="BG361" s="159">
        <f t="shared" si="6"/>
        <v>0</v>
      </c>
      <c r="BH361" s="159">
        <f t="shared" si="7"/>
        <v>0</v>
      </c>
      <c r="BI361" s="159">
        <f t="shared" si="8"/>
        <v>0</v>
      </c>
      <c r="BJ361" s="18" t="s">
        <v>84</v>
      </c>
      <c r="BK361" s="159">
        <f t="shared" si="9"/>
        <v>0</v>
      </c>
      <c r="BL361" s="18" t="s">
        <v>188</v>
      </c>
      <c r="BM361" s="158" t="s">
        <v>488</v>
      </c>
    </row>
    <row r="362" spans="1:65" s="2" customFormat="1" ht="24.2" customHeight="1">
      <c r="A362" s="33"/>
      <c r="B362" s="145"/>
      <c r="C362" s="146" t="s">
        <v>696</v>
      </c>
      <c r="D362" s="146" t="s">
        <v>157</v>
      </c>
      <c r="E362" s="147" t="s">
        <v>1092</v>
      </c>
      <c r="F362" s="148" t="s">
        <v>1093</v>
      </c>
      <c r="G362" s="149" t="s">
        <v>224</v>
      </c>
      <c r="H362" s="150">
        <v>1</v>
      </c>
      <c r="I362" s="151"/>
      <c r="J362" s="152">
        <f t="shared" si="0"/>
        <v>0</v>
      </c>
      <c r="K362" s="153"/>
      <c r="L362" s="34"/>
      <c r="M362" s="154" t="s">
        <v>1</v>
      </c>
      <c r="N362" s="155" t="s">
        <v>41</v>
      </c>
      <c r="O362" s="59"/>
      <c r="P362" s="156">
        <f t="shared" si="1"/>
        <v>0</v>
      </c>
      <c r="Q362" s="156">
        <v>0</v>
      </c>
      <c r="R362" s="156">
        <f t="shared" si="2"/>
        <v>0</v>
      </c>
      <c r="S362" s="156">
        <v>0</v>
      </c>
      <c r="T362" s="157">
        <f t="shared" si="3"/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58" t="s">
        <v>188</v>
      </c>
      <c r="AT362" s="158" t="s">
        <v>157</v>
      </c>
      <c r="AU362" s="158" t="s">
        <v>86</v>
      </c>
      <c r="AY362" s="18" t="s">
        <v>155</v>
      </c>
      <c r="BE362" s="159">
        <f t="shared" si="4"/>
        <v>0</v>
      </c>
      <c r="BF362" s="159">
        <f t="shared" si="5"/>
        <v>0</v>
      </c>
      <c r="BG362" s="159">
        <f t="shared" si="6"/>
        <v>0</v>
      </c>
      <c r="BH362" s="159">
        <f t="shared" si="7"/>
        <v>0</v>
      </c>
      <c r="BI362" s="159">
        <f t="shared" si="8"/>
        <v>0</v>
      </c>
      <c r="BJ362" s="18" t="s">
        <v>84</v>
      </c>
      <c r="BK362" s="159">
        <f t="shared" si="9"/>
        <v>0</v>
      </c>
      <c r="BL362" s="18" t="s">
        <v>188</v>
      </c>
      <c r="BM362" s="158" t="s">
        <v>324</v>
      </c>
    </row>
    <row r="363" spans="1:65" s="13" customFormat="1">
      <c r="B363" s="160"/>
      <c r="D363" s="161" t="s">
        <v>167</v>
      </c>
      <c r="E363" s="162" t="s">
        <v>1</v>
      </c>
      <c r="F363" s="163" t="s">
        <v>1094</v>
      </c>
      <c r="H363" s="164">
        <v>1</v>
      </c>
      <c r="I363" s="165"/>
      <c r="L363" s="160"/>
      <c r="M363" s="166"/>
      <c r="N363" s="167"/>
      <c r="O363" s="167"/>
      <c r="P363" s="167"/>
      <c r="Q363" s="167"/>
      <c r="R363" s="167"/>
      <c r="S363" s="167"/>
      <c r="T363" s="168"/>
      <c r="AT363" s="162" t="s">
        <v>167</v>
      </c>
      <c r="AU363" s="162" t="s">
        <v>86</v>
      </c>
      <c r="AV363" s="13" t="s">
        <v>86</v>
      </c>
      <c r="AW363" s="13" t="s">
        <v>32</v>
      </c>
      <c r="AX363" s="13" t="s">
        <v>76</v>
      </c>
      <c r="AY363" s="162" t="s">
        <v>155</v>
      </c>
    </row>
    <row r="364" spans="1:65" s="15" customFormat="1">
      <c r="B364" s="176"/>
      <c r="D364" s="161" t="s">
        <v>167</v>
      </c>
      <c r="E364" s="177" t="s">
        <v>1</v>
      </c>
      <c r="F364" s="178" t="s">
        <v>178</v>
      </c>
      <c r="H364" s="179">
        <v>1</v>
      </c>
      <c r="I364" s="180"/>
      <c r="L364" s="176"/>
      <c r="M364" s="181"/>
      <c r="N364" s="182"/>
      <c r="O364" s="182"/>
      <c r="P364" s="182"/>
      <c r="Q364" s="182"/>
      <c r="R364" s="182"/>
      <c r="S364" s="182"/>
      <c r="T364" s="183"/>
      <c r="AT364" s="177" t="s">
        <v>167</v>
      </c>
      <c r="AU364" s="177" t="s">
        <v>86</v>
      </c>
      <c r="AV364" s="15" t="s">
        <v>161</v>
      </c>
      <c r="AW364" s="15" t="s">
        <v>32</v>
      </c>
      <c r="AX364" s="15" t="s">
        <v>84</v>
      </c>
      <c r="AY364" s="177" t="s">
        <v>155</v>
      </c>
    </row>
    <row r="365" spans="1:65" s="2" customFormat="1" ht="24.2" customHeight="1">
      <c r="A365" s="33"/>
      <c r="B365" s="145"/>
      <c r="C365" s="146" t="s">
        <v>242</v>
      </c>
      <c r="D365" s="146" t="s">
        <v>157</v>
      </c>
      <c r="E365" s="147" t="s">
        <v>1095</v>
      </c>
      <c r="F365" s="148" t="s">
        <v>1096</v>
      </c>
      <c r="G365" s="149" t="s">
        <v>224</v>
      </c>
      <c r="H365" s="150">
        <v>3</v>
      </c>
      <c r="I365" s="151"/>
      <c r="J365" s="152">
        <f>ROUND(I365*H365,2)</f>
        <v>0</v>
      </c>
      <c r="K365" s="153"/>
      <c r="L365" s="34"/>
      <c r="M365" s="154" t="s">
        <v>1</v>
      </c>
      <c r="N365" s="155" t="s">
        <v>41</v>
      </c>
      <c r="O365" s="59"/>
      <c r="P365" s="156">
        <f>O365*H365</f>
        <v>0</v>
      </c>
      <c r="Q365" s="156">
        <v>0</v>
      </c>
      <c r="R365" s="156">
        <f>Q365*H365</f>
        <v>0</v>
      </c>
      <c r="S365" s="156">
        <v>0</v>
      </c>
      <c r="T365" s="157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58" t="s">
        <v>188</v>
      </c>
      <c r="AT365" s="158" t="s">
        <v>157</v>
      </c>
      <c r="AU365" s="158" t="s">
        <v>86</v>
      </c>
      <c r="AY365" s="18" t="s">
        <v>155</v>
      </c>
      <c r="BE365" s="159">
        <f>IF(N365="základní",J365,0)</f>
        <v>0</v>
      </c>
      <c r="BF365" s="159">
        <f>IF(N365="snížená",J365,0)</f>
        <v>0</v>
      </c>
      <c r="BG365" s="159">
        <f>IF(N365="zákl. přenesená",J365,0)</f>
        <v>0</v>
      </c>
      <c r="BH365" s="159">
        <f>IF(N365="sníž. přenesená",J365,0)</f>
        <v>0</v>
      </c>
      <c r="BI365" s="159">
        <f>IF(N365="nulová",J365,0)</f>
        <v>0</v>
      </c>
      <c r="BJ365" s="18" t="s">
        <v>84</v>
      </c>
      <c r="BK365" s="159">
        <f>ROUND(I365*H365,2)</f>
        <v>0</v>
      </c>
      <c r="BL365" s="18" t="s">
        <v>188</v>
      </c>
      <c r="BM365" s="158" t="s">
        <v>329</v>
      </c>
    </row>
    <row r="366" spans="1:65" s="13" customFormat="1">
      <c r="B366" s="160"/>
      <c r="D366" s="161" t="s">
        <v>167</v>
      </c>
      <c r="E366" s="162" t="s">
        <v>1</v>
      </c>
      <c r="F366" s="163" t="s">
        <v>1097</v>
      </c>
      <c r="H366" s="164">
        <v>3</v>
      </c>
      <c r="I366" s="165"/>
      <c r="L366" s="160"/>
      <c r="M366" s="166"/>
      <c r="N366" s="167"/>
      <c r="O366" s="167"/>
      <c r="P366" s="167"/>
      <c r="Q366" s="167"/>
      <c r="R366" s="167"/>
      <c r="S366" s="167"/>
      <c r="T366" s="168"/>
      <c r="AT366" s="162" t="s">
        <v>167</v>
      </c>
      <c r="AU366" s="162" t="s">
        <v>86</v>
      </c>
      <c r="AV366" s="13" t="s">
        <v>86</v>
      </c>
      <c r="AW366" s="13" t="s">
        <v>32</v>
      </c>
      <c r="AX366" s="13" t="s">
        <v>76</v>
      </c>
      <c r="AY366" s="162" t="s">
        <v>155</v>
      </c>
    </row>
    <row r="367" spans="1:65" s="15" customFormat="1">
      <c r="B367" s="176"/>
      <c r="D367" s="161" t="s">
        <v>167</v>
      </c>
      <c r="E367" s="177" t="s">
        <v>1</v>
      </c>
      <c r="F367" s="178" t="s">
        <v>178</v>
      </c>
      <c r="H367" s="179">
        <v>3</v>
      </c>
      <c r="I367" s="180"/>
      <c r="L367" s="176"/>
      <c r="M367" s="181"/>
      <c r="N367" s="182"/>
      <c r="O367" s="182"/>
      <c r="P367" s="182"/>
      <c r="Q367" s="182"/>
      <c r="R367" s="182"/>
      <c r="S367" s="182"/>
      <c r="T367" s="183"/>
      <c r="AT367" s="177" t="s">
        <v>167</v>
      </c>
      <c r="AU367" s="177" t="s">
        <v>86</v>
      </c>
      <c r="AV367" s="15" t="s">
        <v>161</v>
      </c>
      <c r="AW367" s="15" t="s">
        <v>32</v>
      </c>
      <c r="AX367" s="15" t="s">
        <v>84</v>
      </c>
      <c r="AY367" s="177" t="s">
        <v>155</v>
      </c>
    </row>
    <row r="368" spans="1:65" s="2" customFormat="1" ht="24.2" customHeight="1">
      <c r="A368" s="33"/>
      <c r="B368" s="145"/>
      <c r="C368" s="146" t="s">
        <v>308</v>
      </c>
      <c r="D368" s="146" t="s">
        <v>157</v>
      </c>
      <c r="E368" s="147" t="s">
        <v>1098</v>
      </c>
      <c r="F368" s="148" t="s">
        <v>1099</v>
      </c>
      <c r="G368" s="149" t="s">
        <v>224</v>
      </c>
      <c r="H368" s="150">
        <v>5</v>
      </c>
      <c r="I368" s="151"/>
      <c r="J368" s="152">
        <f>ROUND(I368*H368,2)</f>
        <v>0</v>
      </c>
      <c r="K368" s="153"/>
      <c r="L368" s="34"/>
      <c r="M368" s="154" t="s">
        <v>1</v>
      </c>
      <c r="N368" s="155" t="s">
        <v>41</v>
      </c>
      <c r="O368" s="59"/>
      <c r="P368" s="156">
        <f>O368*H368</f>
        <v>0</v>
      </c>
      <c r="Q368" s="156">
        <v>0</v>
      </c>
      <c r="R368" s="156">
        <f>Q368*H368</f>
        <v>0</v>
      </c>
      <c r="S368" s="156">
        <v>0</v>
      </c>
      <c r="T368" s="157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58" t="s">
        <v>188</v>
      </c>
      <c r="AT368" s="158" t="s">
        <v>157</v>
      </c>
      <c r="AU368" s="158" t="s">
        <v>86</v>
      </c>
      <c r="AY368" s="18" t="s">
        <v>155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18" t="s">
        <v>84</v>
      </c>
      <c r="BK368" s="159">
        <f>ROUND(I368*H368,2)</f>
        <v>0</v>
      </c>
      <c r="BL368" s="18" t="s">
        <v>188</v>
      </c>
      <c r="BM368" s="158" t="s">
        <v>335</v>
      </c>
    </row>
    <row r="369" spans="1:65" s="13" customFormat="1">
      <c r="B369" s="160"/>
      <c r="D369" s="161" t="s">
        <v>167</v>
      </c>
      <c r="E369" s="162" t="s">
        <v>1</v>
      </c>
      <c r="F369" s="163" t="s">
        <v>1100</v>
      </c>
      <c r="H369" s="164">
        <v>5</v>
      </c>
      <c r="I369" s="165"/>
      <c r="L369" s="160"/>
      <c r="M369" s="166"/>
      <c r="N369" s="167"/>
      <c r="O369" s="167"/>
      <c r="P369" s="167"/>
      <c r="Q369" s="167"/>
      <c r="R369" s="167"/>
      <c r="S369" s="167"/>
      <c r="T369" s="168"/>
      <c r="AT369" s="162" t="s">
        <v>167</v>
      </c>
      <c r="AU369" s="162" t="s">
        <v>86</v>
      </c>
      <c r="AV369" s="13" t="s">
        <v>86</v>
      </c>
      <c r="AW369" s="13" t="s">
        <v>32</v>
      </c>
      <c r="AX369" s="13" t="s">
        <v>76</v>
      </c>
      <c r="AY369" s="162" t="s">
        <v>155</v>
      </c>
    </row>
    <row r="370" spans="1:65" s="15" customFormat="1">
      <c r="B370" s="176"/>
      <c r="D370" s="161" t="s">
        <v>167</v>
      </c>
      <c r="E370" s="177" t="s">
        <v>1</v>
      </c>
      <c r="F370" s="178" t="s">
        <v>178</v>
      </c>
      <c r="H370" s="179">
        <v>5</v>
      </c>
      <c r="I370" s="180"/>
      <c r="L370" s="176"/>
      <c r="M370" s="181"/>
      <c r="N370" s="182"/>
      <c r="O370" s="182"/>
      <c r="P370" s="182"/>
      <c r="Q370" s="182"/>
      <c r="R370" s="182"/>
      <c r="S370" s="182"/>
      <c r="T370" s="183"/>
      <c r="AT370" s="177" t="s">
        <v>167</v>
      </c>
      <c r="AU370" s="177" t="s">
        <v>86</v>
      </c>
      <c r="AV370" s="15" t="s">
        <v>161</v>
      </c>
      <c r="AW370" s="15" t="s">
        <v>32</v>
      </c>
      <c r="AX370" s="15" t="s">
        <v>84</v>
      </c>
      <c r="AY370" s="177" t="s">
        <v>155</v>
      </c>
    </row>
    <row r="371" spans="1:65" s="2" customFormat="1" ht="24.2" customHeight="1">
      <c r="A371" s="33"/>
      <c r="B371" s="145"/>
      <c r="C371" s="146" t="s">
        <v>247</v>
      </c>
      <c r="D371" s="146" t="s">
        <v>157</v>
      </c>
      <c r="E371" s="147" t="s">
        <v>1101</v>
      </c>
      <c r="F371" s="148" t="s">
        <v>1102</v>
      </c>
      <c r="G371" s="149" t="s">
        <v>292</v>
      </c>
      <c r="H371" s="150">
        <v>58.59</v>
      </c>
      <c r="I371" s="151"/>
      <c r="J371" s="152">
        <f>ROUND(I371*H371,2)</f>
        <v>0</v>
      </c>
      <c r="K371" s="153"/>
      <c r="L371" s="34"/>
      <c r="M371" s="154" t="s">
        <v>1</v>
      </c>
      <c r="N371" s="155" t="s">
        <v>41</v>
      </c>
      <c r="O371" s="59"/>
      <c r="P371" s="156">
        <f>O371*H371</f>
        <v>0</v>
      </c>
      <c r="Q371" s="156">
        <v>0</v>
      </c>
      <c r="R371" s="156">
        <f>Q371*H371</f>
        <v>0</v>
      </c>
      <c r="S371" s="156">
        <v>0</v>
      </c>
      <c r="T371" s="157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58" t="s">
        <v>188</v>
      </c>
      <c r="AT371" s="158" t="s">
        <v>157</v>
      </c>
      <c r="AU371" s="158" t="s">
        <v>86</v>
      </c>
      <c r="AY371" s="18" t="s">
        <v>155</v>
      </c>
      <c r="BE371" s="159">
        <f>IF(N371="základní",J371,0)</f>
        <v>0</v>
      </c>
      <c r="BF371" s="159">
        <f>IF(N371="snížená",J371,0)</f>
        <v>0</v>
      </c>
      <c r="BG371" s="159">
        <f>IF(N371="zákl. přenesená",J371,0)</f>
        <v>0</v>
      </c>
      <c r="BH371" s="159">
        <f>IF(N371="sníž. přenesená",J371,0)</f>
        <v>0</v>
      </c>
      <c r="BI371" s="159">
        <f>IF(N371="nulová",J371,0)</f>
        <v>0</v>
      </c>
      <c r="BJ371" s="18" t="s">
        <v>84</v>
      </c>
      <c r="BK371" s="159">
        <f>ROUND(I371*H371,2)</f>
        <v>0</v>
      </c>
      <c r="BL371" s="18" t="s">
        <v>188</v>
      </c>
      <c r="BM371" s="158" t="s">
        <v>162</v>
      </c>
    </row>
    <row r="372" spans="1:65" s="13" customFormat="1">
      <c r="B372" s="160"/>
      <c r="D372" s="161" t="s">
        <v>167</v>
      </c>
      <c r="E372" s="162" t="s">
        <v>1</v>
      </c>
      <c r="F372" s="163" t="s">
        <v>1103</v>
      </c>
      <c r="H372" s="164">
        <v>58.59</v>
      </c>
      <c r="I372" s="165"/>
      <c r="L372" s="160"/>
      <c r="M372" s="166"/>
      <c r="N372" s="167"/>
      <c r="O372" s="167"/>
      <c r="P372" s="167"/>
      <c r="Q372" s="167"/>
      <c r="R372" s="167"/>
      <c r="S372" s="167"/>
      <c r="T372" s="168"/>
      <c r="AT372" s="162" t="s">
        <v>167</v>
      </c>
      <c r="AU372" s="162" t="s">
        <v>86</v>
      </c>
      <c r="AV372" s="13" t="s">
        <v>86</v>
      </c>
      <c r="AW372" s="13" t="s">
        <v>32</v>
      </c>
      <c r="AX372" s="13" t="s">
        <v>76</v>
      </c>
      <c r="AY372" s="162" t="s">
        <v>155</v>
      </c>
    </row>
    <row r="373" spans="1:65" s="15" customFormat="1">
      <c r="B373" s="176"/>
      <c r="D373" s="161" t="s">
        <v>167</v>
      </c>
      <c r="E373" s="177" t="s">
        <v>1</v>
      </c>
      <c r="F373" s="178" t="s">
        <v>178</v>
      </c>
      <c r="H373" s="179">
        <v>58.59</v>
      </c>
      <c r="I373" s="180"/>
      <c r="L373" s="176"/>
      <c r="M373" s="181"/>
      <c r="N373" s="182"/>
      <c r="O373" s="182"/>
      <c r="P373" s="182"/>
      <c r="Q373" s="182"/>
      <c r="R373" s="182"/>
      <c r="S373" s="182"/>
      <c r="T373" s="183"/>
      <c r="AT373" s="177" t="s">
        <v>167</v>
      </c>
      <c r="AU373" s="177" t="s">
        <v>86</v>
      </c>
      <c r="AV373" s="15" t="s">
        <v>161</v>
      </c>
      <c r="AW373" s="15" t="s">
        <v>32</v>
      </c>
      <c r="AX373" s="15" t="s">
        <v>84</v>
      </c>
      <c r="AY373" s="177" t="s">
        <v>155</v>
      </c>
    </row>
    <row r="374" spans="1:65" s="2" customFormat="1" ht="44.25" customHeight="1">
      <c r="A374" s="33"/>
      <c r="B374" s="145"/>
      <c r="C374" s="146" t="s">
        <v>321</v>
      </c>
      <c r="D374" s="146" t="s">
        <v>157</v>
      </c>
      <c r="E374" s="147" t="s">
        <v>1104</v>
      </c>
      <c r="F374" s="148" t="s">
        <v>1105</v>
      </c>
      <c r="G374" s="149" t="s">
        <v>512</v>
      </c>
      <c r="H374" s="195"/>
      <c r="I374" s="151"/>
      <c r="J374" s="152">
        <f>ROUND(I374*H374,2)</f>
        <v>0</v>
      </c>
      <c r="K374" s="153"/>
      <c r="L374" s="34"/>
      <c r="M374" s="154" t="s">
        <v>1</v>
      </c>
      <c r="N374" s="155" t="s">
        <v>41</v>
      </c>
      <c r="O374" s="59"/>
      <c r="P374" s="156">
        <f>O374*H374</f>
        <v>0</v>
      </c>
      <c r="Q374" s="156">
        <v>0</v>
      </c>
      <c r="R374" s="156">
        <f>Q374*H374</f>
        <v>0</v>
      </c>
      <c r="S374" s="156">
        <v>0</v>
      </c>
      <c r="T374" s="157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58" t="s">
        <v>188</v>
      </c>
      <c r="AT374" s="158" t="s">
        <v>157</v>
      </c>
      <c r="AU374" s="158" t="s">
        <v>86</v>
      </c>
      <c r="AY374" s="18" t="s">
        <v>155</v>
      </c>
      <c r="BE374" s="159">
        <f>IF(N374="základní",J374,0)</f>
        <v>0</v>
      </c>
      <c r="BF374" s="159">
        <f>IF(N374="snížená",J374,0)</f>
        <v>0</v>
      </c>
      <c r="BG374" s="159">
        <f>IF(N374="zákl. přenesená",J374,0)</f>
        <v>0</v>
      </c>
      <c r="BH374" s="159">
        <f>IF(N374="sníž. přenesená",J374,0)</f>
        <v>0</v>
      </c>
      <c r="BI374" s="159">
        <f>IF(N374="nulová",J374,0)</f>
        <v>0</v>
      </c>
      <c r="BJ374" s="18" t="s">
        <v>84</v>
      </c>
      <c r="BK374" s="159">
        <f>ROUND(I374*H374,2)</f>
        <v>0</v>
      </c>
      <c r="BL374" s="18" t="s">
        <v>188</v>
      </c>
      <c r="BM374" s="158" t="s">
        <v>179</v>
      </c>
    </row>
    <row r="375" spans="1:65" s="2" customFormat="1" ht="49.15" customHeight="1">
      <c r="A375" s="33"/>
      <c r="B375" s="145"/>
      <c r="C375" s="146" t="s">
        <v>252</v>
      </c>
      <c r="D375" s="146" t="s">
        <v>157</v>
      </c>
      <c r="E375" s="147" t="s">
        <v>1106</v>
      </c>
      <c r="F375" s="148" t="s">
        <v>1107</v>
      </c>
      <c r="G375" s="149" t="s">
        <v>512</v>
      </c>
      <c r="H375" s="195"/>
      <c r="I375" s="151"/>
      <c r="J375" s="152">
        <f>ROUND(I375*H375,2)</f>
        <v>0</v>
      </c>
      <c r="K375" s="153"/>
      <c r="L375" s="34"/>
      <c r="M375" s="154" t="s">
        <v>1</v>
      </c>
      <c r="N375" s="155" t="s">
        <v>41</v>
      </c>
      <c r="O375" s="59"/>
      <c r="P375" s="156">
        <f>O375*H375</f>
        <v>0</v>
      </c>
      <c r="Q375" s="156">
        <v>0</v>
      </c>
      <c r="R375" s="156">
        <f>Q375*H375</f>
        <v>0</v>
      </c>
      <c r="S375" s="156">
        <v>0</v>
      </c>
      <c r="T375" s="157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58" t="s">
        <v>188</v>
      </c>
      <c r="AT375" s="158" t="s">
        <v>157</v>
      </c>
      <c r="AU375" s="158" t="s">
        <v>86</v>
      </c>
      <c r="AY375" s="18" t="s">
        <v>155</v>
      </c>
      <c r="BE375" s="159">
        <f>IF(N375="základní",J375,0)</f>
        <v>0</v>
      </c>
      <c r="BF375" s="159">
        <f>IF(N375="snížená",J375,0)</f>
        <v>0</v>
      </c>
      <c r="BG375" s="159">
        <f>IF(N375="zákl. přenesená",J375,0)</f>
        <v>0</v>
      </c>
      <c r="BH375" s="159">
        <f>IF(N375="sníž. přenesená",J375,0)</f>
        <v>0</v>
      </c>
      <c r="BI375" s="159">
        <f>IF(N375="nulová",J375,0)</f>
        <v>0</v>
      </c>
      <c r="BJ375" s="18" t="s">
        <v>84</v>
      </c>
      <c r="BK375" s="159">
        <f>ROUND(I375*H375,2)</f>
        <v>0</v>
      </c>
      <c r="BL375" s="18" t="s">
        <v>188</v>
      </c>
      <c r="BM375" s="158" t="s">
        <v>353</v>
      </c>
    </row>
    <row r="376" spans="1:65" s="12" customFormat="1" ht="22.9" customHeight="1">
      <c r="B376" s="132"/>
      <c r="D376" s="133" t="s">
        <v>75</v>
      </c>
      <c r="E376" s="143" t="s">
        <v>1108</v>
      </c>
      <c r="F376" s="143" t="s">
        <v>1109</v>
      </c>
      <c r="I376" s="135"/>
      <c r="J376" s="144">
        <f>BK376</f>
        <v>0</v>
      </c>
      <c r="L376" s="132"/>
      <c r="M376" s="137"/>
      <c r="N376" s="138"/>
      <c r="O376" s="138"/>
      <c r="P376" s="139">
        <f>SUM(P377:P491)</f>
        <v>0</v>
      </c>
      <c r="Q376" s="138"/>
      <c r="R376" s="139">
        <f>SUM(R377:R491)</f>
        <v>0</v>
      </c>
      <c r="S376" s="138"/>
      <c r="T376" s="140">
        <f>SUM(T377:T491)</f>
        <v>0</v>
      </c>
      <c r="AR376" s="133" t="s">
        <v>86</v>
      </c>
      <c r="AT376" s="141" t="s">
        <v>75</v>
      </c>
      <c r="AU376" s="141" t="s">
        <v>84</v>
      </c>
      <c r="AY376" s="133" t="s">
        <v>155</v>
      </c>
      <c r="BK376" s="142">
        <f>SUM(BK377:BK491)</f>
        <v>0</v>
      </c>
    </row>
    <row r="377" spans="1:65" s="2" customFormat="1" ht="24.2" customHeight="1">
      <c r="A377" s="33"/>
      <c r="B377" s="145"/>
      <c r="C377" s="146" t="s">
        <v>332</v>
      </c>
      <c r="D377" s="146" t="s">
        <v>157</v>
      </c>
      <c r="E377" s="147" t="s">
        <v>1110</v>
      </c>
      <c r="F377" s="148" t="s">
        <v>1111</v>
      </c>
      <c r="G377" s="149" t="s">
        <v>292</v>
      </c>
      <c r="H377" s="150">
        <v>22.422000000000001</v>
      </c>
      <c r="I377" s="151"/>
      <c r="J377" s="152">
        <f>ROUND(I377*H377,2)</f>
        <v>0</v>
      </c>
      <c r="K377" s="153"/>
      <c r="L377" s="34"/>
      <c r="M377" s="154" t="s">
        <v>1</v>
      </c>
      <c r="N377" s="155" t="s">
        <v>41</v>
      </c>
      <c r="O377" s="59"/>
      <c r="P377" s="156">
        <f>O377*H377</f>
        <v>0</v>
      </c>
      <c r="Q377" s="156">
        <v>0</v>
      </c>
      <c r="R377" s="156">
        <f>Q377*H377</f>
        <v>0</v>
      </c>
      <c r="S377" s="156">
        <v>0</v>
      </c>
      <c r="T377" s="157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58" t="s">
        <v>188</v>
      </c>
      <c r="AT377" s="158" t="s">
        <v>157</v>
      </c>
      <c r="AU377" s="158" t="s">
        <v>86</v>
      </c>
      <c r="AY377" s="18" t="s">
        <v>155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8" t="s">
        <v>84</v>
      </c>
      <c r="BK377" s="159">
        <f>ROUND(I377*H377,2)</f>
        <v>0</v>
      </c>
      <c r="BL377" s="18" t="s">
        <v>188</v>
      </c>
      <c r="BM377" s="158" t="s">
        <v>356</v>
      </c>
    </row>
    <row r="378" spans="1:65" s="14" customFormat="1">
      <c r="B378" s="169"/>
      <c r="D378" s="161" t="s">
        <v>167</v>
      </c>
      <c r="E378" s="170" t="s">
        <v>1</v>
      </c>
      <c r="F378" s="171" t="s">
        <v>1112</v>
      </c>
      <c r="H378" s="170" t="s">
        <v>1</v>
      </c>
      <c r="I378" s="172"/>
      <c r="L378" s="169"/>
      <c r="M378" s="173"/>
      <c r="N378" s="174"/>
      <c r="O378" s="174"/>
      <c r="P378" s="174"/>
      <c r="Q378" s="174"/>
      <c r="R378" s="174"/>
      <c r="S378" s="174"/>
      <c r="T378" s="175"/>
      <c r="AT378" s="170" t="s">
        <v>167</v>
      </c>
      <c r="AU378" s="170" t="s">
        <v>86</v>
      </c>
      <c r="AV378" s="14" t="s">
        <v>84</v>
      </c>
      <c r="AW378" s="14" t="s">
        <v>32</v>
      </c>
      <c r="AX378" s="14" t="s">
        <v>76</v>
      </c>
      <c r="AY378" s="170" t="s">
        <v>155</v>
      </c>
    </row>
    <row r="379" spans="1:65" s="13" customFormat="1">
      <c r="B379" s="160"/>
      <c r="D379" s="161" t="s">
        <v>167</v>
      </c>
      <c r="E379" s="162" t="s">
        <v>1</v>
      </c>
      <c r="F379" s="163" t="s">
        <v>1113</v>
      </c>
      <c r="H379" s="164">
        <v>22.422000000000001</v>
      </c>
      <c r="I379" s="165"/>
      <c r="L379" s="160"/>
      <c r="M379" s="166"/>
      <c r="N379" s="167"/>
      <c r="O379" s="167"/>
      <c r="P379" s="167"/>
      <c r="Q379" s="167"/>
      <c r="R379" s="167"/>
      <c r="S379" s="167"/>
      <c r="T379" s="168"/>
      <c r="AT379" s="162" t="s">
        <v>167</v>
      </c>
      <c r="AU379" s="162" t="s">
        <v>86</v>
      </c>
      <c r="AV379" s="13" t="s">
        <v>86</v>
      </c>
      <c r="AW379" s="13" t="s">
        <v>32</v>
      </c>
      <c r="AX379" s="13" t="s">
        <v>76</v>
      </c>
      <c r="AY379" s="162" t="s">
        <v>155</v>
      </c>
    </row>
    <row r="380" spans="1:65" s="15" customFormat="1">
      <c r="B380" s="176"/>
      <c r="D380" s="161" t="s">
        <v>167</v>
      </c>
      <c r="E380" s="177" t="s">
        <v>1</v>
      </c>
      <c r="F380" s="178" t="s">
        <v>178</v>
      </c>
      <c r="H380" s="179">
        <v>22.422000000000001</v>
      </c>
      <c r="I380" s="180"/>
      <c r="L380" s="176"/>
      <c r="M380" s="181"/>
      <c r="N380" s="182"/>
      <c r="O380" s="182"/>
      <c r="P380" s="182"/>
      <c r="Q380" s="182"/>
      <c r="R380" s="182"/>
      <c r="S380" s="182"/>
      <c r="T380" s="183"/>
      <c r="AT380" s="177" t="s">
        <v>167</v>
      </c>
      <c r="AU380" s="177" t="s">
        <v>86</v>
      </c>
      <c r="AV380" s="15" t="s">
        <v>161</v>
      </c>
      <c r="AW380" s="15" t="s">
        <v>32</v>
      </c>
      <c r="AX380" s="15" t="s">
        <v>84</v>
      </c>
      <c r="AY380" s="177" t="s">
        <v>155</v>
      </c>
    </row>
    <row r="381" spans="1:65" s="2" customFormat="1" ht="24.2" customHeight="1">
      <c r="A381" s="33"/>
      <c r="B381" s="145"/>
      <c r="C381" s="184" t="s">
        <v>256</v>
      </c>
      <c r="D381" s="184" t="s">
        <v>230</v>
      </c>
      <c r="E381" s="185" t="s">
        <v>1114</v>
      </c>
      <c r="F381" s="186" t="s">
        <v>1115</v>
      </c>
      <c r="G381" s="187" t="s">
        <v>292</v>
      </c>
      <c r="H381" s="188">
        <v>111.92</v>
      </c>
      <c r="I381" s="189"/>
      <c r="J381" s="190">
        <f>ROUND(I381*H381,2)</f>
        <v>0</v>
      </c>
      <c r="K381" s="191"/>
      <c r="L381" s="192"/>
      <c r="M381" s="193" t="s">
        <v>1</v>
      </c>
      <c r="N381" s="194" t="s">
        <v>41</v>
      </c>
      <c r="O381" s="59"/>
      <c r="P381" s="156">
        <f>O381*H381</f>
        <v>0</v>
      </c>
      <c r="Q381" s="156">
        <v>0</v>
      </c>
      <c r="R381" s="156">
        <f>Q381*H381</f>
        <v>0</v>
      </c>
      <c r="S381" s="156">
        <v>0</v>
      </c>
      <c r="T381" s="157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58" t="s">
        <v>233</v>
      </c>
      <c r="AT381" s="158" t="s">
        <v>230</v>
      </c>
      <c r="AU381" s="158" t="s">
        <v>86</v>
      </c>
      <c r="AY381" s="18" t="s">
        <v>155</v>
      </c>
      <c r="BE381" s="159">
        <f>IF(N381="základní",J381,0)</f>
        <v>0</v>
      </c>
      <c r="BF381" s="159">
        <f>IF(N381="snížená",J381,0)</f>
        <v>0</v>
      </c>
      <c r="BG381" s="159">
        <f>IF(N381="zákl. přenesená",J381,0)</f>
        <v>0</v>
      </c>
      <c r="BH381" s="159">
        <f>IF(N381="sníž. přenesená",J381,0)</f>
        <v>0</v>
      </c>
      <c r="BI381" s="159">
        <f>IF(N381="nulová",J381,0)</f>
        <v>0</v>
      </c>
      <c r="BJ381" s="18" t="s">
        <v>84</v>
      </c>
      <c r="BK381" s="159">
        <f>ROUND(I381*H381,2)</f>
        <v>0</v>
      </c>
      <c r="BL381" s="18" t="s">
        <v>188</v>
      </c>
      <c r="BM381" s="158" t="s">
        <v>360</v>
      </c>
    </row>
    <row r="382" spans="1:65" s="13" customFormat="1">
      <c r="B382" s="160"/>
      <c r="D382" s="161" t="s">
        <v>167</v>
      </c>
      <c r="E382" s="162" t="s">
        <v>1</v>
      </c>
      <c r="F382" s="163" t="s">
        <v>1116</v>
      </c>
      <c r="H382" s="164">
        <v>35.432000000000002</v>
      </c>
      <c r="I382" s="165"/>
      <c r="L382" s="160"/>
      <c r="M382" s="166"/>
      <c r="N382" s="167"/>
      <c r="O382" s="167"/>
      <c r="P382" s="167"/>
      <c r="Q382" s="167"/>
      <c r="R382" s="167"/>
      <c r="S382" s="167"/>
      <c r="T382" s="168"/>
      <c r="AT382" s="162" t="s">
        <v>167</v>
      </c>
      <c r="AU382" s="162" t="s">
        <v>86</v>
      </c>
      <c r="AV382" s="13" t="s">
        <v>86</v>
      </c>
      <c r="AW382" s="13" t="s">
        <v>32</v>
      </c>
      <c r="AX382" s="13" t="s">
        <v>76</v>
      </c>
      <c r="AY382" s="162" t="s">
        <v>155</v>
      </c>
    </row>
    <row r="383" spans="1:65" s="13" customFormat="1">
      <c r="B383" s="160"/>
      <c r="D383" s="161" t="s">
        <v>167</v>
      </c>
      <c r="E383" s="162" t="s">
        <v>1</v>
      </c>
      <c r="F383" s="163" t="s">
        <v>1117</v>
      </c>
      <c r="H383" s="164">
        <v>8.0860000000000003</v>
      </c>
      <c r="I383" s="165"/>
      <c r="L383" s="160"/>
      <c r="M383" s="166"/>
      <c r="N383" s="167"/>
      <c r="O383" s="167"/>
      <c r="P383" s="167"/>
      <c r="Q383" s="167"/>
      <c r="R383" s="167"/>
      <c r="S383" s="167"/>
      <c r="T383" s="168"/>
      <c r="AT383" s="162" t="s">
        <v>167</v>
      </c>
      <c r="AU383" s="162" t="s">
        <v>86</v>
      </c>
      <c r="AV383" s="13" t="s">
        <v>86</v>
      </c>
      <c r="AW383" s="13" t="s">
        <v>32</v>
      </c>
      <c r="AX383" s="13" t="s">
        <v>76</v>
      </c>
      <c r="AY383" s="162" t="s">
        <v>155</v>
      </c>
    </row>
    <row r="384" spans="1:65" s="13" customFormat="1">
      <c r="B384" s="160"/>
      <c r="D384" s="161" t="s">
        <v>167</v>
      </c>
      <c r="E384" s="162" t="s">
        <v>1</v>
      </c>
      <c r="F384" s="163" t="s">
        <v>1118</v>
      </c>
      <c r="H384" s="164">
        <v>46.36</v>
      </c>
      <c r="I384" s="165"/>
      <c r="L384" s="160"/>
      <c r="M384" s="166"/>
      <c r="N384" s="167"/>
      <c r="O384" s="167"/>
      <c r="P384" s="167"/>
      <c r="Q384" s="167"/>
      <c r="R384" s="167"/>
      <c r="S384" s="167"/>
      <c r="T384" s="168"/>
      <c r="AT384" s="162" t="s">
        <v>167</v>
      </c>
      <c r="AU384" s="162" t="s">
        <v>86</v>
      </c>
      <c r="AV384" s="13" t="s">
        <v>86</v>
      </c>
      <c r="AW384" s="13" t="s">
        <v>32</v>
      </c>
      <c r="AX384" s="13" t="s">
        <v>76</v>
      </c>
      <c r="AY384" s="162" t="s">
        <v>155</v>
      </c>
    </row>
    <row r="385" spans="1:65" s="13" customFormat="1">
      <c r="B385" s="160"/>
      <c r="D385" s="161" t="s">
        <v>167</v>
      </c>
      <c r="E385" s="162" t="s">
        <v>1</v>
      </c>
      <c r="F385" s="163" t="s">
        <v>1119</v>
      </c>
      <c r="H385" s="164">
        <v>22.042000000000002</v>
      </c>
      <c r="I385" s="165"/>
      <c r="L385" s="160"/>
      <c r="M385" s="166"/>
      <c r="N385" s="167"/>
      <c r="O385" s="167"/>
      <c r="P385" s="167"/>
      <c r="Q385" s="167"/>
      <c r="R385" s="167"/>
      <c r="S385" s="167"/>
      <c r="T385" s="168"/>
      <c r="AT385" s="162" t="s">
        <v>167</v>
      </c>
      <c r="AU385" s="162" t="s">
        <v>86</v>
      </c>
      <c r="AV385" s="13" t="s">
        <v>86</v>
      </c>
      <c r="AW385" s="13" t="s">
        <v>32</v>
      </c>
      <c r="AX385" s="13" t="s">
        <v>76</v>
      </c>
      <c r="AY385" s="162" t="s">
        <v>155</v>
      </c>
    </row>
    <row r="386" spans="1:65" s="15" customFormat="1">
      <c r="B386" s="176"/>
      <c r="D386" s="161" t="s">
        <v>167</v>
      </c>
      <c r="E386" s="177" t="s">
        <v>1</v>
      </c>
      <c r="F386" s="178" t="s">
        <v>178</v>
      </c>
      <c r="H386" s="179">
        <v>111.92</v>
      </c>
      <c r="I386" s="180"/>
      <c r="L386" s="176"/>
      <c r="M386" s="181"/>
      <c r="N386" s="182"/>
      <c r="O386" s="182"/>
      <c r="P386" s="182"/>
      <c r="Q386" s="182"/>
      <c r="R386" s="182"/>
      <c r="S386" s="182"/>
      <c r="T386" s="183"/>
      <c r="AT386" s="177" t="s">
        <v>167</v>
      </c>
      <c r="AU386" s="177" t="s">
        <v>86</v>
      </c>
      <c r="AV386" s="15" t="s">
        <v>161</v>
      </c>
      <c r="AW386" s="15" t="s">
        <v>32</v>
      </c>
      <c r="AX386" s="15" t="s">
        <v>84</v>
      </c>
      <c r="AY386" s="177" t="s">
        <v>155</v>
      </c>
    </row>
    <row r="387" spans="1:65" s="2" customFormat="1" ht="24.2" customHeight="1">
      <c r="A387" s="33"/>
      <c r="B387" s="145"/>
      <c r="C387" s="146" t="s">
        <v>234</v>
      </c>
      <c r="D387" s="146" t="s">
        <v>157</v>
      </c>
      <c r="E387" s="147" t="s">
        <v>1120</v>
      </c>
      <c r="F387" s="148" t="s">
        <v>1121</v>
      </c>
      <c r="G387" s="149" t="s">
        <v>292</v>
      </c>
      <c r="H387" s="150">
        <v>108.66</v>
      </c>
      <c r="I387" s="151"/>
      <c r="J387" s="152">
        <f>ROUND(I387*H387,2)</f>
        <v>0</v>
      </c>
      <c r="K387" s="153"/>
      <c r="L387" s="34"/>
      <c r="M387" s="154" t="s">
        <v>1</v>
      </c>
      <c r="N387" s="155" t="s">
        <v>41</v>
      </c>
      <c r="O387" s="59"/>
      <c r="P387" s="156">
        <f>O387*H387</f>
        <v>0</v>
      </c>
      <c r="Q387" s="156">
        <v>0</v>
      </c>
      <c r="R387" s="156">
        <f>Q387*H387</f>
        <v>0</v>
      </c>
      <c r="S387" s="156">
        <v>0</v>
      </c>
      <c r="T387" s="157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8" t="s">
        <v>188</v>
      </c>
      <c r="AT387" s="158" t="s">
        <v>157</v>
      </c>
      <c r="AU387" s="158" t="s">
        <v>86</v>
      </c>
      <c r="AY387" s="18" t="s">
        <v>155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18" t="s">
        <v>84</v>
      </c>
      <c r="BK387" s="159">
        <f>ROUND(I387*H387,2)</f>
        <v>0</v>
      </c>
      <c r="BL387" s="18" t="s">
        <v>188</v>
      </c>
      <c r="BM387" s="158" t="s">
        <v>369</v>
      </c>
    </row>
    <row r="388" spans="1:65" s="13" customFormat="1">
      <c r="B388" s="160"/>
      <c r="D388" s="161" t="s">
        <v>167</v>
      </c>
      <c r="E388" s="162" t="s">
        <v>1</v>
      </c>
      <c r="F388" s="163" t="s">
        <v>1122</v>
      </c>
      <c r="H388" s="164">
        <v>34.4</v>
      </c>
      <c r="I388" s="165"/>
      <c r="L388" s="160"/>
      <c r="M388" s="166"/>
      <c r="N388" s="167"/>
      <c r="O388" s="167"/>
      <c r="P388" s="167"/>
      <c r="Q388" s="167"/>
      <c r="R388" s="167"/>
      <c r="S388" s="167"/>
      <c r="T388" s="168"/>
      <c r="AT388" s="162" t="s">
        <v>167</v>
      </c>
      <c r="AU388" s="162" t="s">
        <v>86</v>
      </c>
      <c r="AV388" s="13" t="s">
        <v>86</v>
      </c>
      <c r="AW388" s="13" t="s">
        <v>32</v>
      </c>
      <c r="AX388" s="13" t="s">
        <v>76</v>
      </c>
      <c r="AY388" s="162" t="s">
        <v>155</v>
      </c>
    </row>
    <row r="389" spans="1:65" s="13" customFormat="1">
      <c r="B389" s="160"/>
      <c r="D389" s="161" t="s">
        <v>167</v>
      </c>
      <c r="E389" s="162" t="s">
        <v>1</v>
      </c>
      <c r="F389" s="163" t="s">
        <v>1123</v>
      </c>
      <c r="H389" s="164">
        <v>7.85</v>
      </c>
      <c r="I389" s="165"/>
      <c r="L389" s="160"/>
      <c r="M389" s="166"/>
      <c r="N389" s="167"/>
      <c r="O389" s="167"/>
      <c r="P389" s="167"/>
      <c r="Q389" s="167"/>
      <c r="R389" s="167"/>
      <c r="S389" s="167"/>
      <c r="T389" s="168"/>
      <c r="AT389" s="162" t="s">
        <v>167</v>
      </c>
      <c r="AU389" s="162" t="s">
        <v>86</v>
      </c>
      <c r="AV389" s="13" t="s">
        <v>86</v>
      </c>
      <c r="AW389" s="13" t="s">
        <v>32</v>
      </c>
      <c r="AX389" s="13" t="s">
        <v>76</v>
      </c>
      <c r="AY389" s="162" t="s">
        <v>155</v>
      </c>
    </row>
    <row r="390" spans="1:65" s="13" customFormat="1">
      <c r="B390" s="160"/>
      <c r="D390" s="161" t="s">
        <v>167</v>
      </c>
      <c r="E390" s="162" t="s">
        <v>1</v>
      </c>
      <c r="F390" s="163" t="s">
        <v>1124</v>
      </c>
      <c r="H390" s="164">
        <v>45.01</v>
      </c>
      <c r="I390" s="165"/>
      <c r="L390" s="160"/>
      <c r="M390" s="166"/>
      <c r="N390" s="167"/>
      <c r="O390" s="167"/>
      <c r="P390" s="167"/>
      <c r="Q390" s="167"/>
      <c r="R390" s="167"/>
      <c r="S390" s="167"/>
      <c r="T390" s="168"/>
      <c r="AT390" s="162" t="s">
        <v>167</v>
      </c>
      <c r="AU390" s="162" t="s">
        <v>86</v>
      </c>
      <c r="AV390" s="13" t="s">
        <v>86</v>
      </c>
      <c r="AW390" s="13" t="s">
        <v>32</v>
      </c>
      <c r="AX390" s="13" t="s">
        <v>76</v>
      </c>
      <c r="AY390" s="162" t="s">
        <v>155</v>
      </c>
    </row>
    <row r="391" spans="1:65" s="13" customFormat="1">
      <c r="B391" s="160"/>
      <c r="D391" s="161" t="s">
        <v>167</v>
      </c>
      <c r="E391" s="162" t="s">
        <v>1</v>
      </c>
      <c r="F391" s="163" t="s">
        <v>1125</v>
      </c>
      <c r="H391" s="164">
        <v>21.4</v>
      </c>
      <c r="I391" s="165"/>
      <c r="L391" s="160"/>
      <c r="M391" s="166"/>
      <c r="N391" s="167"/>
      <c r="O391" s="167"/>
      <c r="P391" s="167"/>
      <c r="Q391" s="167"/>
      <c r="R391" s="167"/>
      <c r="S391" s="167"/>
      <c r="T391" s="168"/>
      <c r="AT391" s="162" t="s">
        <v>167</v>
      </c>
      <c r="AU391" s="162" t="s">
        <v>86</v>
      </c>
      <c r="AV391" s="13" t="s">
        <v>86</v>
      </c>
      <c r="AW391" s="13" t="s">
        <v>32</v>
      </c>
      <c r="AX391" s="13" t="s">
        <v>76</v>
      </c>
      <c r="AY391" s="162" t="s">
        <v>155</v>
      </c>
    </row>
    <row r="392" spans="1:65" s="15" customFormat="1">
      <c r="B392" s="176"/>
      <c r="D392" s="161" t="s">
        <v>167</v>
      </c>
      <c r="E392" s="177" t="s">
        <v>1</v>
      </c>
      <c r="F392" s="178" t="s">
        <v>178</v>
      </c>
      <c r="H392" s="179">
        <v>108.66</v>
      </c>
      <c r="I392" s="180"/>
      <c r="L392" s="176"/>
      <c r="M392" s="181"/>
      <c r="N392" s="182"/>
      <c r="O392" s="182"/>
      <c r="P392" s="182"/>
      <c r="Q392" s="182"/>
      <c r="R392" s="182"/>
      <c r="S392" s="182"/>
      <c r="T392" s="183"/>
      <c r="AT392" s="177" t="s">
        <v>167</v>
      </c>
      <c r="AU392" s="177" t="s">
        <v>86</v>
      </c>
      <c r="AV392" s="15" t="s">
        <v>161</v>
      </c>
      <c r="AW392" s="15" t="s">
        <v>32</v>
      </c>
      <c r="AX392" s="15" t="s">
        <v>84</v>
      </c>
      <c r="AY392" s="177" t="s">
        <v>155</v>
      </c>
    </row>
    <row r="393" spans="1:65" s="2" customFormat="1" ht="24.2" customHeight="1">
      <c r="A393" s="33"/>
      <c r="B393" s="145"/>
      <c r="C393" s="184" t="s">
        <v>262</v>
      </c>
      <c r="D393" s="184" t="s">
        <v>230</v>
      </c>
      <c r="E393" s="185" t="s">
        <v>1126</v>
      </c>
      <c r="F393" s="186" t="s">
        <v>1127</v>
      </c>
      <c r="G393" s="187" t="s">
        <v>292</v>
      </c>
      <c r="H393" s="188">
        <v>92.289000000000001</v>
      </c>
      <c r="I393" s="189"/>
      <c r="J393" s="190">
        <f>ROUND(I393*H393,2)</f>
        <v>0</v>
      </c>
      <c r="K393" s="191"/>
      <c r="L393" s="192"/>
      <c r="M393" s="193" t="s">
        <v>1</v>
      </c>
      <c r="N393" s="194" t="s">
        <v>41</v>
      </c>
      <c r="O393" s="59"/>
      <c r="P393" s="156">
        <f>O393*H393</f>
        <v>0</v>
      </c>
      <c r="Q393" s="156">
        <v>0</v>
      </c>
      <c r="R393" s="156">
        <f>Q393*H393</f>
        <v>0</v>
      </c>
      <c r="S393" s="156">
        <v>0</v>
      </c>
      <c r="T393" s="157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58" t="s">
        <v>233</v>
      </c>
      <c r="AT393" s="158" t="s">
        <v>230</v>
      </c>
      <c r="AU393" s="158" t="s">
        <v>86</v>
      </c>
      <c r="AY393" s="18" t="s">
        <v>155</v>
      </c>
      <c r="BE393" s="159">
        <f>IF(N393="základní",J393,0)</f>
        <v>0</v>
      </c>
      <c r="BF393" s="159">
        <f>IF(N393="snížená",J393,0)</f>
        <v>0</v>
      </c>
      <c r="BG393" s="159">
        <f>IF(N393="zákl. přenesená",J393,0)</f>
        <v>0</v>
      </c>
      <c r="BH393" s="159">
        <f>IF(N393="sníž. přenesená",J393,0)</f>
        <v>0</v>
      </c>
      <c r="BI393" s="159">
        <f>IF(N393="nulová",J393,0)</f>
        <v>0</v>
      </c>
      <c r="BJ393" s="18" t="s">
        <v>84</v>
      </c>
      <c r="BK393" s="159">
        <f>ROUND(I393*H393,2)</f>
        <v>0</v>
      </c>
      <c r="BL393" s="18" t="s">
        <v>188</v>
      </c>
      <c r="BM393" s="158" t="s">
        <v>373</v>
      </c>
    </row>
    <row r="394" spans="1:65" s="13" customFormat="1">
      <c r="B394" s="160"/>
      <c r="D394" s="161" t="s">
        <v>167</v>
      </c>
      <c r="E394" s="162" t="s">
        <v>1</v>
      </c>
      <c r="F394" s="163" t="s">
        <v>1128</v>
      </c>
      <c r="H394" s="164">
        <v>48.152999999999999</v>
      </c>
      <c r="I394" s="165"/>
      <c r="L394" s="160"/>
      <c r="M394" s="166"/>
      <c r="N394" s="167"/>
      <c r="O394" s="167"/>
      <c r="P394" s="167"/>
      <c r="Q394" s="167"/>
      <c r="R394" s="167"/>
      <c r="S394" s="167"/>
      <c r="T394" s="168"/>
      <c r="AT394" s="162" t="s">
        <v>167</v>
      </c>
      <c r="AU394" s="162" t="s">
        <v>86</v>
      </c>
      <c r="AV394" s="13" t="s">
        <v>86</v>
      </c>
      <c r="AW394" s="13" t="s">
        <v>32</v>
      </c>
      <c r="AX394" s="13" t="s">
        <v>76</v>
      </c>
      <c r="AY394" s="162" t="s">
        <v>155</v>
      </c>
    </row>
    <row r="395" spans="1:65" s="13" customFormat="1">
      <c r="B395" s="160"/>
      <c r="D395" s="161" t="s">
        <v>167</v>
      </c>
      <c r="E395" s="162" t="s">
        <v>1</v>
      </c>
      <c r="F395" s="163" t="s">
        <v>1129</v>
      </c>
      <c r="H395" s="164">
        <v>21.547999999999998</v>
      </c>
      <c r="I395" s="165"/>
      <c r="L395" s="160"/>
      <c r="M395" s="166"/>
      <c r="N395" s="167"/>
      <c r="O395" s="167"/>
      <c r="P395" s="167"/>
      <c r="Q395" s="167"/>
      <c r="R395" s="167"/>
      <c r="S395" s="167"/>
      <c r="T395" s="168"/>
      <c r="AT395" s="162" t="s">
        <v>167</v>
      </c>
      <c r="AU395" s="162" t="s">
        <v>86</v>
      </c>
      <c r="AV395" s="13" t="s">
        <v>86</v>
      </c>
      <c r="AW395" s="13" t="s">
        <v>32</v>
      </c>
      <c r="AX395" s="13" t="s">
        <v>76</v>
      </c>
      <c r="AY395" s="162" t="s">
        <v>155</v>
      </c>
    </row>
    <row r="396" spans="1:65" s="13" customFormat="1">
      <c r="B396" s="160"/>
      <c r="D396" s="161" t="s">
        <v>167</v>
      </c>
      <c r="E396" s="162" t="s">
        <v>1</v>
      </c>
      <c r="F396" s="163" t="s">
        <v>1130</v>
      </c>
      <c r="H396" s="164">
        <v>22.588000000000001</v>
      </c>
      <c r="I396" s="165"/>
      <c r="L396" s="160"/>
      <c r="M396" s="166"/>
      <c r="N396" s="167"/>
      <c r="O396" s="167"/>
      <c r="P396" s="167"/>
      <c r="Q396" s="167"/>
      <c r="R396" s="167"/>
      <c r="S396" s="167"/>
      <c r="T396" s="168"/>
      <c r="AT396" s="162" t="s">
        <v>167</v>
      </c>
      <c r="AU396" s="162" t="s">
        <v>86</v>
      </c>
      <c r="AV396" s="13" t="s">
        <v>86</v>
      </c>
      <c r="AW396" s="13" t="s">
        <v>32</v>
      </c>
      <c r="AX396" s="13" t="s">
        <v>76</v>
      </c>
      <c r="AY396" s="162" t="s">
        <v>155</v>
      </c>
    </row>
    <row r="397" spans="1:65" s="15" customFormat="1">
      <c r="B397" s="176"/>
      <c r="D397" s="161" t="s">
        <v>167</v>
      </c>
      <c r="E397" s="177" t="s">
        <v>1</v>
      </c>
      <c r="F397" s="178" t="s">
        <v>178</v>
      </c>
      <c r="H397" s="179">
        <v>92.288999999999987</v>
      </c>
      <c r="I397" s="180"/>
      <c r="L397" s="176"/>
      <c r="M397" s="181"/>
      <c r="N397" s="182"/>
      <c r="O397" s="182"/>
      <c r="P397" s="182"/>
      <c r="Q397" s="182"/>
      <c r="R397" s="182"/>
      <c r="S397" s="182"/>
      <c r="T397" s="183"/>
      <c r="AT397" s="177" t="s">
        <v>167</v>
      </c>
      <c r="AU397" s="177" t="s">
        <v>86</v>
      </c>
      <c r="AV397" s="15" t="s">
        <v>161</v>
      </c>
      <c r="AW397" s="15" t="s">
        <v>32</v>
      </c>
      <c r="AX397" s="15" t="s">
        <v>84</v>
      </c>
      <c r="AY397" s="177" t="s">
        <v>155</v>
      </c>
    </row>
    <row r="398" spans="1:65" s="2" customFormat="1" ht="24.2" customHeight="1">
      <c r="A398" s="33"/>
      <c r="B398" s="145"/>
      <c r="C398" s="146" t="s">
        <v>350</v>
      </c>
      <c r="D398" s="146" t="s">
        <v>157</v>
      </c>
      <c r="E398" s="147" t="s">
        <v>1131</v>
      </c>
      <c r="F398" s="148" t="s">
        <v>1132</v>
      </c>
      <c r="G398" s="149" t="s">
        <v>292</v>
      </c>
      <c r="H398" s="150">
        <v>89.6</v>
      </c>
      <c r="I398" s="151"/>
      <c r="J398" s="152">
        <f>ROUND(I398*H398,2)</f>
        <v>0</v>
      </c>
      <c r="K398" s="153"/>
      <c r="L398" s="34"/>
      <c r="M398" s="154" t="s">
        <v>1</v>
      </c>
      <c r="N398" s="155" t="s">
        <v>41</v>
      </c>
      <c r="O398" s="59"/>
      <c r="P398" s="156">
        <f>O398*H398</f>
        <v>0</v>
      </c>
      <c r="Q398" s="156">
        <v>0</v>
      </c>
      <c r="R398" s="156">
        <f>Q398*H398</f>
        <v>0</v>
      </c>
      <c r="S398" s="156">
        <v>0</v>
      </c>
      <c r="T398" s="157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58" t="s">
        <v>188</v>
      </c>
      <c r="AT398" s="158" t="s">
        <v>157</v>
      </c>
      <c r="AU398" s="158" t="s">
        <v>86</v>
      </c>
      <c r="AY398" s="18" t="s">
        <v>155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8" t="s">
        <v>84</v>
      </c>
      <c r="BK398" s="159">
        <f>ROUND(I398*H398,2)</f>
        <v>0</v>
      </c>
      <c r="BL398" s="18" t="s">
        <v>188</v>
      </c>
      <c r="BM398" s="158" t="s">
        <v>376</v>
      </c>
    </row>
    <row r="399" spans="1:65" s="13" customFormat="1">
      <c r="B399" s="160"/>
      <c r="D399" s="161" t="s">
        <v>167</v>
      </c>
      <c r="E399" s="162" t="s">
        <v>1</v>
      </c>
      <c r="F399" s="163" t="s">
        <v>1133</v>
      </c>
      <c r="H399" s="164">
        <v>46.75</v>
      </c>
      <c r="I399" s="165"/>
      <c r="L399" s="160"/>
      <c r="M399" s="166"/>
      <c r="N399" s="167"/>
      <c r="O399" s="167"/>
      <c r="P399" s="167"/>
      <c r="Q399" s="167"/>
      <c r="R399" s="167"/>
      <c r="S399" s="167"/>
      <c r="T399" s="168"/>
      <c r="AT399" s="162" t="s">
        <v>167</v>
      </c>
      <c r="AU399" s="162" t="s">
        <v>86</v>
      </c>
      <c r="AV399" s="13" t="s">
        <v>86</v>
      </c>
      <c r="AW399" s="13" t="s">
        <v>32</v>
      </c>
      <c r="AX399" s="13" t="s">
        <v>76</v>
      </c>
      <c r="AY399" s="162" t="s">
        <v>155</v>
      </c>
    </row>
    <row r="400" spans="1:65" s="13" customFormat="1">
      <c r="B400" s="160"/>
      <c r="D400" s="161" t="s">
        <v>167</v>
      </c>
      <c r="E400" s="162" t="s">
        <v>1</v>
      </c>
      <c r="F400" s="163" t="s">
        <v>1134</v>
      </c>
      <c r="H400" s="164">
        <v>20.92</v>
      </c>
      <c r="I400" s="165"/>
      <c r="L400" s="160"/>
      <c r="M400" s="166"/>
      <c r="N400" s="167"/>
      <c r="O400" s="167"/>
      <c r="P400" s="167"/>
      <c r="Q400" s="167"/>
      <c r="R400" s="167"/>
      <c r="S400" s="167"/>
      <c r="T400" s="168"/>
      <c r="AT400" s="162" t="s">
        <v>167</v>
      </c>
      <c r="AU400" s="162" t="s">
        <v>86</v>
      </c>
      <c r="AV400" s="13" t="s">
        <v>86</v>
      </c>
      <c r="AW400" s="13" t="s">
        <v>32</v>
      </c>
      <c r="AX400" s="13" t="s">
        <v>76</v>
      </c>
      <c r="AY400" s="162" t="s">
        <v>155</v>
      </c>
    </row>
    <row r="401" spans="1:65" s="13" customFormat="1">
      <c r="B401" s="160"/>
      <c r="D401" s="161" t="s">
        <v>167</v>
      </c>
      <c r="E401" s="162" t="s">
        <v>1</v>
      </c>
      <c r="F401" s="163" t="s">
        <v>1135</v>
      </c>
      <c r="H401" s="164">
        <v>21.93</v>
      </c>
      <c r="I401" s="165"/>
      <c r="L401" s="160"/>
      <c r="M401" s="166"/>
      <c r="N401" s="167"/>
      <c r="O401" s="167"/>
      <c r="P401" s="167"/>
      <c r="Q401" s="167"/>
      <c r="R401" s="167"/>
      <c r="S401" s="167"/>
      <c r="T401" s="168"/>
      <c r="AT401" s="162" t="s">
        <v>167</v>
      </c>
      <c r="AU401" s="162" t="s">
        <v>86</v>
      </c>
      <c r="AV401" s="13" t="s">
        <v>86</v>
      </c>
      <c r="AW401" s="13" t="s">
        <v>32</v>
      </c>
      <c r="AX401" s="13" t="s">
        <v>76</v>
      </c>
      <c r="AY401" s="162" t="s">
        <v>155</v>
      </c>
    </row>
    <row r="402" spans="1:65" s="15" customFormat="1">
      <c r="B402" s="176"/>
      <c r="D402" s="161" t="s">
        <v>167</v>
      </c>
      <c r="E402" s="177" t="s">
        <v>1</v>
      </c>
      <c r="F402" s="178" t="s">
        <v>178</v>
      </c>
      <c r="H402" s="179">
        <v>89.6</v>
      </c>
      <c r="I402" s="180"/>
      <c r="L402" s="176"/>
      <c r="M402" s="181"/>
      <c r="N402" s="182"/>
      <c r="O402" s="182"/>
      <c r="P402" s="182"/>
      <c r="Q402" s="182"/>
      <c r="R402" s="182"/>
      <c r="S402" s="182"/>
      <c r="T402" s="183"/>
      <c r="AT402" s="177" t="s">
        <v>167</v>
      </c>
      <c r="AU402" s="177" t="s">
        <v>86</v>
      </c>
      <c r="AV402" s="15" t="s">
        <v>161</v>
      </c>
      <c r="AW402" s="15" t="s">
        <v>32</v>
      </c>
      <c r="AX402" s="15" t="s">
        <v>84</v>
      </c>
      <c r="AY402" s="177" t="s">
        <v>155</v>
      </c>
    </row>
    <row r="403" spans="1:65" s="2" customFormat="1" ht="24.2" customHeight="1">
      <c r="A403" s="33"/>
      <c r="B403" s="145"/>
      <c r="C403" s="184" t="s">
        <v>266</v>
      </c>
      <c r="D403" s="184" t="s">
        <v>230</v>
      </c>
      <c r="E403" s="185" t="s">
        <v>1136</v>
      </c>
      <c r="F403" s="186" t="s">
        <v>1137</v>
      </c>
      <c r="G403" s="187" t="s">
        <v>292</v>
      </c>
      <c r="H403" s="188">
        <v>26.234000000000002</v>
      </c>
      <c r="I403" s="189"/>
      <c r="J403" s="190">
        <f>ROUND(I403*H403,2)</f>
        <v>0</v>
      </c>
      <c r="K403" s="191"/>
      <c r="L403" s="192"/>
      <c r="M403" s="193" t="s">
        <v>1</v>
      </c>
      <c r="N403" s="194" t="s">
        <v>41</v>
      </c>
      <c r="O403" s="59"/>
      <c r="P403" s="156">
        <f>O403*H403</f>
        <v>0</v>
      </c>
      <c r="Q403" s="156">
        <v>0</v>
      </c>
      <c r="R403" s="156">
        <f>Q403*H403</f>
        <v>0</v>
      </c>
      <c r="S403" s="156">
        <v>0</v>
      </c>
      <c r="T403" s="157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58" t="s">
        <v>233</v>
      </c>
      <c r="AT403" s="158" t="s">
        <v>230</v>
      </c>
      <c r="AU403" s="158" t="s">
        <v>86</v>
      </c>
      <c r="AY403" s="18" t="s">
        <v>155</v>
      </c>
      <c r="BE403" s="159">
        <f>IF(N403="základní",J403,0)</f>
        <v>0</v>
      </c>
      <c r="BF403" s="159">
        <f>IF(N403="snížená",J403,0)</f>
        <v>0</v>
      </c>
      <c r="BG403" s="159">
        <f>IF(N403="zákl. přenesená",J403,0)</f>
        <v>0</v>
      </c>
      <c r="BH403" s="159">
        <f>IF(N403="sníž. přenesená",J403,0)</f>
        <v>0</v>
      </c>
      <c r="BI403" s="159">
        <f>IF(N403="nulová",J403,0)</f>
        <v>0</v>
      </c>
      <c r="BJ403" s="18" t="s">
        <v>84</v>
      </c>
      <c r="BK403" s="159">
        <f>ROUND(I403*H403,2)</f>
        <v>0</v>
      </c>
      <c r="BL403" s="18" t="s">
        <v>188</v>
      </c>
      <c r="BM403" s="158" t="s">
        <v>380</v>
      </c>
    </row>
    <row r="404" spans="1:65" s="13" customFormat="1">
      <c r="B404" s="160"/>
      <c r="D404" s="161" t="s">
        <v>167</v>
      </c>
      <c r="E404" s="162" t="s">
        <v>1</v>
      </c>
      <c r="F404" s="163" t="s">
        <v>1138</v>
      </c>
      <c r="H404" s="164">
        <v>23.762</v>
      </c>
      <c r="I404" s="165"/>
      <c r="L404" s="160"/>
      <c r="M404" s="166"/>
      <c r="N404" s="167"/>
      <c r="O404" s="167"/>
      <c r="P404" s="167"/>
      <c r="Q404" s="167"/>
      <c r="R404" s="167"/>
      <c r="S404" s="167"/>
      <c r="T404" s="168"/>
      <c r="AT404" s="162" t="s">
        <v>167</v>
      </c>
      <c r="AU404" s="162" t="s">
        <v>86</v>
      </c>
      <c r="AV404" s="13" t="s">
        <v>86</v>
      </c>
      <c r="AW404" s="13" t="s">
        <v>32</v>
      </c>
      <c r="AX404" s="13" t="s">
        <v>76</v>
      </c>
      <c r="AY404" s="162" t="s">
        <v>155</v>
      </c>
    </row>
    <row r="405" spans="1:65" s="13" customFormat="1">
      <c r="B405" s="160"/>
      <c r="D405" s="161" t="s">
        <v>167</v>
      </c>
      <c r="E405" s="162" t="s">
        <v>1</v>
      </c>
      <c r="F405" s="163" t="s">
        <v>1139</v>
      </c>
      <c r="H405" s="164">
        <v>2.472</v>
      </c>
      <c r="I405" s="165"/>
      <c r="L405" s="160"/>
      <c r="M405" s="166"/>
      <c r="N405" s="167"/>
      <c r="O405" s="167"/>
      <c r="P405" s="167"/>
      <c r="Q405" s="167"/>
      <c r="R405" s="167"/>
      <c r="S405" s="167"/>
      <c r="T405" s="168"/>
      <c r="AT405" s="162" t="s">
        <v>167</v>
      </c>
      <c r="AU405" s="162" t="s">
        <v>86</v>
      </c>
      <c r="AV405" s="13" t="s">
        <v>86</v>
      </c>
      <c r="AW405" s="13" t="s">
        <v>32</v>
      </c>
      <c r="AX405" s="13" t="s">
        <v>76</v>
      </c>
      <c r="AY405" s="162" t="s">
        <v>155</v>
      </c>
    </row>
    <row r="406" spans="1:65" s="15" customFormat="1">
      <c r="B406" s="176"/>
      <c r="D406" s="161" t="s">
        <v>167</v>
      </c>
      <c r="E406" s="177" t="s">
        <v>1</v>
      </c>
      <c r="F406" s="178" t="s">
        <v>178</v>
      </c>
      <c r="H406" s="179">
        <v>26.234000000000002</v>
      </c>
      <c r="I406" s="180"/>
      <c r="L406" s="176"/>
      <c r="M406" s="181"/>
      <c r="N406" s="182"/>
      <c r="O406" s="182"/>
      <c r="P406" s="182"/>
      <c r="Q406" s="182"/>
      <c r="R406" s="182"/>
      <c r="S406" s="182"/>
      <c r="T406" s="183"/>
      <c r="AT406" s="177" t="s">
        <v>167</v>
      </c>
      <c r="AU406" s="177" t="s">
        <v>86</v>
      </c>
      <c r="AV406" s="15" t="s">
        <v>161</v>
      </c>
      <c r="AW406" s="15" t="s">
        <v>32</v>
      </c>
      <c r="AX406" s="15" t="s">
        <v>84</v>
      </c>
      <c r="AY406" s="177" t="s">
        <v>155</v>
      </c>
    </row>
    <row r="407" spans="1:65" s="2" customFormat="1" ht="24.2" customHeight="1">
      <c r="A407" s="33"/>
      <c r="B407" s="145"/>
      <c r="C407" s="146" t="s">
        <v>357</v>
      </c>
      <c r="D407" s="146" t="s">
        <v>157</v>
      </c>
      <c r="E407" s="147" t="s">
        <v>1140</v>
      </c>
      <c r="F407" s="148" t="s">
        <v>1141</v>
      </c>
      <c r="G407" s="149" t="s">
        <v>292</v>
      </c>
      <c r="H407" s="150">
        <v>25.47</v>
      </c>
      <c r="I407" s="151"/>
      <c r="J407" s="152">
        <f>ROUND(I407*H407,2)</f>
        <v>0</v>
      </c>
      <c r="K407" s="153"/>
      <c r="L407" s="34"/>
      <c r="M407" s="154" t="s">
        <v>1</v>
      </c>
      <c r="N407" s="155" t="s">
        <v>41</v>
      </c>
      <c r="O407" s="59"/>
      <c r="P407" s="156">
        <f>O407*H407</f>
        <v>0</v>
      </c>
      <c r="Q407" s="156">
        <v>0</v>
      </c>
      <c r="R407" s="156">
        <f>Q407*H407</f>
        <v>0</v>
      </c>
      <c r="S407" s="156">
        <v>0</v>
      </c>
      <c r="T407" s="157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58" t="s">
        <v>188</v>
      </c>
      <c r="AT407" s="158" t="s">
        <v>157</v>
      </c>
      <c r="AU407" s="158" t="s">
        <v>86</v>
      </c>
      <c r="AY407" s="18" t="s">
        <v>155</v>
      </c>
      <c r="BE407" s="159">
        <f>IF(N407="základní",J407,0)</f>
        <v>0</v>
      </c>
      <c r="BF407" s="159">
        <f>IF(N407="snížená",J407,0)</f>
        <v>0</v>
      </c>
      <c r="BG407" s="159">
        <f>IF(N407="zákl. přenesená",J407,0)</f>
        <v>0</v>
      </c>
      <c r="BH407" s="159">
        <f>IF(N407="sníž. přenesená",J407,0)</f>
        <v>0</v>
      </c>
      <c r="BI407" s="159">
        <f>IF(N407="nulová",J407,0)</f>
        <v>0</v>
      </c>
      <c r="BJ407" s="18" t="s">
        <v>84</v>
      </c>
      <c r="BK407" s="159">
        <f>ROUND(I407*H407,2)</f>
        <v>0</v>
      </c>
      <c r="BL407" s="18" t="s">
        <v>188</v>
      </c>
      <c r="BM407" s="158" t="s">
        <v>383</v>
      </c>
    </row>
    <row r="408" spans="1:65" s="13" customFormat="1">
      <c r="B408" s="160"/>
      <c r="D408" s="161" t="s">
        <v>167</v>
      </c>
      <c r="E408" s="162" t="s">
        <v>1</v>
      </c>
      <c r="F408" s="163" t="s">
        <v>1142</v>
      </c>
      <c r="H408" s="164">
        <v>23.07</v>
      </c>
      <c r="I408" s="165"/>
      <c r="L408" s="160"/>
      <c r="M408" s="166"/>
      <c r="N408" s="167"/>
      <c r="O408" s="167"/>
      <c r="P408" s="167"/>
      <c r="Q408" s="167"/>
      <c r="R408" s="167"/>
      <c r="S408" s="167"/>
      <c r="T408" s="168"/>
      <c r="AT408" s="162" t="s">
        <v>167</v>
      </c>
      <c r="AU408" s="162" t="s">
        <v>86</v>
      </c>
      <c r="AV408" s="13" t="s">
        <v>86</v>
      </c>
      <c r="AW408" s="13" t="s">
        <v>32</v>
      </c>
      <c r="AX408" s="13" t="s">
        <v>76</v>
      </c>
      <c r="AY408" s="162" t="s">
        <v>155</v>
      </c>
    </row>
    <row r="409" spans="1:65" s="13" customFormat="1">
      <c r="B409" s="160"/>
      <c r="D409" s="161" t="s">
        <v>167</v>
      </c>
      <c r="E409" s="162" t="s">
        <v>1</v>
      </c>
      <c r="F409" s="163" t="s">
        <v>1143</v>
      </c>
      <c r="H409" s="164">
        <v>2.4</v>
      </c>
      <c r="I409" s="165"/>
      <c r="L409" s="160"/>
      <c r="M409" s="166"/>
      <c r="N409" s="167"/>
      <c r="O409" s="167"/>
      <c r="P409" s="167"/>
      <c r="Q409" s="167"/>
      <c r="R409" s="167"/>
      <c r="S409" s="167"/>
      <c r="T409" s="168"/>
      <c r="AT409" s="162" t="s">
        <v>167</v>
      </c>
      <c r="AU409" s="162" t="s">
        <v>86</v>
      </c>
      <c r="AV409" s="13" t="s">
        <v>86</v>
      </c>
      <c r="AW409" s="13" t="s">
        <v>32</v>
      </c>
      <c r="AX409" s="13" t="s">
        <v>76</v>
      </c>
      <c r="AY409" s="162" t="s">
        <v>155</v>
      </c>
    </row>
    <row r="410" spans="1:65" s="15" customFormat="1">
      <c r="B410" s="176"/>
      <c r="D410" s="161" t="s">
        <v>167</v>
      </c>
      <c r="E410" s="177" t="s">
        <v>1</v>
      </c>
      <c r="F410" s="178" t="s">
        <v>178</v>
      </c>
      <c r="H410" s="179">
        <v>25.47</v>
      </c>
      <c r="I410" s="180"/>
      <c r="L410" s="176"/>
      <c r="M410" s="181"/>
      <c r="N410" s="182"/>
      <c r="O410" s="182"/>
      <c r="P410" s="182"/>
      <c r="Q410" s="182"/>
      <c r="R410" s="182"/>
      <c r="S410" s="182"/>
      <c r="T410" s="183"/>
      <c r="AT410" s="177" t="s">
        <v>167</v>
      </c>
      <c r="AU410" s="177" t="s">
        <v>86</v>
      </c>
      <c r="AV410" s="15" t="s">
        <v>161</v>
      </c>
      <c r="AW410" s="15" t="s">
        <v>32</v>
      </c>
      <c r="AX410" s="15" t="s">
        <v>84</v>
      </c>
      <c r="AY410" s="177" t="s">
        <v>155</v>
      </c>
    </row>
    <row r="411" spans="1:65" s="2" customFormat="1" ht="24.2" customHeight="1">
      <c r="A411" s="33"/>
      <c r="B411" s="145"/>
      <c r="C411" s="184" t="s">
        <v>270</v>
      </c>
      <c r="D411" s="184" t="s">
        <v>230</v>
      </c>
      <c r="E411" s="185" t="s">
        <v>1144</v>
      </c>
      <c r="F411" s="186" t="s">
        <v>1145</v>
      </c>
      <c r="G411" s="187" t="s">
        <v>292</v>
      </c>
      <c r="H411" s="188">
        <v>2.7810000000000001</v>
      </c>
      <c r="I411" s="189"/>
      <c r="J411" s="190">
        <f>ROUND(I411*H411,2)</f>
        <v>0</v>
      </c>
      <c r="K411" s="191"/>
      <c r="L411" s="192"/>
      <c r="M411" s="193" t="s">
        <v>1</v>
      </c>
      <c r="N411" s="194" t="s">
        <v>41</v>
      </c>
      <c r="O411" s="59"/>
      <c r="P411" s="156">
        <f>O411*H411</f>
        <v>0</v>
      </c>
      <c r="Q411" s="156">
        <v>0</v>
      </c>
      <c r="R411" s="156">
        <f>Q411*H411</f>
        <v>0</v>
      </c>
      <c r="S411" s="156">
        <v>0</v>
      </c>
      <c r="T411" s="157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58" t="s">
        <v>233</v>
      </c>
      <c r="AT411" s="158" t="s">
        <v>230</v>
      </c>
      <c r="AU411" s="158" t="s">
        <v>86</v>
      </c>
      <c r="AY411" s="18" t="s">
        <v>155</v>
      </c>
      <c r="BE411" s="159">
        <f>IF(N411="základní",J411,0)</f>
        <v>0</v>
      </c>
      <c r="BF411" s="159">
        <f>IF(N411="snížená",J411,0)</f>
        <v>0</v>
      </c>
      <c r="BG411" s="159">
        <f>IF(N411="zákl. přenesená",J411,0)</f>
        <v>0</v>
      </c>
      <c r="BH411" s="159">
        <f>IF(N411="sníž. přenesená",J411,0)</f>
        <v>0</v>
      </c>
      <c r="BI411" s="159">
        <f>IF(N411="nulová",J411,0)</f>
        <v>0</v>
      </c>
      <c r="BJ411" s="18" t="s">
        <v>84</v>
      </c>
      <c r="BK411" s="159">
        <f>ROUND(I411*H411,2)</f>
        <v>0</v>
      </c>
      <c r="BL411" s="18" t="s">
        <v>188</v>
      </c>
      <c r="BM411" s="158" t="s">
        <v>388</v>
      </c>
    </row>
    <row r="412" spans="1:65" s="13" customFormat="1">
      <c r="B412" s="160"/>
      <c r="D412" s="161" t="s">
        <v>167</v>
      </c>
      <c r="E412" s="162" t="s">
        <v>1</v>
      </c>
      <c r="F412" s="163" t="s">
        <v>1146</v>
      </c>
      <c r="H412" s="164">
        <v>2.7810000000000001</v>
      </c>
      <c r="I412" s="165"/>
      <c r="L412" s="160"/>
      <c r="M412" s="166"/>
      <c r="N412" s="167"/>
      <c r="O412" s="167"/>
      <c r="P412" s="167"/>
      <c r="Q412" s="167"/>
      <c r="R412" s="167"/>
      <c r="S412" s="167"/>
      <c r="T412" s="168"/>
      <c r="AT412" s="162" t="s">
        <v>167</v>
      </c>
      <c r="AU412" s="162" t="s">
        <v>86</v>
      </c>
      <c r="AV412" s="13" t="s">
        <v>86</v>
      </c>
      <c r="AW412" s="13" t="s">
        <v>32</v>
      </c>
      <c r="AX412" s="13" t="s">
        <v>76</v>
      </c>
      <c r="AY412" s="162" t="s">
        <v>155</v>
      </c>
    </row>
    <row r="413" spans="1:65" s="15" customFormat="1">
      <c r="B413" s="176"/>
      <c r="D413" s="161" t="s">
        <v>167</v>
      </c>
      <c r="E413" s="177" t="s">
        <v>1</v>
      </c>
      <c r="F413" s="178" t="s">
        <v>178</v>
      </c>
      <c r="H413" s="179">
        <v>2.7810000000000001</v>
      </c>
      <c r="I413" s="180"/>
      <c r="L413" s="176"/>
      <c r="M413" s="181"/>
      <c r="N413" s="182"/>
      <c r="O413" s="182"/>
      <c r="P413" s="182"/>
      <c r="Q413" s="182"/>
      <c r="R413" s="182"/>
      <c r="S413" s="182"/>
      <c r="T413" s="183"/>
      <c r="AT413" s="177" t="s">
        <v>167</v>
      </c>
      <c r="AU413" s="177" t="s">
        <v>86</v>
      </c>
      <c r="AV413" s="15" t="s">
        <v>161</v>
      </c>
      <c r="AW413" s="15" t="s">
        <v>32</v>
      </c>
      <c r="AX413" s="15" t="s">
        <v>84</v>
      </c>
      <c r="AY413" s="177" t="s">
        <v>155</v>
      </c>
    </row>
    <row r="414" spans="1:65" s="2" customFormat="1" ht="24.2" customHeight="1">
      <c r="A414" s="33"/>
      <c r="B414" s="145"/>
      <c r="C414" s="146" t="s">
        <v>370</v>
      </c>
      <c r="D414" s="146" t="s">
        <v>157</v>
      </c>
      <c r="E414" s="147" t="s">
        <v>1147</v>
      </c>
      <c r="F414" s="148" t="s">
        <v>1148</v>
      </c>
      <c r="G414" s="149" t="s">
        <v>292</v>
      </c>
      <c r="H414" s="150">
        <v>2.7</v>
      </c>
      <c r="I414" s="151"/>
      <c r="J414" s="152">
        <f>ROUND(I414*H414,2)</f>
        <v>0</v>
      </c>
      <c r="K414" s="153"/>
      <c r="L414" s="34"/>
      <c r="M414" s="154" t="s">
        <v>1</v>
      </c>
      <c r="N414" s="155" t="s">
        <v>41</v>
      </c>
      <c r="O414" s="59"/>
      <c r="P414" s="156">
        <f>O414*H414</f>
        <v>0</v>
      </c>
      <c r="Q414" s="156">
        <v>0</v>
      </c>
      <c r="R414" s="156">
        <f>Q414*H414</f>
        <v>0</v>
      </c>
      <c r="S414" s="156">
        <v>0</v>
      </c>
      <c r="T414" s="157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58" t="s">
        <v>188</v>
      </c>
      <c r="AT414" s="158" t="s">
        <v>157</v>
      </c>
      <c r="AU414" s="158" t="s">
        <v>86</v>
      </c>
      <c r="AY414" s="18" t="s">
        <v>155</v>
      </c>
      <c r="BE414" s="159">
        <f>IF(N414="základní",J414,0)</f>
        <v>0</v>
      </c>
      <c r="BF414" s="159">
        <f>IF(N414="snížená",J414,0)</f>
        <v>0</v>
      </c>
      <c r="BG414" s="159">
        <f>IF(N414="zákl. přenesená",J414,0)</f>
        <v>0</v>
      </c>
      <c r="BH414" s="159">
        <f>IF(N414="sníž. přenesená",J414,0)</f>
        <v>0</v>
      </c>
      <c r="BI414" s="159">
        <f>IF(N414="nulová",J414,0)</f>
        <v>0</v>
      </c>
      <c r="BJ414" s="18" t="s">
        <v>84</v>
      </c>
      <c r="BK414" s="159">
        <f>ROUND(I414*H414,2)</f>
        <v>0</v>
      </c>
      <c r="BL414" s="18" t="s">
        <v>188</v>
      </c>
      <c r="BM414" s="158" t="s">
        <v>391</v>
      </c>
    </row>
    <row r="415" spans="1:65" s="13" customFormat="1">
      <c r="B415" s="160"/>
      <c r="D415" s="161" t="s">
        <v>167</v>
      </c>
      <c r="E415" s="162" t="s">
        <v>1</v>
      </c>
      <c r="F415" s="163" t="s">
        <v>1149</v>
      </c>
      <c r="H415" s="164">
        <v>2.7</v>
      </c>
      <c r="I415" s="165"/>
      <c r="L415" s="160"/>
      <c r="M415" s="166"/>
      <c r="N415" s="167"/>
      <c r="O415" s="167"/>
      <c r="P415" s="167"/>
      <c r="Q415" s="167"/>
      <c r="R415" s="167"/>
      <c r="S415" s="167"/>
      <c r="T415" s="168"/>
      <c r="AT415" s="162" t="s">
        <v>167</v>
      </c>
      <c r="AU415" s="162" t="s">
        <v>86</v>
      </c>
      <c r="AV415" s="13" t="s">
        <v>86</v>
      </c>
      <c r="AW415" s="13" t="s">
        <v>32</v>
      </c>
      <c r="AX415" s="13" t="s">
        <v>76</v>
      </c>
      <c r="AY415" s="162" t="s">
        <v>155</v>
      </c>
    </row>
    <row r="416" spans="1:65" s="15" customFormat="1">
      <c r="B416" s="176"/>
      <c r="D416" s="161" t="s">
        <v>167</v>
      </c>
      <c r="E416" s="177" t="s">
        <v>1</v>
      </c>
      <c r="F416" s="178" t="s">
        <v>178</v>
      </c>
      <c r="H416" s="179">
        <v>2.7</v>
      </c>
      <c r="I416" s="180"/>
      <c r="L416" s="176"/>
      <c r="M416" s="181"/>
      <c r="N416" s="182"/>
      <c r="O416" s="182"/>
      <c r="P416" s="182"/>
      <c r="Q416" s="182"/>
      <c r="R416" s="182"/>
      <c r="S416" s="182"/>
      <c r="T416" s="183"/>
      <c r="AT416" s="177" t="s">
        <v>167</v>
      </c>
      <c r="AU416" s="177" t="s">
        <v>86</v>
      </c>
      <c r="AV416" s="15" t="s">
        <v>161</v>
      </c>
      <c r="AW416" s="15" t="s">
        <v>32</v>
      </c>
      <c r="AX416" s="15" t="s">
        <v>84</v>
      </c>
      <c r="AY416" s="177" t="s">
        <v>155</v>
      </c>
    </row>
    <row r="417" spans="1:65" s="2" customFormat="1" ht="24.2" customHeight="1">
      <c r="A417" s="33"/>
      <c r="B417" s="145"/>
      <c r="C417" s="184" t="s">
        <v>275</v>
      </c>
      <c r="D417" s="184" t="s">
        <v>230</v>
      </c>
      <c r="E417" s="185" t="s">
        <v>1150</v>
      </c>
      <c r="F417" s="186" t="s">
        <v>1151</v>
      </c>
      <c r="G417" s="187" t="s">
        <v>292</v>
      </c>
      <c r="H417" s="188">
        <v>38.11</v>
      </c>
      <c r="I417" s="189"/>
      <c r="J417" s="190">
        <f>ROUND(I417*H417,2)</f>
        <v>0</v>
      </c>
      <c r="K417" s="191"/>
      <c r="L417" s="192"/>
      <c r="M417" s="193" t="s">
        <v>1</v>
      </c>
      <c r="N417" s="194" t="s">
        <v>41</v>
      </c>
      <c r="O417" s="59"/>
      <c r="P417" s="156">
        <f>O417*H417</f>
        <v>0</v>
      </c>
      <c r="Q417" s="156">
        <v>0</v>
      </c>
      <c r="R417" s="156">
        <f>Q417*H417</f>
        <v>0</v>
      </c>
      <c r="S417" s="156">
        <v>0</v>
      </c>
      <c r="T417" s="157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8" t="s">
        <v>233</v>
      </c>
      <c r="AT417" s="158" t="s">
        <v>230</v>
      </c>
      <c r="AU417" s="158" t="s">
        <v>86</v>
      </c>
      <c r="AY417" s="18" t="s">
        <v>155</v>
      </c>
      <c r="BE417" s="159">
        <f>IF(N417="základní",J417,0)</f>
        <v>0</v>
      </c>
      <c r="BF417" s="159">
        <f>IF(N417="snížená",J417,0)</f>
        <v>0</v>
      </c>
      <c r="BG417" s="159">
        <f>IF(N417="zákl. přenesená",J417,0)</f>
        <v>0</v>
      </c>
      <c r="BH417" s="159">
        <f>IF(N417="sníž. přenesená",J417,0)</f>
        <v>0</v>
      </c>
      <c r="BI417" s="159">
        <f>IF(N417="nulová",J417,0)</f>
        <v>0</v>
      </c>
      <c r="BJ417" s="18" t="s">
        <v>84</v>
      </c>
      <c r="BK417" s="159">
        <f>ROUND(I417*H417,2)</f>
        <v>0</v>
      </c>
      <c r="BL417" s="18" t="s">
        <v>188</v>
      </c>
      <c r="BM417" s="158" t="s">
        <v>395</v>
      </c>
    </row>
    <row r="418" spans="1:65" s="13" customFormat="1">
      <c r="B418" s="160"/>
      <c r="D418" s="161" t="s">
        <v>167</v>
      </c>
      <c r="E418" s="162" t="s">
        <v>1</v>
      </c>
      <c r="F418" s="163" t="s">
        <v>1152</v>
      </c>
      <c r="H418" s="164">
        <v>38.11</v>
      </c>
      <c r="I418" s="165"/>
      <c r="L418" s="160"/>
      <c r="M418" s="166"/>
      <c r="N418" s="167"/>
      <c r="O418" s="167"/>
      <c r="P418" s="167"/>
      <c r="Q418" s="167"/>
      <c r="R418" s="167"/>
      <c r="S418" s="167"/>
      <c r="T418" s="168"/>
      <c r="AT418" s="162" t="s">
        <v>167</v>
      </c>
      <c r="AU418" s="162" t="s">
        <v>86</v>
      </c>
      <c r="AV418" s="13" t="s">
        <v>86</v>
      </c>
      <c r="AW418" s="13" t="s">
        <v>32</v>
      </c>
      <c r="AX418" s="13" t="s">
        <v>76</v>
      </c>
      <c r="AY418" s="162" t="s">
        <v>155</v>
      </c>
    </row>
    <row r="419" spans="1:65" s="15" customFormat="1">
      <c r="B419" s="176"/>
      <c r="D419" s="161" t="s">
        <v>167</v>
      </c>
      <c r="E419" s="177" t="s">
        <v>1</v>
      </c>
      <c r="F419" s="178" t="s">
        <v>178</v>
      </c>
      <c r="H419" s="179">
        <v>38.11</v>
      </c>
      <c r="I419" s="180"/>
      <c r="L419" s="176"/>
      <c r="M419" s="181"/>
      <c r="N419" s="182"/>
      <c r="O419" s="182"/>
      <c r="P419" s="182"/>
      <c r="Q419" s="182"/>
      <c r="R419" s="182"/>
      <c r="S419" s="182"/>
      <c r="T419" s="183"/>
      <c r="AT419" s="177" t="s">
        <v>167</v>
      </c>
      <c r="AU419" s="177" t="s">
        <v>86</v>
      </c>
      <c r="AV419" s="15" t="s">
        <v>161</v>
      </c>
      <c r="AW419" s="15" t="s">
        <v>32</v>
      </c>
      <c r="AX419" s="15" t="s">
        <v>84</v>
      </c>
      <c r="AY419" s="177" t="s">
        <v>155</v>
      </c>
    </row>
    <row r="420" spans="1:65" s="2" customFormat="1" ht="24.2" customHeight="1">
      <c r="A420" s="33"/>
      <c r="B420" s="145"/>
      <c r="C420" s="146" t="s">
        <v>377</v>
      </c>
      <c r="D420" s="146" t="s">
        <v>157</v>
      </c>
      <c r="E420" s="147" t="s">
        <v>1153</v>
      </c>
      <c r="F420" s="148" t="s">
        <v>1154</v>
      </c>
      <c r="G420" s="149" t="s">
        <v>292</v>
      </c>
      <c r="H420" s="150">
        <v>37</v>
      </c>
      <c r="I420" s="151"/>
      <c r="J420" s="152">
        <f>ROUND(I420*H420,2)</f>
        <v>0</v>
      </c>
      <c r="K420" s="153"/>
      <c r="L420" s="34"/>
      <c r="M420" s="154" t="s">
        <v>1</v>
      </c>
      <c r="N420" s="155" t="s">
        <v>41</v>
      </c>
      <c r="O420" s="59"/>
      <c r="P420" s="156">
        <f>O420*H420</f>
        <v>0</v>
      </c>
      <c r="Q420" s="156">
        <v>0</v>
      </c>
      <c r="R420" s="156">
        <f>Q420*H420</f>
        <v>0</v>
      </c>
      <c r="S420" s="156">
        <v>0</v>
      </c>
      <c r="T420" s="157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58" t="s">
        <v>188</v>
      </c>
      <c r="AT420" s="158" t="s">
        <v>157</v>
      </c>
      <c r="AU420" s="158" t="s">
        <v>86</v>
      </c>
      <c r="AY420" s="18" t="s">
        <v>155</v>
      </c>
      <c r="BE420" s="159">
        <f>IF(N420="základní",J420,0)</f>
        <v>0</v>
      </c>
      <c r="BF420" s="159">
        <f>IF(N420="snížená",J420,0)</f>
        <v>0</v>
      </c>
      <c r="BG420" s="159">
        <f>IF(N420="zákl. přenesená",J420,0)</f>
        <v>0</v>
      </c>
      <c r="BH420" s="159">
        <f>IF(N420="sníž. přenesená",J420,0)</f>
        <v>0</v>
      </c>
      <c r="BI420" s="159">
        <f>IF(N420="nulová",J420,0)</f>
        <v>0</v>
      </c>
      <c r="BJ420" s="18" t="s">
        <v>84</v>
      </c>
      <c r="BK420" s="159">
        <f>ROUND(I420*H420,2)</f>
        <v>0</v>
      </c>
      <c r="BL420" s="18" t="s">
        <v>188</v>
      </c>
      <c r="BM420" s="158" t="s">
        <v>398</v>
      </c>
    </row>
    <row r="421" spans="1:65" s="13" customFormat="1">
      <c r="B421" s="160"/>
      <c r="D421" s="161" t="s">
        <v>167</v>
      </c>
      <c r="E421" s="162" t="s">
        <v>1</v>
      </c>
      <c r="F421" s="163" t="s">
        <v>1155</v>
      </c>
      <c r="H421" s="164">
        <v>37</v>
      </c>
      <c r="I421" s="165"/>
      <c r="L421" s="160"/>
      <c r="M421" s="166"/>
      <c r="N421" s="167"/>
      <c r="O421" s="167"/>
      <c r="P421" s="167"/>
      <c r="Q421" s="167"/>
      <c r="R421" s="167"/>
      <c r="S421" s="167"/>
      <c r="T421" s="168"/>
      <c r="AT421" s="162" t="s">
        <v>167</v>
      </c>
      <c r="AU421" s="162" t="s">
        <v>86</v>
      </c>
      <c r="AV421" s="13" t="s">
        <v>86</v>
      </c>
      <c r="AW421" s="13" t="s">
        <v>32</v>
      </c>
      <c r="AX421" s="13" t="s">
        <v>76</v>
      </c>
      <c r="AY421" s="162" t="s">
        <v>155</v>
      </c>
    </row>
    <row r="422" spans="1:65" s="15" customFormat="1">
      <c r="B422" s="176"/>
      <c r="D422" s="161" t="s">
        <v>167</v>
      </c>
      <c r="E422" s="177" t="s">
        <v>1</v>
      </c>
      <c r="F422" s="178" t="s">
        <v>178</v>
      </c>
      <c r="H422" s="179">
        <v>37</v>
      </c>
      <c r="I422" s="180"/>
      <c r="L422" s="176"/>
      <c r="M422" s="181"/>
      <c r="N422" s="182"/>
      <c r="O422" s="182"/>
      <c r="P422" s="182"/>
      <c r="Q422" s="182"/>
      <c r="R422" s="182"/>
      <c r="S422" s="182"/>
      <c r="T422" s="183"/>
      <c r="AT422" s="177" t="s">
        <v>167</v>
      </c>
      <c r="AU422" s="177" t="s">
        <v>86</v>
      </c>
      <c r="AV422" s="15" t="s">
        <v>161</v>
      </c>
      <c r="AW422" s="15" t="s">
        <v>32</v>
      </c>
      <c r="AX422" s="15" t="s">
        <v>84</v>
      </c>
      <c r="AY422" s="177" t="s">
        <v>155</v>
      </c>
    </row>
    <row r="423" spans="1:65" s="2" customFormat="1" ht="55.5" customHeight="1">
      <c r="A423" s="33"/>
      <c r="B423" s="145"/>
      <c r="C423" s="146" t="s">
        <v>392</v>
      </c>
      <c r="D423" s="146" t="s">
        <v>157</v>
      </c>
      <c r="E423" s="147" t="s">
        <v>1156</v>
      </c>
      <c r="F423" s="148" t="s">
        <v>1157</v>
      </c>
      <c r="G423" s="149" t="s">
        <v>292</v>
      </c>
      <c r="H423" s="150">
        <v>54.445999999999998</v>
      </c>
      <c r="I423" s="151"/>
      <c r="J423" s="152">
        <f>ROUND(I423*H423,2)</f>
        <v>0</v>
      </c>
      <c r="K423" s="153"/>
      <c r="L423" s="34"/>
      <c r="M423" s="154" t="s">
        <v>1</v>
      </c>
      <c r="N423" s="155" t="s">
        <v>41</v>
      </c>
      <c r="O423" s="59"/>
      <c r="P423" s="156">
        <f>O423*H423</f>
        <v>0</v>
      </c>
      <c r="Q423" s="156">
        <v>0</v>
      </c>
      <c r="R423" s="156">
        <f>Q423*H423</f>
        <v>0</v>
      </c>
      <c r="S423" s="156">
        <v>0</v>
      </c>
      <c r="T423" s="157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8" t="s">
        <v>188</v>
      </c>
      <c r="AT423" s="158" t="s">
        <v>157</v>
      </c>
      <c r="AU423" s="158" t="s">
        <v>86</v>
      </c>
      <c r="AY423" s="18" t="s">
        <v>155</v>
      </c>
      <c r="BE423" s="159">
        <f>IF(N423="základní",J423,0)</f>
        <v>0</v>
      </c>
      <c r="BF423" s="159">
        <f>IF(N423="snížená",J423,0)</f>
        <v>0</v>
      </c>
      <c r="BG423" s="159">
        <f>IF(N423="zákl. přenesená",J423,0)</f>
        <v>0</v>
      </c>
      <c r="BH423" s="159">
        <f>IF(N423="sníž. přenesená",J423,0)</f>
        <v>0</v>
      </c>
      <c r="BI423" s="159">
        <f>IF(N423="nulová",J423,0)</f>
        <v>0</v>
      </c>
      <c r="BJ423" s="18" t="s">
        <v>84</v>
      </c>
      <c r="BK423" s="159">
        <f>ROUND(I423*H423,2)</f>
        <v>0</v>
      </c>
      <c r="BL423" s="18" t="s">
        <v>188</v>
      </c>
      <c r="BM423" s="158" t="s">
        <v>402</v>
      </c>
    </row>
    <row r="424" spans="1:65" s="13" customFormat="1">
      <c r="B424" s="160"/>
      <c r="D424" s="161" t="s">
        <v>167</v>
      </c>
      <c r="E424" s="162" t="s">
        <v>1</v>
      </c>
      <c r="F424" s="163" t="s">
        <v>1158</v>
      </c>
      <c r="H424" s="164">
        <v>8.0860000000000003</v>
      </c>
      <c r="I424" s="165"/>
      <c r="L424" s="160"/>
      <c r="M424" s="166"/>
      <c r="N424" s="167"/>
      <c r="O424" s="167"/>
      <c r="P424" s="167"/>
      <c r="Q424" s="167"/>
      <c r="R424" s="167"/>
      <c r="S424" s="167"/>
      <c r="T424" s="168"/>
      <c r="AT424" s="162" t="s">
        <v>167</v>
      </c>
      <c r="AU424" s="162" t="s">
        <v>86</v>
      </c>
      <c r="AV424" s="13" t="s">
        <v>86</v>
      </c>
      <c r="AW424" s="13" t="s">
        <v>32</v>
      </c>
      <c r="AX424" s="13" t="s">
        <v>76</v>
      </c>
      <c r="AY424" s="162" t="s">
        <v>155</v>
      </c>
    </row>
    <row r="425" spans="1:65" s="13" customFormat="1">
      <c r="B425" s="160"/>
      <c r="D425" s="161" t="s">
        <v>167</v>
      </c>
      <c r="E425" s="162" t="s">
        <v>1</v>
      </c>
      <c r="F425" s="163" t="s">
        <v>1159</v>
      </c>
      <c r="H425" s="164">
        <v>46.36</v>
      </c>
      <c r="I425" s="165"/>
      <c r="L425" s="160"/>
      <c r="M425" s="166"/>
      <c r="N425" s="167"/>
      <c r="O425" s="167"/>
      <c r="P425" s="167"/>
      <c r="Q425" s="167"/>
      <c r="R425" s="167"/>
      <c r="S425" s="167"/>
      <c r="T425" s="168"/>
      <c r="AT425" s="162" t="s">
        <v>167</v>
      </c>
      <c r="AU425" s="162" t="s">
        <v>86</v>
      </c>
      <c r="AV425" s="13" t="s">
        <v>86</v>
      </c>
      <c r="AW425" s="13" t="s">
        <v>32</v>
      </c>
      <c r="AX425" s="13" t="s">
        <v>76</v>
      </c>
      <c r="AY425" s="162" t="s">
        <v>155</v>
      </c>
    </row>
    <row r="426" spans="1:65" s="14" customFormat="1">
      <c r="B426" s="169"/>
      <c r="D426" s="161" t="s">
        <v>167</v>
      </c>
      <c r="E426" s="170" t="s">
        <v>1</v>
      </c>
      <c r="F426" s="171" t="s">
        <v>1160</v>
      </c>
      <c r="H426" s="170" t="s">
        <v>1</v>
      </c>
      <c r="I426" s="172"/>
      <c r="L426" s="169"/>
      <c r="M426" s="173"/>
      <c r="N426" s="174"/>
      <c r="O426" s="174"/>
      <c r="P426" s="174"/>
      <c r="Q426" s="174"/>
      <c r="R426" s="174"/>
      <c r="S426" s="174"/>
      <c r="T426" s="175"/>
      <c r="AT426" s="170" t="s">
        <v>167</v>
      </c>
      <c r="AU426" s="170" t="s">
        <v>86</v>
      </c>
      <c r="AV426" s="14" t="s">
        <v>84</v>
      </c>
      <c r="AW426" s="14" t="s">
        <v>32</v>
      </c>
      <c r="AX426" s="14" t="s">
        <v>76</v>
      </c>
      <c r="AY426" s="170" t="s">
        <v>155</v>
      </c>
    </row>
    <row r="427" spans="1:65" s="15" customFormat="1">
      <c r="B427" s="176"/>
      <c r="D427" s="161" t="s">
        <v>167</v>
      </c>
      <c r="E427" s="177" t="s">
        <v>1</v>
      </c>
      <c r="F427" s="178" t="s">
        <v>178</v>
      </c>
      <c r="H427" s="179">
        <v>54.445999999999998</v>
      </c>
      <c r="I427" s="180"/>
      <c r="L427" s="176"/>
      <c r="M427" s="181"/>
      <c r="N427" s="182"/>
      <c r="O427" s="182"/>
      <c r="P427" s="182"/>
      <c r="Q427" s="182"/>
      <c r="R427" s="182"/>
      <c r="S427" s="182"/>
      <c r="T427" s="183"/>
      <c r="AT427" s="177" t="s">
        <v>167</v>
      </c>
      <c r="AU427" s="177" t="s">
        <v>86</v>
      </c>
      <c r="AV427" s="15" t="s">
        <v>161</v>
      </c>
      <c r="AW427" s="15" t="s">
        <v>32</v>
      </c>
      <c r="AX427" s="15" t="s">
        <v>84</v>
      </c>
      <c r="AY427" s="177" t="s">
        <v>155</v>
      </c>
    </row>
    <row r="428" spans="1:65" s="2" customFormat="1" ht="55.5" customHeight="1">
      <c r="A428" s="33"/>
      <c r="B428" s="145"/>
      <c r="C428" s="146" t="s">
        <v>1161</v>
      </c>
      <c r="D428" s="146" t="s">
        <v>157</v>
      </c>
      <c r="E428" s="147" t="s">
        <v>1162</v>
      </c>
      <c r="F428" s="148" t="s">
        <v>1163</v>
      </c>
      <c r="G428" s="149" t="s">
        <v>292</v>
      </c>
      <c r="H428" s="150">
        <v>77.435000000000002</v>
      </c>
      <c r="I428" s="151"/>
      <c r="J428" s="152">
        <f>ROUND(I428*H428,2)</f>
        <v>0</v>
      </c>
      <c r="K428" s="153"/>
      <c r="L428" s="34"/>
      <c r="M428" s="154" t="s">
        <v>1</v>
      </c>
      <c r="N428" s="155" t="s">
        <v>41</v>
      </c>
      <c r="O428" s="59"/>
      <c r="P428" s="156">
        <f>O428*H428</f>
        <v>0</v>
      </c>
      <c r="Q428" s="156">
        <v>0</v>
      </c>
      <c r="R428" s="156">
        <f>Q428*H428</f>
        <v>0</v>
      </c>
      <c r="S428" s="156">
        <v>0</v>
      </c>
      <c r="T428" s="157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8" t="s">
        <v>188</v>
      </c>
      <c r="AT428" s="158" t="s">
        <v>157</v>
      </c>
      <c r="AU428" s="158" t="s">
        <v>86</v>
      </c>
      <c r="AY428" s="18" t="s">
        <v>155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8" t="s">
        <v>84</v>
      </c>
      <c r="BK428" s="159">
        <f>ROUND(I428*H428,2)</f>
        <v>0</v>
      </c>
      <c r="BL428" s="18" t="s">
        <v>188</v>
      </c>
      <c r="BM428" s="158" t="s">
        <v>405</v>
      </c>
    </row>
    <row r="429" spans="1:65" s="14" customFormat="1">
      <c r="B429" s="169"/>
      <c r="D429" s="161" t="s">
        <v>167</v>
      </c>
      <c r="E429" s="170" t="s">
        <v>1</v>
      </c>
      <c r="F429" s="171" t="s">
        <v>1164</v>
      </c>
      <c r="H429" s="170" t="s">
        <v>1</v>
      </c>
      <c r="I429" s="172"/>
      <c r="L429" s="169"/>
      <c r="M429" s="173"/>
      <c r="N429" s="174"/>
      <c r="O429" s="174"/>
      <c r="P429" s="174"/>
      <c r="Q429" s="174"/>
      <c r="R429" s="174"/>
      <c r="S429" s="174"/>
      <c r="T429" s="175"/>
      <c r="AT429" s="170" t="s">
        <v>167</v>
      </c>
      <c r="AU429" s="170" t="s">
        <v>86</v>
      </c>
      <c r="AV429" s="14" t="s">
        <v>84</v>
      </c>
      <c r="AW429" s="14" t="s">
        <v>32</v>
      </c>
      <c r="AX429" s="14" t="s">
        <v>76</v>
      </c>
      <c r="AY429" s="170" t="s">
        <v>155</v>
      </c>
    </row>
    <row r="430" spans="1:65" s="13" customFormat="1">
      <c r="B430" s="160"/>
      <c r="D430" s="161" t="s">
        <v>167</v>
      </c>
      <c r="E430" s="162" t="s">
        <v>1</v>
      </c>
      <c r="F430" s="163" t="s">
        <v>1165</v>
      </c>
      <c r="H430" s="164">
        <v>77.435000000000002</v>
      </c>
      <c r="I430" s="165"/>
      <c r="L430" s="160"/>
      <c r="M430" s="166"/>
      <c r="N430" s="167"/>
      <c r="O430" s="167"/>
      <c r="P430" s="167"/>
      <c r="Q430" s="167"/>
      <c r="R430" s="167"/>
      <c r="S430" s="167"/>
      <c r="T430" s="168"/>
      <c r="AT430" s="162" t="s">
        <v>167</v>
      </c>
      <c r="AU430" s="162" t="s">
        <v>86</v>
      </c>
      <c r="AV430" s="13" t="s">
        <v>86</v>
      </c>
      <c r="AW430" s="13" t="s">
        <v>32</v>
      </c>
      <c r="AX430" s="13" t="s">
        <v>76</v>
      </c>
      <c r="AY430" s="162" t="s">
        <v>155</v>
      </c>
    </row>
    <row r="431" spans="1:65" s="15" customFormat="1">
      <c r="B431" s="176"/>
      <c r="D431" s="161" t="s">
        <v>167</v>
      </c>
      <c r="E431" s="177" t="s">
        <v>1</v>
      </c>
      <c r="F431" s="178" t="s">
        <v>178</v>
      </c>
      <c r="H431" s="179">
        <v>77.435000000000002</v>
      </c>
      <c r="I431" s="180"/>
      <c r="L431" s="176"/>
      <c r="M431" s="181"/>
      <c r="N431" s="182"/>
      <c r="O431" s="182"/>
      <c r="P431" s="182"/>
      <c r="Q431" s="182"/>
      <c r="R431" s="182"/>
      <c r="S431" s="182"/>
      <c r="T431" s="183"/>
      <c r="AT431" s="177" t="s">
        <v>167</v>
      </c>
      <c r="AU431" s="177" t="s">
        <v>86</v>
      </c>
      <c r="AV431" s="15" t="s">
        <v>161</v>
      </c>
      <c r="AW431" s="15" t="s">
        <v>32</v>
      </c>
      <c r="AX431" s="15" t="s">
        <v>84</v>
      </c>
      <c r="AY431" s="177" t="s">
        <v>155</v>
      </c>
    </row>
    <row r="432" spans="1:65" s="2" customFormat="1" ht="24.2" customHeight="1">
      <c r="A432" s="33"/>
      <c r="B432" s="145"/>
      <c r="C432" s="184" t="s">
        <v>492</v>
      </c>
      <c r="D432" s="184" t="s">
        <v>230</v>
      </c>
      <c r="E432" s="185" t="s">
        <v>1166</v>
      </c>
      <c r="F432" s="186" t="s">
        <v>1167</v>
      </c>
      <c r="G432" s="187" t="s">
        <v>165</v>
      </c>
      <c r="H432" s="188">
        <v>374.40899999999999</v>
      </c>
      <c r="I432" s="189"/>
      <c r="J432" s="190">
        <f>ROUND(I432*H432,2)</f>
        <v>0</v>
      </c>
      <c r="K432" s="191"/>
      <c r="L432" s="192"/>
      <c r="M432" s="193" t="s">
        <v>1</v>
      </c>
      <c r="N432" s="194" t="s">
        <v>41</v>
      </c>
      <c r="O432" s="59"/>
      <c r="P432" s="156">
        <f>O432*H432</f>
        <v>0</v>
      </c>
      <c r="Q432" s="156">
        <v>0</v>
      </c>
      <c r="R432" s="156">
        <f>Q432*H432</f>
        <v>0</v>
      </c>
      <c r="S432" s="156">
        <v>0</v>
      </c>
      <c r="T432" s="157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58" t="s">
        <v>233</v>
      </c>
      <c r="AT432" s="158" t="s">
        <v>230</v>
      </c>
      <c r="AU432" s="158" t="s">
        <v>86</v>
      </c>
      <c r="AY432" s="18" t="s">
        <v>155</v>
      </c>
      <c r="BE432" s="159">
        <f>IF(N432="základní",J432,0)</f>
        <v>0</v>
      </c>
      <c r="BF432" s="159">
        <f>IF(N432="snížená",J432,0)</f>
        <v>0</v>
      </c>
      <c r="BG432" s="159">
        <f>IF(N432="zákl. přenesená",J432,0)</f>
        <v>0</v>
      </c>
      <c r="BH432" s="159">
        <f>IF(N432="sníž. přenesená",J432,0)</f>
        <v>0</v>
      </c>
      <c r="BI432" s="159">
        <f>IF(N432="nulová",J432,0)</f>
        <v>0</v>
      </c>
      <c r="BJ432" s="18" t="s">
        <v>84</v>
      </c>
      <c r="BK432" s="159">
        <f>ROUND(I432*H432,2)</f>
        <v>0</v>
      </c>
      <c r="BL432" s="18" t="s">
        <v>188</v>
      </c>
      <c r="BM432" s="158" t="s">
        <v>409</v>
      </c>
    </row>
    <row r="433" spans="1:65" s="2" customFormat="1" ht="55.5" customHeight="1">
      <c r="A433" s="33"/>
      <c r="B433" s="145"/>
      <c r="C433" s="146" t="s">
        <v>293</v>
      </c>
      <c r="D433" s="146" t="s">
        <v>157</v>
      </c>
      <c r="E433" s="147" t="s">
        <v>1168</v>
      </c>
      <c r="F433" s="148" t="s">
        <v>1169</v>
      </c>
      <c r="G433" s="149" t="s">
        <v>292</v>
      </c>
      <c r="H433" s="150">
        <v>57.473999999999997</v>
      </c>
      <c r="I433" s="151"/>
      <c r="J433" s="152">
        <f>ROUND(I433*H433,2)</f>
        <v>0</v>
      </c>
      <c r="K433" s="153"/>
      <c r="L433" s="34"/>
      <c r="M433" s="154" t="s">
        <v>1</v>
      </c>
      <c r="N433" s="155" t="s">
        <v>41</v>
      </c>
      <c r="O433" s="59"/>
      <c r="P433" s="156">
        <f>O433*H433</f>
        <v>0</v>
      </c>
      <c r="Q433" s="156">
        <v>0</v>
      </c>
      <c r="R433" s="156">
        <f>Q433*H433</f>
        <v>0</v>
      </c>
      <c r="S433" s="156">
        <v>0</v>
      </c>
      <c r="T433" s="157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58" t="s">
        <v>188</v>
      </c>
      <c r="AT433" s="158" t="s">
        <v>157</v>
      </c>
      <c r="AU433" s="158" t="s">
        <v>86</v>
      </c>
      <c r="AY433" s="18" t="s">
        <v>155</v>
      </c>
      <c r="BE433" s="159">
        <f>IF(N433="základní",J433,0)</f>
        <v>0</v>
      </c>
      <c r="BF433" s="159">
        <f>IF(N433="snížená",J433,0)</f>
        <v>0</v>
      </c>
      <c r="BG433" s="159">
        <f>IF(N433="zákl. přenesená",J433,0)</f>
        <v>0</v>
      </c>
      <c r="BH433" s="159">
        <f>IF(N433="sníž. přenesená",J433,0)</f>
        <v>0</v>
      </c>
      <c r="BI433" s="159">
        <f>IF(N433="nulová",J433,0)</f>
        <v>0</v>
      </c>
      <c r="BJ433" s="18" t="s">
        <v>84</v>
      </c>
      <c r="BK433" s="159">
        <f>ROUND(I433*H433,2)</f>
        <v>0</v>
      </c>
      <c r="BL433" s="18" t="s">
        <v>188</v>
      </c>
      <c r="BM433" s="158" t="s">
        <v>412</v>
      </c>
    </row>
    <row r="434" spans="1:65" s="13" customFormat="1">
      <c r="B434" s="160"/>
      <c r="D434" s="161" t="s">
        <v>167</v>
      </c>
      <c r="E434" s="162" t="s">
        <v>1</v>
      </c>
      <c r="F434" s="163" t="s">
        <v>1170</v>
      </c>
      <c r="H434" s="164">
        <v>35.432000000000002</v>
      </c>
      <c r="I434" s="165"/>
      <c r="L434" s="160"/>
      <c r="M434" s="166"/>
      <c r="N434" s="167"/>
      <c r="O434" s="167"/>
      <c r="P434" s="167"/>
      <c r="Q434" s="167"/>
      <c r="R434" s="167"/>
      <c r="S434" s="167"/>
      <c r="T434" s="168"/>
      <c r="AT434" s="162" t="s">
        <v>167</v>
      </c>
      <c r="AU434" s="162" t="s">
        <v>86</v>
      </c>
      <c r="AV434" s="13" t="s">
        <v>86</v>
      </c>
      <c r="AW434" s="13" t="s">
        <v>32</v>
      </c>
      <c r="AX434" s="13" t="s">
        <v>76</v>
      </c>
      <c r="AY434" s="162" t="s">
        <v>155</v>
      </c>
    </row>
    <row r="435" spans="1:65" s="13" customFormat="1">
      <c r="B435" s="160"/>
      <c r="D435" s="161" t="s">
        <v>167</v>
      </c>
      <c r="E435" s="162" t="s">
        <v>1</v>
      </c>
      <c r="F435" s="163" t="s">
        <v>1171</v>
      </c>
      <c r="H435" s="164">
        <v>22.042000000000002</v>
      </c>
      <c r="I435" s="165"/>
      <c r="L435" s="160"/>
      <c r="M435" s="166"/>
      <c r="N435" s="167"/>
      <c r="O435" s="167"/>
      <c r="P435" s="167"/>
      <c r="Q435" s="167"/>
      <c r="R435" s="167"/>
      <c r="S435" s="167"/>
      <c r="T435" s="168"/>
      <c r="AT435" s="162" t="s">
        <v>167</v>
      </c>
      <c r="AU435" s="162" t="s">
        <v>86</v>
      </c>
      <c r="AV435" s="13" t="s">
        <v>86</v>
      </c>
      <c r="AW435" s="13" t="s">
        <v>32</v>
      </c>
      <c r="AX435" s="13" t="s">
        <v>76</v>
      </c>
      <c r="AY435" s="162" t="s">
        <v>155</v>
      </c>
    </row>
    <row r="436" spans="1:65" s="14" customFormat="1">
      <c r="B436" s="169"/>
      <c r="D436" s="161" t="s">
        <v>167</v>
      </c>
      <c r="E436" s="170" t="s">
        <v>1</v>
      </c>
      <c r="F436" s="171" t="s">
        <v>1160</v>
      </c>
      <c r="H436" s="170" t="s">
        <v>1</v>
      </c>
      <c r="I436" s="172"/>
      <c r="L436" s="169"/>
      <c r="M436" s="173"/>
      <c r="N436" s="174"/>
      <c r="O436" s="174"/>
      <c r="P436" s="174"/>
      <c r="Q436" s="174"/>
      <c r="R436" s="174"/>
      <c r="S436" s="174"/>
      <c r="T436" s="175"/>
      <c r="AT436" s="170" t="s">
        <v>167</v>
      </c>
      <c r="AU436" s="170" t="s">
        <v>86</v>
      </c>
      <c r="AV436" s="14" t="s">
        <v>84</v>
      </c>
      <c r="AW436" s="14" t="s">
        <v>32</v>
      </c>
      <c r="AX436" s="14" t="s">
        <v>76</v>
      </c>
      <c r="AY436" s="170" t="s">
        <v>155</v>
      </c>
    </row>
    <row r="437" spans="1:65" s="15" customFormat="1">
      <c r="B437" s="176"/>
      <c r="D437" s="161" t="s">
        <v>167</v>
      </c>
      <c r="E437" s="177" t="s">
        <v>1</v>
      </c>
      <c r="F437" s="178" t="s">
        <v>178</v>
      </c>
      <c r="H437" s="179">
        <v>57.474000000000004</v>
      </c>
      <c r="I437" s="180"/>
      <c r="L437" s="176"/>
      <c r="M437" s="181"/>
      <c r="N437" s="182"/>
      <c r="O437" s="182"/>
      <c r="P437" s="182"/>
      <c r="Q437" s="182"/>
      <c r="R437" s="182"/>
      <c r="S437" s="182"/>
      <c r="T437" s="183"/>
      <c r="AT437" s="177" t="s">
        <v>167</v>
      </c>
      <c r="AU437" s="177" t="s">
        <v>86</v>
      </c>
      <c r="AV437" s="15" t="s">
        <v>161</v>
      </c>
      <c r="AW437" s="15" t="s">
        <v>32</v>
      </c>
      <c r="AX437" s="15" t="s">
        <v>84</v>
      </c>
      <c r="AY437" s="177" t="s">
        <v>155</v>
      </c>
    </row>
    <row r="438" spans="1:65" s="2" customFormat="1" ht="55.5" customHeight="1">
      <c r="A438" s="33"/>
      <c r="B438" s="145"/>
      <c r="C438" s="146" t="s">
        <v>384</v>
      </c>
      <c r="D438" s="146" t="s">
        <v>157</v>
      </c>
      <c r="E438" s="147" t="s">
        <v>1172</v>
      </c>
      <c r="F438" s="148" t="s">
        <v>1173</v>
      </c>
      <c r="G438" s="149" t="s">
        <v>292</v>
      </c>
      <c r="H438" s="150">
        <v>144.16999999999999</v>
      </c>
      <c r="I438" s="151"/>
      <c r="J438" s="152">
        <f>ROUND(I438*H438,2)</f>
        <v>0</v>
      </c>
      <c r="K438" s="153"/>
      <c r="L438" s="34"/>
      <c r="M438" s="154" t="s">
        <v>1</v>
      </c>
      <c r="N438" s="155" t="s">
        <v>41</v>
      </c>
      <c r="O438" s="59"/>
      <c r="P438" s="156">
        <f>O438*H438</f>
        <v>0</v>
      </c>
      <c r="Q438" s="156">
        <v>0</v>
      </c>
      <c r="R438" s="156">
        <f>Q438*H438</f>
        <v>0</v>
      </c>
      <c r="S438" s="156">
        <v>0</v>
      </c>
      <c r="T438" s="157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8" t="s">
        <v>188</v>
      </c>
      <c r="AT438" s="158" t="s">
        <v>157</v>
      </c>
      <c r="AU438" s="158" t="s">
        <v>86</v>
      </c>
      <c r="AY438" s="18" t="s">
        <v>155</v>
      </c>
      <c r="BE438" s="159">
        <f>IF(N438="základní",J438,0)</f>
        <v>0</v>
      </c>
      <c r="BF438" s="159">
        <f>IF(N438="snížená",J438,0)</f>
        <v>0</v>
      </c>
      <c r="BG438" s="159">
        <f>IF(N438="zákl. přenesená",J438,0)</f>
        <v>0</v>
      </c>
      <c r="BH438" s="159">
        <f>IF(N438="sníž. přenesená",J438,0)</f>
        <v>0</v>
      </c>
      <c r="BI438" s="159">
        <f>IF(N438="nulová",J438,0)</f>
        <v>0</v>
      </c>
      <c r="BJ438" s="18" t="s">
        <v>84</v>
      </c>
      <c r="BK438" s="159">
        <f>ROUND(I438*H438,2)</f>
        <v>0</v>
      </c>
      <c r="BL438" s="18" t="s">
        <v>188</v>
      </c>
      <c r="BM438" s="158" t="s">
        <v>416</v>
      </c>
    </row>
    <row r="439" spans="1:65" s="13" customFormat="1">
      <c r="B439" s="160"/>
      <c r="D439" s="161" t="s">
        <v>167</v>
      </c>
      <c r="E439" s="162" t="s">
        <v>1</v>
      </c>
      <c r="F439" s="163" t="s">
        <v>1174</v>
      </c>
      <c r="H439" s="164">
        <v>22.866</v>
      </c>
      <c r="I439" s="165"/>
      <c r="L439" s="160"/>
      <c r="M439" s="166"/>
      <c r="N439" s="167"/>
      <c r="O439" s="167"/>
      <c r="P439" s="167"/>
      <c r="Q439" s="167"/>
      <c r="R439" s="167"/>
      <c r="S439" s="167"/>
      <c r="T439" s="168"/>
      <c r="AT439" s="162" t="s">
        <v>167</v>
      </c>
      <c r="AU439" s="162" t="s">
        <v>86</v>
      </c>
      <c r="AV439" s="13" t="s">
        <v>86</v>
      </c>
      <c r="AW439" s="13" t="s">
        <v>32</v>
      </c>
      <c r="AX439" s="13" t="s">
        <v>76</v>
      </c>
      <c r="AY439" s="162" t="s">
        <v>155</v>
      </c>
    </row>
    <row r="440" spans="1:65" s="13" customFormat="1">
      <c r="B440" s="160"/>
      <c r="D440" s="161" t="s">
        <v>167</v>
      </c>
      <c r="E440" s="162" t="s">
        <v>1</v>
      </c>
      <c r="F440" s="163" t="s">
        <v>1175</v>
      </c>
      <c r="H440" s="164">
        <v>48.152999999999999</v>
      </c>
      <c r="I440" s="165"/>
      <c r="L440" s="160"/>
      <c r="M440" s="166"/>
      <c r="N440" s="167"/>
      <c r="O440" s="167"/>
      <c r="P440" s="167"/>
      <c r="Q440" s="167"/>
      <c r="R440" s="167"/>
      <c r="S440" s="167"/>
      <c r="T440" s="168"/>
      <c r="AT440" s="162" t="s">
        <v>167</v>
      </c>
      <c r="AU440" s="162" t="s">
        <v>86</v>
      </c>
      <c r="AV440" s="13" t="s">
        <v>86</v>
      </c>
      <c r="AW440" s="13" t="s">
        <v>32</v>
      </c>
      <c r="AX440" s="13" t="s">
        <v>76</v>
      </c>
      <c r="AY440" s="162" t="s">
        <v>155</v>
      </c>
    </row>
    <row r="441" spans="1:65" s="13" customFormat="1">
      <c r="B441" s="160"/>
      <c r="D441" s="161" t="s">
        <v>167</v>
      </c>
      <c r="E441" s="162" t="s">
        <v>1</v>
      </c>
      <c r="F441" s="163" t="s">
        <v>1176</v>
      </c>
      <c r="H441" s="164">
        <v>22.588000000000001</v>
      </c>
      <c r="I441" s="165"/>
      <c r="L441" s="160"/>
      <c r="M441" s="166"/>
      <c r="N441" s="167"/>
      <c r="O441" s="167"/>
      <c r="P441" s="167"/>
      <c r="Q441" s="167"/>
      <c r="R441" s="167"/>
      <c r="S441" s="167"/>
      <c r="T441" s="168"/>
      <c r="AT441" s="162" t="s">
        <v>167</v>
      </c>
      <c r="AU441" s="162" t="s">
        <v>86</v>
      </c>
      <c r="AV441" s="13" t="s">
        <v>86</v>
      </c>
      <c r="AW441" s="13" t="s">
        <v>32</v>
      </c>
      <c r="AX441" s="13" t="s">
        <v>76</v>
      </c>
      <c r="AY441" s="162" t="s">
        <v>155</v>
      </c>
    </row>
    <row r="442" spans="1:65" s="13" customFormat="1">
      <c r="B442" s="160"/>
      <c r="D442" s="161" t="s">
        <v>167</v>
      </c>
      <c r="E442" s="162" t="s">
        <v>1</v>
      </c>
      <c r="F442" s="163" t="s">
        <v>1177</v>
      </c>
      <c r="H442" s="164">
        <v>21.547999999999998</v>
      </c>
      <c r="I442" s="165"/>
      <c r="L442" s="160"/>
      <c r="M442" s="166"/>
      <c r="N442" s="167"/>
      <c r="O442" s="167"/>
      <c r="P442" s="167"/>
      <c r="Q442" s="167"/>
      <c r="R442" s="167"/>
      <c r="S442" s="167"/>
      <c r="T442" s="168"/>
      <c r="AT442" s="162" t="s">
        <v>167</v>
      </c>
      <c r="AU442" s="162" t="s">
        <v>86</v>
      </c>
      <c r="AV442" s="13" t="s">
        <v>86</v>
      </c>
      <c r="AW442" s="13" t="s">
        <v>32</v>
      </c>
      <c r="AX442" s="13" t="s">
        <v>76</v>
      </c>
      <c r="AY442" s="162" t="s">
        <v>155</v>
      </c>
    </row>
    <row r="443" spans="1:65" s="13" customFormat="1">
      <c r="B443" s="160"/>
      <c r="D443" s="161" t="s">
        <v>167</v>
      </c>
      <c r="E443" s="162" t="s">
        <v>1</v>
      </c>
      <c r="F443" s="163" t="s">
        <v>1178</v>
      </c>
      <c r="H443" s="164">
        <v>23.762</v>
      </c>
      <c r="I443" s="165"/>
      <c r="L443" s="160"/>
      <c r="M443" s="166"/>
      <c r="N443" s="167"/>
      <c r="O443" s="167"/>
      <c r="P443" s="167"/>
      <c r="Q443" s="167"/>
      <c r="R443" s="167"/>
      <c r="S443" s="167"/>
      <c r="T443" s="168"/>
      <c r="AT443" s="162" t="s">
        <v>167</v>
      </c>
      <c r="AU443" s="162" t="s">
        <v>86</v>
      </c>
      <c r="AV443" s="13" t="s">
        <v>86</v>
      </c>
      <c r="AW443" s="13" t="s">
        <v>32</v>
      </c>
      <c r="AX443" s="13" t="s">
        <v>76</v>
      </c>
      <c r="AY443" s="162" t="s">
        <v>155</v>
      </c>
    </row>
    <row r="444" spans="1:65" s="13" customFormat="1">
      <c r="B444" s="160"/>
      <c r="D444" s="161" t="s">
        <v>167</v>
      </c>
      <c r="E444" s="162" t="s">
        <v>1</v>
      </c>
      <c r="F444" s="163" t="s">
        <v>1179</v>
      </c>
      <c r="H444" s="164">
        <v>2.472</v>
      </c>
      <c r="I444" s="165"/>
      <c r="L444" s="160"/>
      <c r="M444" s="166"/>
      <c r="N444" s="167"/>
      <c r="O444" s="167"/>
      <c r="P444" s="167"/>
      <c r="Q444" s="167"/>
      <c r="R444" s="167"/>
      <c r="S444" s="167"/>
      <c r="T444" s="168"/>
      <c r="AT444" s="162" t="s">
        <v>167</v>
      </c>
      <c r="AU444" s="162" t="s">
        <v>86</v>
      </c>
      <c r="AV444" s="13" t="s">
        <v>86</v>
      </c>
      <c r="AW444" s="13" t="s">
        <v>32</v>
      </c>
      <c r="AX444" s="13" t="s">
        <v>76</v>
      </c>
      <c r="AY444" s="162" t="s">
        <v>155</v>
      </c>
    </row>
    <row r="445" spans="1:65" s="13" customFormat="1">
      <c r="B445" s="160"/>
      <c r="D445" s="161" t="s">
        <v>167</v>
      </c>
      <c r="E445" s="162" t="s">
        <v>1</v>
      </c>
      <c r="F445" s="163" t="s">
        <v>1180</v>
      </c>
      <c r="H445" s="164">
        <v>2.7810000000000001</v>
      </c>
      <c r="I445" s="165"/>
      <c r="L445" s="160"/>
      <c r="M445" s="166"/>
      <c r="N445" s="167"/>
      <c r="O445" s="167"/>
      <c r="P445" s="167"/>
      <c r="Q445" s="167"/>
      <c r="R445" s="167"/>
      <c r="S445" s="167"/>
      <c r="T445" s="168"/>
      <c r="AT445" s="162" t="s">
        <v>167</v>
      </c>
      <c r="AU445" s="162" t="s">
        <v>86</v>
      </c>
      <c r="AV445" s="13" t="s">
        <v>86</v>
      </c>
      <c r="AW445" s="13" t="s">
        <v>32</v>
      </c>
      <c r="AX445" s="13" t="s">
        <v>76</v>
      </c>
      <c r="AY445" s="162" t="s">
        <v>155</v>
      </c>
    </row>
    <row r="446" spans="1:65" s="14" customFormat="1">
      <c r="B446" s="169"/>
      <c r="D446" s="161" t="s">
        <v>167</v>
      </c>
      <c r="E446" s="170" t="s">
        <v>1</v>
      </c>
      <c r="F446" s="171" t="s">
        <v>1160</v>
      </c>
      <c r="H446" s="170" t="s">
        <v>1</v>
      </c>
      <c r="I446" s="172"/>
      <c r="L446" s="169"/>
      <c r="M446" s="173"/>
      <c r="N446" s="174"/>
      <c r="O446" s="174"/>
      <c r="P446" s="174"/>
      <c r="Q446" s="174"/>
      <c r="R446" s="174"/>
      <c r="S446" s="174"/>
      <c r="T446" s="175"/>
      <c r="AT446" s="170" t="s">
        <v>167</v>
      </c>
      <c r="AU446" s="170" t="s">
        <v>86</v>
      </c>
      <c r="AV446" s="14" t="s">
        <v>84</v>
      </c>
      <c r="AW446" s="14" t="s">
        <v>32</v>
      </c>
      <c r="AX446" s="14" t="s">
        <v>76</v>
      </c>
      <c r="AY446" s="170" t="s">
        <v>155</v>
      </c>
    </row>
    <row r="447" spans="1:65" s="15" customFormat="1">
      <c r="B447" s="176"/>
      <c r="D447" s="161" t="s">
        <v>167</v>
      </c>
      <c r="E447" s="177" t="s">
        <v>1</v>
      </c>
      <c r="F447" s="178" t="s">
        <v>178</v>
      </c>
      <c r="H447" s="179">
        <v>144.17000000000002</v>
      </c>
      <c r="I447" s="180"/>
      <c r="L447" s="176"/>
      <c r="M447" s="181"/>
      <c r="N447" s="182"/>
      <c r="O447" s="182"/>
      <c r="P447" s="182"/>
      <c r="Q447" s="182"/>
      <c r="R447" s="182"/>
      <c r="S447" s="182"/>
      <c r="T447" s="183"/>
      <c r="AT447" s="177" t="s">
        <v>167</v>
      </c>
      <c r="AU447" s="177" t="s">
        <v>86</v>
      </c>
      <c r="AV447" s="15" t="s">
        <v>161</v>
      </c>
      <c r="AW447" s="15" t="s">
        <v>32</v>
      </c>
      <c r="AX447" s="15" t="s">
        <v>84</v>
      </c>
      <c r="AY447" s="177" t="s">
        <v>155</v>
      </c>
    </row>
    <row r="448" spans="1:65" s="2" customFormat="1" ht="55.5" customHeight="1">
      <c r="A448" s="33"/>
      <c r="B448" s="145"/>
      <c r="C448" s="146" t="s">
        <v>297</v>
      </c>
      <c r="D448" s="146" t="s">
        <v>157</v>
      </c>
      <c r="E448" s="147" t="s">
        <v>1181</v>
      </c>
      <c r="F448" s="148" t="s">
        <v>1182</v>
      </c>
      <c r="G448" s="149" t="s">
        <v>292</v>
      </c>
      <c r="H448" s="150">
        <v>38.11</v>
      </c>
      <c r="I448" s="151"/>
      <c r="J448" s="152">
        <f>ROUND(I448*H448,2)</f>
        <v>0</v>
      </c>
      <c r="K448" s="153"/>
      <c r="L448" s="34"/>
      <c r="M448" s="154" t="s">
        <v>1</v>
      </c>
      <c r="N448" s="155" t="s">
        <v>41</v>
      </c>
      <c r="O448" s="59"/>
      <c r="P448" s="156">
        <f>O448*H448</f>
        <v>0</v>
      </c>
      <c r="Q448" s="156">
        <v>0</v>
      </c>
      <c r="R448" s="156">
        <f>Q448*H448</f>
        <v>0</v>
      </c>
      <c r="S448" s="156">
        <v>0</v>
      </c>
      <c r="T448" s="157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8" t="s">
        <v>188</v>
      </c>
      <c r="AT448" s="158" t="s">
        <v>157</v>
      </c>
      <c r="AU448" s="158" t="s">
        <v>86</v>
      </c>
      <c r="AY448" s="18" t="s">
        <v>155</v>
      </c>
      <c r="BE448" s="159">
        <f>IF(N448="základní",J448,0)</f>
        <v>0</v>
      </c>
      <c r="BF448" s="159">
        <f>IF(N448="snížená",J448,0)</f>
        <v>0</v>
      </c>
      <c r="BG448" s="159">
        <f>IF(N448="zákl. přenesená",J448,0)</f>
        <v>0</v>
      </c>
      <c r="BH448" s="159">
        <f>IF(N448="sníž. přenesená",J448,0)</f>
        <v>0</v>
      </c>
      <c r="BI448" s="159">
        <f>IF(N448="nulová",J448,0)</f>
        <v>0</v>
      </c>
      <c r="BJ448" s="18" t="s">
        <v>84</v>
      </c>
      <c r="BK448" s="159">
        <f>ROUND(I448*H448,2)</f>
        <v>0</v>
      </c>
      <c r="BL448" s="18" t="s">
        <v>188</v>
      </c>
      <c r="BM448" s="158" t="s">
        <v>420</v>
      </c>
    </row>
    <row r="449" spans="1:65" s="13" customFormat="1">
      <c r="B449" s="160"/>
      <c r="D449" s="161" t="s">
        <v>167</v>
      </c>
      <c r="E449" s="162" t="s">
        <v>1</v>
      </c>
      <c r="F449" s="163" t="s">
        <v>1183</v>
      </c>
      <c r="H449" s="164">
        <v>38.11</v>
      </c>
      <c r="I449" s="165"/>
      <c r="L449" s="160"/>
      <c r="M449" s="166"/>
      <c r="N449" s="167"/>
      <c r="O449" s="167"/>
      <c r="P449" s="167"/>
      <c r="Q449" s="167"/>
      <c r="R449" s="167"/>
      <c r="S449" s="167"/>
      <c r="T449" s="168"/>
      <c r="AT449" s="162" t="s">
        <v>167</v>
      </c>
      <c r="AU449" s="162" t="s">
        <v>86</v>
      </c>
      <c r="AV449" s="13" t="s">
        <v>86</v>
      </c>
      <c r="AW449" s="13" t="s">
        <v>32</v>
      </c>
      <c r="AX449" s="13" t="s">
        <v>76</v>
      </c>
      <c r="AY449" s="162" t="s">
        <v>155</v>
      </c>
    </row>
    <row r="450" spans="1:65" s="14" customFormat="1">
      <c r="B450" s="169"/>
      <c r="D450" s="161" t="s">
        <v>167</v>
      </c>
      <c r="E450" s="170" t="s">
        <v>1</v>
      </c>
      <c r="F450" s="171" t="s">
        <v>1160</v>
      </c>
      <c r="H450" s="170" t="s">
        <v>1</v>
      </c>
      <c r="I450" s="172"/>
      <c r="L450" s="169"/>
      <c r="M450" s="173"/>
      <c r="N450" s="174"/>
      <c r="O450" s="174"/>
      <c r="P450" s="174"/>
      <c r="Q450" s="174"/>
      <c r="R450" s="174"/>
      <c r="S450" s="174"/>
      <c r="T450" s="175"/>
      <c r="AT450" s="170" t="s">
        <v>167</v>
      </c>
      <c r="AU450" s="170" t="s">
        <v>86</v>
      </c>
      <c r="AV450" s="14" t="s">
        <v>84</v>
      </c>
      <c r="AW450" s="14" t="s">
        <v>32</v>
      </c>
      <c r="AX450" s="14" t="s">
        <v>76</v>
      </c>
      <c r="AY450" s="170" t="s">
        <v>155</v>
      </c>
    </row>
    <row r="451" spans="1:65" s="15" customFormat="1">
      <c r="B451" s="176"/>
      <c r="D451" s="161" t="s">
        <v>167</v>
      </c>
      <c r="E451" s="177" t="s">
        <v>1</v>
      </c>
      <c r="F451" s="178" t="s">
        <v>178</v>
      </c>
      <c r="H451" s="179">
        <v>38.11</v>
      </c>
      <c r="I451" s="180"/>
      <c r="L451" s="176"/>
      <c r="M451" s="181"/>
      <c r="N451" s="182"/>
      <c r="O451" s="182"/>
      <c r="P451" s="182"/>
      <c r="Q451" s="182"/>
      <c r="R451" s="182"/>
      <c r="S451" s="182"/>
      <c r="T451" s="183"/>
      <c r="AT451" s="177" t="s">
        <v>167</v>
      </c>
      <c r="AU451" s="177" t="s">
        <v>86</v>
      </c>
      <c r="AV451" s="15" t="s">
        <v>161</v>
      </c>
      <c r="AW451" s="15" t="s">
        <v>32</v>
      </c>
      <c r="AX451" s="15" t="s">
        <v>84</v>
      </c>
      <c r="AY451" s="177" t="s">
        <v>155</v>
      </c>
    </row>
    <row r="452" spans="1:65" s="2" customFormat="1" ht="24.2" customHeight="1">
      <c r="A452" s="33"/>
      <c r="B452" s="145"/>
      <c r="C452" s="146" t="s">
        <v>302</v>
      </c>
      <c r="D452" s="146" t="s">
        <v>157</v>
      </c>
      <c r="E452" s="147" t="s">
        <v>1184</v>
      </c>
      <c r="F452" s="148" t="s">
        <v>1185</v>
      </c>
      <c r="G452" s="149" t="s">
        <v>224</v>
      </c>
      <c r="H452" s="150">
        <v>97</v>
      </c>
      <c r="I452" s="151"/>
      <c r="J452" s="152">
        <f t="shared" ref="J452:J473" si="10">ROUND(I452*H452,2)</f>
        <v>0</v>
      </c>
      <c r="K452" s="153"/>
      <c r="L452" s="34"/>
      <c r="M452" s="154" t="s">
        <v>1</v>
      </c>
      <c r="N452" s="155" t="s">
        <v>41</v>
      </c>
      <c r="O452" s="59"/>
      <c r="P452" s="156">
        <f t="shared" ref="P452:P473" si="11">O452*H452</f>
        <v>0</v>
      </c>
      <c r="Q452" s="156">
        <v>0</v>
      </c>
      <c r="R452" s="156">
        <f t="shared" ref="R452:R473" si="12">Q452*H452</f>
        <v>0</v>
      </c>
      <c r="S452" s="156">
        <v>0</v>
      </c>
      <c r="T452" s="157">
        <f t="shared" ref="T452:T473" si="13"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58" t="s">
        <v>188</v>
      </c>
      <c r="AT452" s="158" t="s">
        <v>157</v>
      </c>
      <c r="AU452" s="158" t="s">
        <v>86</v>
      </c>
      <c r="AY452" s="18" t="s">
        <v>155</v>
      </c>
      <c r="BE452" s="159">
        <f t="shared" ref="BE452:BE473" si="14">IF(N452="základní",J452,0)</f>
        <v>0</v>
      </c>
      <c r="BF452" s="159">
        <f t="shared" ref="BF452:BF473" si="15">IF(N452="snížená",J452,0)</f>
        <v>0</v>
      </c>
      <c r="BG452" s="159">
        <f t="shared" ref="BG452:BG473" si="16">IF(N452="zákl. přenesená",J452,0)</f>
        <v>0</v>
      </c>
      <c r="BH452" s="159">
        <f t="shared" ref="BH452:BH473" si="17">IF(N452="sníž. přenesená",J452,0)</f>
        <v>0</v>
      </c>
      <c r="BI452" s="159">
        <f t="shared" ref="BI452:BI473" si="18">IF(N452="nulová",J452,0)</f>
        <v>0</v>
      </c>
      <c r="BJ452" s="18" t="s">
        <v>84</v>
      </c>
      <c r="BK452" s="159">
        <f t="shared" ref="BK452:BK473" si="19">ROUND(I452*H452,2)</f>
        <v>0</v>
      </c>
      <c r="BL452" s="18" t="s">
        <v>188</v>
      </c>
      <c r="BM452" s="158" t="s">
        <v>424</v>
      </c>
    </row>
    <row r="453" spans="1:65" s="2" customFormat="1" ht="24.2" customHeight="1">
      <c r="A453" s="33"/>
      <c r="B453" s="145"/>
      <c r="C453" s="146" t="s">
        <v>319</v>
      </c>
      <c r="D453" s="146" t="s">
        <v>157</v>
      </c>
      <c r="E453" s="147" t="s">
        <v>1186</v>
      </c>
      <c r="F453" s="148" t="s">
        <v>1187</v>
      </c>
      <c r="G453" s="149" t="s">
        <v>224</v>
      </c>
      <c r="H453" s="150">
        <v>69</v>
      </c>
      <c r="I453" s="151"/>
      <c r="J453" s="152">
        <f t="shared" si="10"/>
        <v>0</v>
      </c>
      <c r="K453" s="153"/>
      <c r="L453" s="34"/>
      <c r="M453" s="154" t="s">
        <v>1</v>
      </c>
      <c r="N453" s="155" t="s">
        <v>41</v>
      </c>
      <c r="O453" s="59"/>
      <c r="P453" s="156">
        <f t="shared" si="11"/>
        <v>0</v>
      </c>
      <c r="Q453" s="156">
        <v>0</v>
      </c>
      <c r="R453" s="156">
        <f t="shared" si="12"/>
        <v>0</v>
      </c>
      <c r="S453" s="156">
        <v>0</v>
      </c>
      <c r="T453" s="157">
        <f t="shared" si="13"/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8" t="s">
        <v>188</v>
      </c>
      <c r="AT453" s="158" t="s">
        <v>157</v>
      </c>
      <c r="AU453" s="158" t="s">
        <v>86</v>
      </c>
      <c r="AY453" s="18" t="s">
        <v>155</v>
      </c>
      <c r="BE453" s="159">
        <f t="shared" si="14"/>
        <v>0</v>
      </c>
      <c r="BF453" s="159">
        <f t="shared" si="15"/>
        <v>0</v>
      </c>
      <c r="BG453" s="159">
        <f t="shared" si="16"/>
        <v>0</v>
      </c>
      <c r="BH453" s="159">
        <f t="shared" si="17"/>
        <v>0</v>
      </c>
      <c r="BI453" s="159">
        <f t="shared" si="18"/>
        <v>0</v>
      </c>
      <c r="BJ453" s="18" t="s">
        <v>84</v>
      </c>
      <c r="BK453" s="159">
        <f t="shared" si="19"/>
        <v>0</v>
      </c>
      <c r="BL453" s="18" t="s">
        <v>188</v>
      </c>
      <c r="BM453" s="158" t="s">
        <v>428</v>
      </c>
    </row>
    <row r="454" spans="1:65" s="2" customFormat="1" ht="21.75" customHeight="1">
      <c r="A454" s="33"/>
      <c r="B454" s="145"/>
      <c r="C454" s="146" t="s">
        <v>438</v>
      </c>
      <c r="D454" s="146" t="s">
        <v>157</v>
      </c>
      <c r="E454" s="147" t="s">
        <v>1188</v>
      </c>
      <c r="F454" s="148" t="s">
        <v>1189</v>
      </c>
      <c r="G454" s="149" t="s">
        <v>1190</v>
      </c>
      <c r="H454" s="150">
        <v>4</v>
      </c>
      <c r="I454" s="151"/>
      <c r="J454" s="152">
        <f t="shared" si="10"/>
        <v>0</v>
      </c>
      <c r="K454" s="153"/>
      <c r="L454" s="34"/>
      <c r="M454" s="154" t="s">
        <v>1</v>
      </c>
      <c r="N454" s="155" t="s">
        <v>41</v>
      </c>
      <c r="O454" s="59"/>
      <c r="P454" s="156">
        <f t="shared" si="11"/>
        <v>0</v>
      </c>
      <c r="Q454" s="156">
        <v>0</v>
      </c>
      <c r="R454" s="156">
        <f t="shared" si="12"/>
        <v>0</v>
      </c>
      <c r="S454" s="156">
        <v>0</v>
      </c>
      <c r="T454" s="157">
        <f t="shared" si="13"/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58" t="s">
        <v>188</v>
      </c>
      <c r="AT454" s="158" t="s">
        <v>157</v>
      </c>
      <c r="AU454" s="158" t="s">
        <v>86</v>
      </c>
      <c r="AY454" s="18" t="s">
        <v>155</v>
      </c>
      <c r="BE454" s="159">
        <f t="shared" si="14"/>
        <v>0</v>
      </c>
      <c r="BF454" s="159">
        <f t="shared" si="15"/>
        <v>0</v>
      </c>
      <c r="BG454" s="159">
        <f t="shared" si="16"/>
        <v>0</v>
      </c>
      <c r="BH454" s="159">
        <f t="shared" si="17"/>
        <v>0</v>
      </c>
      <c r="BI454" s="159">
        <f t="shared" si="18"/>
        <v>0</v>
      </c>
      <c r="BJ454" s="18" t="s">
        <v>84</v>
      </c>
      <c r="BK454" s="159">
        <f t="shared" si="19"/>
        <v>0</v>
      </c>
      <c r="BL454" s="18" t="s">
        <v>188</v>
      </c>
      <c r="BM454" s="158" t="s">
        <v>432</v>
      </c>
    </row>
    <row r="455" spans="1:65" s="2" customFormat="1" ht="24.2" customHeight="1">
      <c r="A455" s="33"/>
      <c r="B455" s="145"/>
      <c r="C455" s="146" t="s">
        <v>429</v>
      </c>
      <c r="D455" s="146" t="s">
        <v>157</v>
      </c>
      <c r="E455" s="147" t="s">
        <v>1191</v>
      </c>
      <c r="F455" s="148" t="s">
        <v>1192</v>
      </c>
      <c r="G455" s="149" t="s">
        <v>224</v>
      </c>
      <c r="H455" s="150">
        <v>15</v>
      </c>
      <c r="I455" s="151"/>
      <c r="J455" s="152">
        <f t="shared" si="10"/>
        <v>0</v>
      </c>
      <c r="K455" s="153"/>
      <c r="L455" s="34"/>
      <c r="M455" s="154" t="s">
        <v>1</v>
      </c>
      <c r="N455" s="155" t="s">
        <v>41</v>
      </c>
      <c r="O455" s="59"/>
      <c r="P455" s="156">
        <f t="shared" si="11"/>
        <v>0</v>
      </c>
      <c r="Q455" s="156">
        <v>0</v>
      </c>
      <c r="R455" s="156">
        <f t="shared" si="12"/>
        <v>0</v>
      </c>
      <c r="S455" s="156">
        <v>0</v>
      </c>
      <c r="T455" s="157">
        <f t="shared" si="13"/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8" t="s">
        <v>188</v>
      </c>
      <c r="AT455" s="158" t="s">
        <v>157</v>
      </c>
      <c r="AU455" s="158" t="s">
        <v>86</v>
      </c>
      <c r="AY455" s="18" t="s">
        <v>155</v>
      </c>
      <c r="BE455" s="159">
        <f t="shared" si="14"/>
        <v>0</v>
      </c>
      <c r="BF455" s="159">
        <f t="shared" si="15"/>
        <v>0</v>
      </c>
      <c r="BG455" s="159">
        <f t="shared" si="16"/>
        <v>0</v>
      </c>
      <c r="BH455" s="159">
        <f t="shared" si="17"/>
        <v>0</v>
      </c>
      <c r="BI455" s="159">
        <f t="shared" si="18"/>
        <v>0</v>
      </c>
      <c r="BJ455" s="18" t="s">
        <v>84</v>
      </c>
      <c r="BK455" s="159">
        <f t="shared" si="19"/>
        <v>0</v>
      </c>
      <c r="BL455" s="18" t="s">
        <v>188</v>
      </c>
      <c r="BM455" s="158" t="s">
        <v>435</v>
      </c>
    </row>
    <row r="456" spans="1:65" s="2" customFormat="1" ht="24.2" customHeight="1">
      <c r="A456" s="33"/>
      <c r="B456" s="145"/>
      <c r="C456" s="146" t="s">
        <v>315</v>
      </c>
      <c r="D456" s="146" t="s">
        <v>157</v>
      </c>
      <c r="E456" s="147" t="s">
        <v>1193</v>
      </c>
      <c r="F456" s="148" t="s">
        <v>1194</v>
      </c>
      <c r="G456" s="149" t="s">
        <v>224</v>
      </c>
      <c r="H456" s="150">
        <v>1</v>
      </c>
      <c r="I456" s="151"/>
      <c r="J456" s="152">
        <f t="shared" si="10"/>
        <v>0</v>
      </c>
      <c r="K456" s="153"/>
      <c r="L456" s="34"/>
      <c r="M456" s="154" t="s">
        <v>1</v>
      </c>
      <c r="N456" s="155" t="s">
        <v>41</v>
      </c>
      <c r="O456" s="59"/>
      <c r="P456" s="156">
        <f t="shared" si="11"/>
        <v>0</v>
      </c>
      <c r="Q456" s="156">
        <v>0</v>
      </c>
      <c r="R456" s="156">
        <f t="shared" si="12"/>
        <v>0</v>
      </c>
      <c r="S456" s="156">
        <v>0</v>
      </c>
      <c r="T456" s="157">
        <f t="shared" si="13"/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58" t="s">
        <v>188</v>
      </c>
      <c r="AT456" s="158" t="s">
        <v>157</v>
      </c>
      <c r="AU456" s="158" t="s">
        <v>86</v>
      </c>
      <c r="AY456" s="18" t="s">
        <v>155</v>
      </c>
      <c r="BE456" s="159">
        <f t="shared" si="14"/>
        <v>0</v>
      </c>
      <c r="BF456" s="159">
        <f t="shared" si="15"/>
        <v>0</v>
      </c>
      <c r="BG456" s="159">
        <f t="shared" si="16"/>
        <v>0</v>
      </c>
      <c r="BH456" s="159">
        <f t="shared" si="17"/>
        <v>0</v>
      </c>
      <c r="BI456" s="159">
        <f t="shared" si="18"/>
        <v>0</v>
      </c>
      <c r="BJ456" s="18" t="s">
        <v>84</v>
      </c>
      <c r="BK456" s="159">
        <f t="shared" si="19"/>
        <v>0</v>
      </c>
      <c r="BL456" s="18" t="s">
        <v>188</v>
      </c>
      <c r="BM456" s="158" t="s">
        <v>441</v>
      </c>
    </row>
    <row r="457" spans="1:65" s="2" customFormat="1" ht="24.2" customHeight="1">
      <c r="A457" s="33"/>
      <c r="B457" s="145"/>
      <c r="C457" s="146" t="s">
        <v>421</v>
      </c>
      <c r="D457" s="146" t="s">
        <v>157</v>
      </c>
      <c r="E457" s="147" t="s">
        <v>1195</v>
      </c>
      <c r="F457" s="148" t="s">
        <v>1196</v>
      </c>
      <c r="G457" s="149" t="s">
        <v>224</v>
      </c>
      <c r="H457" s="150">
        <v>1</v>
      </c>
      <c r="I457" s="151"/>
      <c r="J457" s="152">
        <f t="shared" si="10"/>
        <v>0</v>
      </c>
      <c r="K457" s="153"/>
      <c r="L457" s="34"/>
      <c r="M457" s="154" t="s">
        <v>1</v>
      </c>
      <c r="N457" s="155" t="s">
        <v>41</v>
      </c>
      <c r="O457" s="59"/>
      <c r="P457" s="156">
        <f t="shared" si="11"/>
        <v>0</v>
      </c>
      <c r="Q457" s="156">
        <v>0</v>
      </c>
      <c r="R457" s="156">
        <f t="shared" si="12"/>
        <v>0</v>
      </c>
      <c r="S457" s="156">
        <v>0</v>
      </c>
      <c r="T457" s="157">
        <f t="shared" si="13"/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58" t="s">
        <v>188</v>
      </c>
      <c r="AT457" s="158" t="s">
        <v>157</v>
      </c>
      <c r="AU457" s="158" t="s">
        <v>86</v>
      </c>
      <c r="AY457" s="18" t="s">
        <v>155</v>
      </c>
      <c r="BE457" s="159">
        <f t="shared" si="14"/>
        <v>0</v>
      </c>
      <c r="BF457" s="159">
        <f t="shared" si="15"/>
        <v>0</v>
      </c>
      <c r="BG457" s="159">
        <f t="shared" si="16"/>
        <v>0</v>
      </c>
      <c r="BH457" s="159">
        <f t="shared" si="17"/>
        <v>0</v>
      </c>
      <c r="BI457" s="159">
        <f t="shared" si="18"/>
        <v>0</v>
      </c>
      <c r="BJ457" s="18" t="s">
        <v>84</v>
      </c>
      <c r="BK457" s="159">
        <f t="shared" si="19"/>
        <v>0</v>
      </c>
      <c r="BL457" s="18" t="s">
        <v>188</v>
      </c>
      <c r="BM457" s="158" t="s">
        <v>448</v>
      </c>
    </row>
    <row r="458" spans="1:65" s="2" customFormat="1" ht="24.2" customHeight="1">
      <c r="A458" s="33"/>
      <c r="B458" s="145"/>
      <c r="C458" s="146" t="s">
        <v>417</v>
      </c>
      <c r="D458" s="146" t="s">
        <v>157</v>
      </c>
      <c r="E458" s="147" t="s">
        <v>1197</v>
      </c>
      <c r="F458" s="148" t="s">
        <v>1198</v>
      </c>
      <c r="G458" s="149" t="s">
        <v>224</v>
      </c>
      <c r="H458" s="150">
        <v>1</v>
      </c>
      <c r="I458" s="151"/>
      <c r="J458" s="152">
        <f t="shared" si="10"/>
        <v>0</v>
      </c>
      <c r="K458" s="153"/>
      <c r="L458" s="34"/>
      <c r="M458" s="154" t="s">
        <v>1</v>
      </c>
      <c r="N458" s="155" t="s">
        <v>41</v>
      </c>
      <c r="O458" s="59"/>
      <c r="P458" s="156">
        <f t="shared" si="11"/>
        <v>0</v>
      </c>
      <c r="Q458" s="156">
        <v>0</v>
      </c>
      <c r="R458" s="156">
        <f t="shared" si="12"/>
        <v>0</v>
      </c>
      <c r="S458" s="156">
        <v>0</v>
      </c>
      <c r="T458" s="157">
        <f t="shared" si="13"/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8" t="s">
        <v>188</v>
      </c>
      <c r="AT458" s="158" t="s">
        <v>157</v>
      </c>
      <c r="AU458" s="158" t="s">
        <v>86</v>
      </c>
      <c r="AY458" s="18" t="s">
        <v>155</v>
      </c>
      <c r="BE458" s="159">
        <f t="shared" si="14"/>
        <v>0</v>
      </c>
      <c r="BF458" s="159">
        <f t="shared" si="15"/>
        <v>0</v>
      </c>
      <c r="BG458" s="159">
        <f t="shared" si="16"/>
        <v>0</v>
      </c>
      <c r="BH458" s="159">
        <f t="shared" si="17"/>
        <v>0</v>
      </c>
      <c r="BI458" s="159">
        <f t="shared" si="18"/>
        <v>0</v>
      </c>
      <c r="BJ458" s="18" t="s">
        <v>84</v>
      </c>
      <c r="BK458" s="159">
        <f t="shared" si="19"/>
        <v>0</v>
      </c>
      <c r="BL458" s="18" t="s">
        <v>188</v>
      </c>
      <c r="BM458" s="158" t="s">
        <v>481</v>
      </c>
    </row>
    <row r="459" spans="1:65" s="2" customFormat="1" ht="24.2" customHeight="1">
      <c r="A459" s="33"/>
      <c r="B459" s="145"/>
      <c r="C459" s="146" t="s">
        <v>425</v>
      </c>
      <c r="D459" s="146" t="s">
        <v>157</v>
      </c>
      <c r="E459" s="147" t="s">
        <v>1199</v>
      </c>
      <c r="F459" s="148" t="s">
        <v>1200</v>
      </c>
      <c r="G459" s="149" t="s">
        <v>224</v>
      </c>
      <c r="H459" s="150">
        <v>1</v>
      </c>
      <c r="I459" s="151"/>
      <c r="J459" s="152">
        <f t="shared" si="10"/>
        <v>0</v>
      </c>
      <c r="K459" s="153"/>
      <c r="L459" s="34"/>
      <c r="M459" s="154" t="s">
        <v>1</v>
      </c>
      <c r="N459" s="155" t="s">
        <v>41</v>
      </c>
      <c r="O459" s="59"/>
      <c r="P459" s="156">
        <f t="shared" si="11"/>
        <v>0</v>
      </c>
      <c r="Q459" s="156">
        <v>0</v>
      </c>
      <c r="R459" s="156">
        <f t="shared" si="12"/>
        <v>0</v>
      </c>
      <c r="S459" s="156">
        <v>0</v>
      </c>
      <c r="T459" s="157">
        <f t="shared" si="13"/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58" t="s">
        <v>188</v>
      </c>
      <c r="AT459" s="158" t="s">
        <v>157</v>
      </c>
      <c r="AU459" s="158" t="s">
        <v>86</v>
      </c>
      <c r="AY459" s="18" t="s">
        <v>155</v>
      </c>
      <c r="BE459" s="159">
        <f t="shared" si="14"/>
        <v>0</v>
      </c>
      <c r="BF459" s="159">
        <f t="shared" si="15"/>
        <v>0</v>
      </c>
      <c r="BG459" s="159">
        <f t="shared" si="16"/>
        <v>0</v>
      </c>
      <c r="BH459" s="159">
        <f t="shared" si="17"/>
        <v>0</v>
      </c>
      <c r="BI459" s="159">
        <f t="shared" si="18"/>
        <v>0</v>
      </c>
      <c r="BJ459" s="18" t="s">
        <v>84</v>
      </c>
      <c r="BK459" s="159">
        <f t="shared" si="19"/>
        <v>0</v>
      </c>
      <c r="BL459" s="18" t="s">
        <v>188</v>
      </c>
      <c r="BM459" s="158" t="s">
        <v>487</v>
      </c>
    </row>
    <row r="460" spans="1:65" s="2" customFormat="1" ht="21.75" customHeight="1">
      <c r="A460" s="33"/>
      <c r="B460" s="145"/>
      <c r="C460" s="146" t="s">
        <v>451</v>
      </c>
      <c r="D460" s="146" t="s">
        <v>157</v>
      </c>
      <c r="E460" s="147" t="s">
        <v>1201</v>
      </c>
      <c r="F460" s="148" t="s">
        <v>1202</v>
      </c>
      <c r="G460" s="149" t="s">
        <v>224</v>
      </c>
      <c r="H460" s="150">
        <v>1</v>
      </c>
      <c r="I460" s="151"/>
      <c r="J460" s="152">
        <f t="shared" si="10"/>
        <v>0</v>
      </c>
      <c r="K460" s="153"/>
      <c r="L460" s="34"/>
      <c r="M460" s="154" t="s">
        <v>1</v>
      </c>
      <c r="N460" s="155" t="s">
        <v>41</v>
      </c>
      <c r="O460" s="59"/>
      <c r="P460" s="156">
        <f t="shared" si="11"/>
        <v>0</v>
      </c>
      <c r="Q460" s="156">
        <v>0</v>
      </c>
      <c r="R460" s="156">
        <f t="shared" si="12"/>
        <v>0</v>
      </c>
      <c r="S460" s="156">
        <v>0</v>
      </c>
      <c r="T460" s="157">
        <f t="shared" si="13"/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8" t="s">
        <v>188</v>
      </c>
      <c r="AT460" s="158" t="s">
        <v>157</v>
      </c>
      <c r="AU460" s="158" t="s">
        <v>86</v>
      </c>
      <c r="AY460" s="18" t="s">
        <v>155</v>
      </c>
      <c r="BE460" s="159">
        <f t="shared" si="14"/>
        <v>0</v>
      </c>
      <c r="BF460" s="159">
        <f t="shared" si="15"/>
        <v>0</v>
      </c>
      <c r="BG460" s="159">
        <f t="shared" si="16"/>
        <v>0</v>
      </c>
      <c r="BH460" s="159">
        <f t="shared" si="17"/>
        <v>0</v>
      </c>
      <c r="BI460" s="159">
        <f t="shared" si="18"/>
        <v>0</v>
      </c>
      <c r="BJ460" s="18" t="s">
        <v>84</v>
      </c>
      <c r="BK460" s="159">
        <f t="shared" si="19"/>
        <v>0</v>
      </c>
      <c r="BL460" s="18" t="s">
        <v>188</v>
      </c>
      <c r="BM460" s="158" t="s">
        <v>492</v>
      </c>
    </row>
    <row r="461" spans="1:65" s="2" customFormat="1" ht="24.2" customHeight="1">
      <c r="A461" s="33"/>
      <c r="B461" s="145"/>
      <c r="C461" s="146" t="s">
        <v>399</v>
      </c>
      <c r="D461" s="146" t="s">
        <v>157</v>
      </c>
      <c r="E461" s="147" t="s">
        <v>1203</v>
      </c>
      <c r="F461" s="148" t="s">
        <v>1204</v>
      </c>
      <c r="G461" s="149" t="s">
        <v>224</v>
      </c>
      <c r="H461" s="150">
        <v>4</v>
      </c>
      <c r="I461" s="151"/>
      <c r="J461" s="152">
        <f t="shared" si="10"/>
        <v>0</v>
      </c>
      <c r="K461" s="153"/>
      <c r="L461" s="34"/>
      <c r="M461" s="154" t="s">
        <v>1</v>
      </c>
      <c r="N461" s="155" t="s">
        <v>41</v>
      </c>
      <c r="O461" s="59"/>
      <c r="P461" s="156">
        <f t="shared" si="11"/>
        <v>0</v>
      </c>
      <c r="Q461" s="156">
        <v>0</v>
      </c>
      <c r="R461" s="156">
        <f t="shared" si="12"/>
        <v>0</v>
      </c>
      <c r="S461" s="156">
        <v>0</v>
      </c>
      <c r="T461" s="157">
        <f t="shared" si="13"/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58" t="s">
        <v>188</v>
      </c>
      <c r="AT461" s="158" t="s">
        <v>157</v>
      </c>
      <c r="AU461" s="158" t="s">
        <v>86</v>
      </c>
      <c r="AY461" s="18" t="s">
        <v>155</v>
      </c>
      <c r="BE461" s="159">
        <f t="shared" si="14"/>
        <v>0</v>
      </c>
      <c r="BF461" s="159">
        <f t="shared" si="15"/>
        <v>0</v>
      </c>
      <c r="BG461" s="159">
        <f t="shared" si="16"/>
        <v>0</v>
      </c>
      <c r="BH461" s="159">
        <f t="shared" si="17"/>
        <v>0</v>
      </c>
      <c r="BI461" s="159">
        <f t="shared" si="18"/>
        <v>0</v>
      </c>
      <c r="BJ461" s="18" t="s">
        <v>84</v>
      </c>
      <c r="BK461" s="159">
        <f t="shared" si="19"/>
        <v>0</v>
      </c>
      <c r="BL461" s="18" t="s">
        <v>188</v>
      </c>
      <c r="BM461" s="158" t="s">
        <v>1205</v>
      </c>
    </row>
    <row r="462" spans="1:65" s="2" customFormat="1" ht="24.2" customHeight="1">
      <c r="A462" s="33"/>
      <c r="B462" s="145"/>
      <c r="C462" s="146" t="s">
        <v>307</v>
      </c>
      <c r="D462" s="146" t="s">
        <v>157</v>
      </c>
      <c r="E462" s="147" t="s">
        <v>1206</v>
      </c>
      <c r="F462" s="148" t="s">
        <v>1207</v>
      </c>
      <c r="G462" s="149" t="s">
        <v>224</v>
      </c>
      <c r="H462" s="150">
        <v>14</v>
      </c>
      <c r="I462" s="151"/>
      <c r="J462" s="152">
        <f t="shared" si="10"/>
        <v>0</v>
      </c>
      <c r="K462" s="153"/>
      <c r="L462" s="34"/>
      <c r="M462" s="154" t="s">
        <v>1</v>
      </c>
      <c r="N462" s="155" t="s">
        <v>41</v>
      </c>
      <c r="O462" s="59"/>
      <c r="P462" s="156">
        <f t="shared" si="11"/>
        <v>0</v>
      </c>
      <c r="Q462" s="156">
        <v>0</v>
      </c>
      <c r="R462" s="156">
        <f t="shared" si="12"/>
        <v>0</v>
      </c>
      <c r="S462" s="156">
        <v>0</v>
      </c>
      <c r="T462" s="157">
        <f t="shared" si="13"/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58" t="s">
        <v>188</v>
      </c>
      <c r="AT462" s="158" t="s">
        <v>157</v>
      </c>
      <c r="AU462" s="158" t="s">
        <v>86</v>
      </c>
      <c r="AY462" s="18" t="s">
        <v>155</v>
      </c>
      <c r="BE462" s="159">
        <f t="shared" si="14"/>
        <v>0</v>
      </c>
      <c r="BF462" s="159">
        <f t="shared" si="15"/>
        <v>0</v>
      </c>
      <c r="BG462" s="159">
        <f t="shared" si="16"/>
        <v>0</v>
      </c>
      <c r="BH462" s="159">
        <f t="shared" si="17"/>
        <v>0</v>
      </c>
      <c r="BI462" s="159">
        <f t="shared" si="18"/>
        <v>0</v>
      </c>
      <c r="BJ462" s="18" t="s">
        <v>84</v>
      </c>
      <c r="BK462" s="159">
        <f t="shared" si="19"/>
        <v>0</v>
      </c>
      <c r="BL462" s="18" t="s">
        <v>188</v>
      </c>
      <c r="BM462" s="158" t="s">
        <v>1208</v>
      </c>
    </row>
    <row r="463" spans="1:65" s="2" customFormat="1" ht="24.2" customHeight="1">
      <c r="A463" s="33"/>
      <c r="B463" s="145"/>
      <c r="C463" s="146" t="s">
        <v>406</v>
      </c>
      <c r="D463" s="146" t="s">
        <v>157</v>
      </c>
      <c r="E463" s="147" t="s">
        <v>1209</v>
      </c>
      <c r="F463" s="148" t="s">
        <v>1210</v>
      </c>
      <c r="G463" s="149" t="s">
        <v>224</v>
      </c>
      <c r="H463" s="150">
        <v>7</v>
      </c>
      <c r="I463" s="151"/>
      <c r="J463" s="152">
        <f t="shared" si="10"/>
        <v>0</v>
      </c>
      <c r="K463" s="153"/>
      <c r="L463" s="34"/>
      <c r="M463" s="154" t="s">
        <v>1</v>
      </c>
      <c r="N463" s="155" t="s">
        <v>41</v>
      </c>
      <c r="O463" s="59"/>
      <c r="P463" s="156">
        <f t="shared" si="11"/>
        <v>0</v>
      </c>
      <c r="Q463" s="156">
        <v>0</v>
      </c>
      <c r="R463" s="156">
        <f t="shared" si="12"/>
        <v>0</v>
      </c>
      <c r="S463" s="156">
        <v>0</v>
      </c>
      <c r="T463" s="157">
        <f t="shared" si="13"/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58" t="s">
        <v>188</v>
      </c>
      <c r="AT463" s="158" t="s">
        <v>157</v>
      </c>
      <c r="AU463" s="158" t="s">
        <v>86</v>
      </c>
      <c r="AY463" s="18" t="s">
        <v>155</v>
      </c>
      <c r="BE463" s="159">
        <f t="shared" si="14"/>
        <v>0</v>
      </c>
      <c r="BF463" s="159">
        <f t="shared" si="15"/>
        <v>0</v>
      </c>
      <c r="BG463" s="159">
        <f t="shared" si="16"/>
        <v>0</v>
      </c>
      <c r="BH463" s="159">
        <f t="shared" si="17"/>
        <v>0</v>
      </c>
      <c r="BI463" s="159">
        <f t="shared" si="18"/>
        <v>0</v>
      </c>
      <c r="BJ463" s="18" t="s">
        <v>84</v>
      </c>
      <c r="BK463" s="159">
        <f t="shared" si="19"/>
        <v>0</v>
      </c>
      <c r="BL463" s="18" t="s">
        <v>188</v>
      </c>
      <c r="BM463" s="158" t="s">
        <v>1211</v>
      </c>
    </row>
    <row r="464" spans="1:65" s="2" customFormat="1" ht="24.2" customHeight="1">
      <c r="A464" s="33"/>
      <c r="B464" s="145"/>
      <c r="C464" s="146" t="s">
        <v>311</v>
      </c>
      <c r="D464" s="146" t="s">
        <v>157</v>
      </c>
      <c r="E464" s="147" t="s">
        <v>1212</v>
      </c>
      <c r="F464" s="148" t="s">
        <v>1213</v>
      </c>
      <c r="G464" s="149" t="s">
        <v>224</v>
      </c>
      <c r="H464" s="150">
        <v>2</v>
      </c>
      <c r="I464" s="151"/>
      <c r="J464" s="152">
        <f t="shared" si="10"/>
        <v>0</v>
      </c>
      <c r="K464" s="153"/>
      <c r="L464" s="34"/>
      <c r="M464" s="154" t="s">
        <v>1</v>
      </c>
      <c r="N464" s="155" t="s">
        <v>41</v>
      </c>
      <c r="O464" s="59"/>
      <c r="P464" s="156">
        <f t="shared" si="11"/>
        <v>0</v>
      </c>
      <c r="Q464" s="156">
        <v>0</v>
      </c>
      <c r="R464" s="156">
        <f t="shared" si="12"/>
        <v>0</v>
      </c>
      <c r="S464" s="156">
        <v>0</v>
      </c>
      <c r="T464" s="157">
        <f t="shared" si="13"/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58" t="s">
        <v>188</v>
      </c>
      <c r="AT464" s="158" t="s">
        <v>157</v>
      </c>
      <c r="AU464" s="158" t="s">
        <v>86</v>
      </c>
      <c r="AY464" s="18" t="s">
        <v>155</v>
      </c>
      <c r="BE464" s="159">
        <f t="shared" si="14"/>
        <v>0</v>
      </c>
      <c r="BF464" s="159">
        <f t="shared" si="15"/>
        <v>0</v>
      </c>
      <c r="BG464" s="159">
        <f t="shared" si="16"/>
        <v>0</v>
      </c>
      <c r="BH464" s="159">
        <f t="shared" si="17"/>
        <v>0</v>
      </c>
      <c r="BI464" s="159">
        <f t="shared" si="18"/>
        <v>0</v>
      </c>
      <c r="BJ464" s="18" t="s">
        <v>84</v>
      </c>
      <c r="BK464" s="159">
        <f t="shared" si="19"/>
        <v>0</v>
      </c>
      <c r="BL464" s="18" t="s">
        <v>188</v>
      </c>
      <c r="BM464" s="158" t="s">
        <v>1214</v>
      </c>
    </row>
    <row r="465" spans="1:65" s="2" customFormat="1" ht="24.2" customHeight="1">
      <c r="A465" s="33"/>
      <c r="B465" s="145"/>
      <c r="C465" s="146" t="s">
        <v>413</v>
      </c>
      <c r="D465" s="146" t="s">
        <v>157</v>
      </c>
      <c r="E465" s="147" t="s">
        <v>1215</v>
      </c>
      <c r="F465" s="148" t="s">
        <v>1216</v>
      </c>
      <c r="G465" s="149" t="s">
        <v>224</v>
      </c>
      <c r="H465" s="150">
        <v>4</v>
      </c>
      <c r="I465" s="151"/>
      <c r="J465" s="152">
        <f t="shared" si="10"/>
        <v>0</v>
      </c>
      <c r="K465" s="153"/>
      <c r="L465" s="34"/>
      <c r="M465" s="154" t="s">
        <v>1</v>
      </c>
      <c r="N465" s="155" t="s">
        <v>41</v>
      </c>
      <c r="O465" s="59"/>
      <c r="P465" s="156">
        <f t="shared" si="11"/>
        <v>0</v>
      </c>
      <c r="Q465" s="156">
        <v>0</v>
      </c>
      <c r="R465" s="156">
        <f t="shared" si="12"/>
        <v>0</v>
      </c>
      <c r="S465" s="156">
        <v>0</v>
      </c>
      <c r="T465" s="157">
        <f t="shared" si="13"/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8" t="s">
        <v>188</v>
      </c>
      <c r="AT465" s="158" t="s">
        <v>157</v>
      </c>
      <c r="AU465" s="158" t="s">
        <v>86</v>
      </c>
      <c r="AY465" s="18" t="s">
        <v>155</v>
      </c>
      <c r="BE465" s="159">
        <f t="shared" si="14"/>
        <v>0</v>
      </c>
      <c r="BF465" s="159">
        <f t="shared" si="15"/>
        <v>0</v>
      </c>
      <c r="BG465" s="159">
        <f t="shared" si="16"/>
        <v>0</v>
      </c>
      <c r="BH465" s="159">
        <f t="shared" si="17"/>
        <v>0</v>
      </c>
      <c r="BI465" s="159">
        <f t="shared" si="18"/>
        <v>0</v>
      </c>
      <c r="BJ465" s="18" t="s">
        <v>84</v>
      </c>
      <c r="BK465" s="159">
        <f t="shared" si="19"/>
        <v>0</v>
      </c>
      <c r="BL465" s="18" t="s">
        <v>188</v>
      </c>
      <c r="BM465" s="158" t="s">
        <v>1217</v>
      </c>
    </row>
    <row r="466" spans="1:65" s="2" customFormat="1" ht="33" customHeight="1">
      <c r="A466" s="33"/>
      <c r="B466" s="145"/>
      <c r="C466" s="146" t="s">
        <v>488</v>
      </c>
      <c r="D466" s="146" t="s">
        <v>157</v>
      </c>
      <c r="E466" s="147" t="s">
        <v>1218</v>
      </c>
      <c r="F466" s="148" t="s">
        <v>1219</v>
      </c>
      <c r="G466" s="149" t="s">
        <v>224</v>
      </c>
      <c r="H466" s="150">
        <v>1</v>
      </c>
      <c r="I466" s="151"/>
      <c r="J466" s="152">
        <f t="shared" si="10"/>
        <v>0</v>
      </c>
      <c r="K466" s="153"/>
      <c r="L466" s="34"/>
      <c r="M466" s="154" t="s">
        <v>1</v>
      </c>
      <c r="N466" s="155" t="s">
        <v>41</v>
      </c>
      <c r="O466" s="59"/>
      <c r="P466" s="156">
        <f t="shared" si="11"/>
        <v>0</v>
      </c>
      <c r="Q466" s="156">
        <v>0</v>
      </c>
      <c r="R466" s="156">
        <f t="shared" si="12"/>
        <v>0</v>
      </c>
      <c r="S466" s="156">
        <v>0</v>
      </c>
      <c r="T466" s="157">
        <f t="shared" si="13"/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8" t="s">
        <v>188</v>
      </c>
      <c r="AT466" s="158" t="s">
        <v>157</v>
      </c>
      <c r="AU466" s="158" t="s">
        <v>86</v>
      </c>
      <c r="AY466" s="18" t="s">
        <v>155</v>
      </c>
      <c r="BE466" s="159">
        <f t="shared" si="14"/>
        <v>0</v>
      </c>
      <c r="BF466" s="159">
        <f t="shared" si="15"/>
        <v>0</v>
      </c>
      <c r="BG466" s="159">
        <f t="shared" si="16"/>
        <v>0</v>
      </c>
      <c r="BH466" s="159">
        <f t="shared" si="17"/>
        <v>0</v>
      </c>
      <c r="BI466" s="159">
        <f t="shared" si="18"/>
        <v>0</v>
      </c>
      <c r="BJ466" s="18" t="s">
        <v>84</v>
      </c>
      <c r="BK466" s="159">
        <f t="shared" si="19"/>
        <v>0</v>
      </c>
      <c r="BL466" s="18" t="s">
        <v>188</v>
      </c>
      <c r="BM466" s="158" t="s">
        <v>1220</v>
      </c>
    </row>
    <row r="467" spans="1:65" s="2" customFormat="1" ht="24.2" customHeight="1">
      <c r="A467" s="33"/>
      <c r="B467" s="145"/>
      <c r="C467" s="146" t="s">
        <v>495</v>
      </c>
      <c r="D467" s="146" t="s">
        <v>157</v>
      </c>
      <c r="E467" s="147" t="s">
        <v>1221</v>
      </c>
      <c r="F467" s="148" t="s">
        <v>1222</v>
      </c>
      <c r="G467" s="149" t="s">
        <v>224</v>
      </c>
      <c r="H467" s="150">
        <v>1</v>
      </c>
      <c r="I467" s="151"/>
      <c r="J467" s="152">
        <f t="shared" si="10"/>
        <v>0</v>
      </c>
      <c r="K467" s="153"/>
      <c r="L467" s="34"/>
      <c r="M467" s="154" t="s">
        <v>1</v>
      </c>
      <c r="N467" s="155" t="s">
        <v>41</v>
      </c>
      <c r="O467" s="59"/>
      <c r="P467" s="156">
        <f t="shared" si="11"/>
        <v>0</v>
      </c>
      <c r="Q467" s="156">
        <v>0</v>
      </c>
      <c r="R467" s="156">
        <f t="shared" si="12"/>
        <v>0</v>
      </c>
      <c r="S467" s="156">
        <v>0</v>
      </c>
      <c r="T467" s="157">
        <f t="shared" si="13"/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58" t="s">
        <v>188</v>
      </c>
      <c r="AT467" s="158" t="s">
        <v>157</v>
      </c>
      <c r="AU467" s="158" t="s">
        <v>86</v>
      </c>
      <c r="AY467" s="18" t="s">
        <v>155</v>
      </c>
      <c r="BE467" s="159">
        <f t="shared" si="14"/>
        <v>0</v>
      </c>
      <c r="BF467" s="159">
        <f t="shared" si="15"/>
        <v>0</v>
      </c>
      <c r="BG467" s="159">
        <f t="shared" si="16"/>
        <v>0</v>
      </c>
      <c r="BH467" s="159">
        <f t="shared" si="17"/>
        <v>0</v>
      </c>
      <c r="BI467" s="159">
        <f t="shared" si="18"/>
        <v>0</v>
      </c>
      <c r="BJ467" s="18" t="s">
        <v>84</v>
      </c>
      <c r="BK467" s="159">
        <f t="shared" si="19"/>
        <v>0</v>
      </c>
      <c r="BL467" s="18" t="s">
        <v>188</v>
      </c>
      <c r="BM467" s="158" t="s">
        <v>1223</v>
      </c>
    </row>
    <row r="468" spans="1:65" s="2" customFormat="1" ht="33" customHeight="1">
      <c r="A468" s="33"/>
      <c r="B468" s="145"/>
      <c r="C468" s="146" t="s">
        <v>467</v>
      </c>
      <c r="D468" s="146" t="s">
        <v>157</v>
      </c>
      <c r="E468" s="147" t="s">
        <v>1224</v>
      </c>
      <c r="F468" s="148" t="s">
        <v>1225</v>
      </c>
      <c r="G468" s="149" t="s">
        <v>224</v>
      </c>
      <c r="H468" s="150">
        <v>1</v>
      </c>
      <c r="I468" s="151"/>
      <c r="J468" s="152">
        <f t="shared" si="10"/>
        <v>0</v>
      </c>
      <c r="K468" s="153"/>
      <c r="L468" s="34"/>
      <c r="M468" s="154" t="s">
        <v>1</v>
      </c>
      <c r="N468" s="155" t="s">
        <v>41</v>
      </c>
      <c r="O468" s="59"/>
      <c r="P468" s="156">
        <f t="shared" si="11"/>
        <v>0</v>
      </c>
      <c r="Q468" s="156">
        <v>0</v>
      </c>
      <c r="R468" s="156">
        <f t="shared" si="12"/>
        <v>0</v>
      </c>
      <c r="S468" s="156">
        <v>0</v>
      </c>
      <c r="T468" s="157">
        <f t="shared" si="13"/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8" t="s">
        <v>188</v>
      </c>
      <c r="AT468" s="158" t="s">
        <v>157</v>
      </c>
      <c r="AU468" s="158" t="s">
        <v>86</v>
      </c>
      <c r="AY468" s="18" t="s">
        <v>155</v>
      </c>
      <c r="BE468" s="159">
        <f t="shared" si="14"/>
        <v>0</v>
      </c>
      <c r="BF468" s="159">
        <f t="shared" si="15"/>
        <v>0</v>
      </c>
      <c r="BG468" s="159">
        <f t="shared" si="16"/>
        <v>0</v>
      </c>
      <c r="BH468" s="159">
        <f t="shared" si="17"/>
        <v>0</v>
      </c>
      <c r="BI468" s="159">
        <f t="shared" si="18"/>
        <v>0</v>
      </c>
      <c r="BJ468" s="18" t="s">
        <v>84</v>
      </c>
      <c r="BK468" s="159">
        <f t="shared" si="19"/>
        <v>0</v>
      </c>
      <c r="BL468" s="18" t="s">
        <v>188</v>
      </c>
      <c r="BM468" s="158" t="s">
        <v>1226</v>
      </c>
    </row>
    <row r="469" spans="1:65" s="2" customFormat="1" ht="24.2" customHeight="1">
      <c r="A469" s="33"/>
      <c r="B469" s="145"/>
      <c r="C469" s="146" t="s">
        <v>472</v>
      </c>
      <c r="D469" s="146" t="s">
        <v>157</v>
      </c>
      <c r="E469" s="147" t="s">
        <v>1227</v>
      </c>
      <c r="F469" s="148" t="s">
        <v>1228</v>
      </c>
      <c r="G469" s="149" t="s">
        <v>224</v>
      </c>
      <c r="H469" s="150">
        <v>1</v>
      </c>
      <c r="I469" s="151"/>
      <c r="J469" s="152">
        <f t="shared" si="10"/>
        <v>0</v>
      </c>
      <c r="K469" s="153"/>
      <c r="L469" s="34"/>
      <c r="M469" s="154" t="s">
        <v>1</v>
      </c>
      <c r="N469" s="155" t="s">
        <v>41</v>
      </c>
      <c r="O469" s="59"/>
      <c r="P469" s="156">
        <f t="shared" si="11"/>
        <v>0</v>
      </c>
      <c r="Q469" s="156">
        <v>0</v>
      </c>
      <c r="R469" s="156">
        <f t="shared" si="12"/>
        <v>0</v>
      </c>
      <c r="S469" s="156">
        <v>0</v>
      </c>
      <c r="T469" s="157">
        <f t="shared" si="13"/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58" t="s">
        <v>188</v>
      </c>
      <c r="AT469" s="158" t="s">
        <v>157</v>
      </c>
      <c r="AU469" s="158" t="s">
        <v>86</v>
      </c>
      <c r="AY469" s="18" t="s">
        <v>155</v>
      </c>
      <c r="BE469" s="159">
        <f t="shared" si="14"/>
        <v>0</v>
      </c>
      <c r="BF469" s="159">
        <f t="shared" si="15"/>
        <v>0</v>
      </c>
      <c r="BG469" s="159">
        <f t="shared" si="16"/>
        <v>0</v>
      </c>
      <c r="BH469" s="159">
        <f t="shared" si="17"/>
        <v>0</v>
      </c>
      <c r="BI469" s="159">
        <f t="shared" si="18"/>
        <v>0</v>
      </c>
      <c r="BJ469" s="18" t="s">
        <v>84</v>
      </c>
      <c r="BK469" s="159">
        <f t="shared" si="19"/>
        <v>0</v>
      </c>
      <c r="BL469" s="18" t="s">
        <v>188</v>
      </c>
      <c r="BM469" s="158" t="s">
        <v>1229</v>
      </c>
    </row>
    <row r="470" spans="1:65" s="2" customFormat="1" ht="16.5" customHeight="1">
      <c r="A470" s="33"/>
      <c r="B470" s="145"/>
      <c r="C470" s="184" t="s">
        <v>478</v>
      </c>
      <c r="D470" s="184" t="s">
        <v>230</v>
      </c>
      <c r="E470" s="185" t="s">
        <v>1230</v>
      </c>
      <c r="F470" s="186" t="s">
        <v>1231</v>
      </c>
      <c r="G470" s="187" t="s">
        <v>224</v>
      </c>
      <c r="H470" s="188">
        <v>1</v>
      </c>
      <c r="I470" s="189"/>
      <c r="J470" s="190">
        <f t="shared" si="10"/>
        <v>0</v>
      </c>
      <c r="K470" s="191"/>
      <c r="L470" s="192"/>
      <c r="M470" s="193" t="s">
        <v>1</v>
      </c>
      <c r="N470" s="194" t="s">
        <v>41</v>
      </c>
      <c r="O470" s="59"/>
      <c r="P470" s="156">
        <f t="shared" si="11"/>
        <v>0</v>
      </c>
      <c r="Q470" s="156">
        <v>0</v>
      </c>
      <c r="R470" s="156">
        <f t="shared" si="12"/>
        <v>0</v>
      </c>
      <c r="S470" s="156">
        <v>0</v>
      </c>
      <c r="T470" s="157">
        <f t="shared" si="13"/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58" t="s">
        <v>233</v>
      </c>
      <c r="AT470" s="158" t="s">
        <v>230</v>
      </c>
      <c r="AU470" s="158" t="s">
        <v>86</v>
      </c>
      <c r="AY470" s="18" t="s">
        <v>155</v>
      </c>
      <c r="BE470" s="159">
        <f t="shared" si="14"/>
        <v>0</v>
      </c>
      <c r="BF470" s="159">
        <f t="shared" si="15"/>
        <v>0</v>
      </c>
      <c r="BG470" s="159">
        <f t="shared" si="16"/>
        <v>0</v>
      </c>
      <c r="BH470" s="159">
        <f t="shared" si="17"/>
        <v>0</v>
      </c>
      <c r="BI470" s="159">
        <f t="shared" si="18"/>
        <v>0</v>
      </c>
      <c r="BJ470" s="18" t="s">
        <v>84</v>
      </c>
      <c r="BK470" s="159">
        <f t="shared" si="19"/>
        <v>0</v>
      </c>
      <c r="BL470" s="18" t="s">
        <v>188</v>
      </c>
      <c r="BM470" s="158" t="s">
        <v>498</v>
      </c>
    </row>
    <row r="471" spans="1:65" s="2" customFormat="1" ht="24.2" customHeight="1">
      <c r="A471" s="33"/>
      <c r="B471" s="145"/>
      <c r="C471" s="146" t="s">
        <v>484</v>
      </c>
      <c r="D471" s="146" t="s">
        <v>157</v>
      </c>
      <c r="E471" s="147" t="s">
        <v>1232</v>
      </c>
      <c r="F471" s="148" t="s">
        <v>1233</v>
      </c>
      <c r="G471" s="149" t="s">
        <v>224</v>
      </c>
      <c r="H471" s="150">
        <v>1</v>
      </c>
      <c r="I471" s="151"/>
      <c r="J471" s="152">
        <f t="shared" si="10"/>
        <v>0</v>
      </c>
      <c r="K471" s="153"/>
      <c r="L471" s="34"/>
      <c r="M471" s="154" t="s">
        <v>1</v>
      </c>
      <c r="N471" s="155" t="s">
        <v>41</v>
      </c>
      <c r="O471" s="59"/>
      <c r="P471" s="156">
        <f t="shared" si="11"/>
        <v>0</v>
      </c>
      <c r="Q471" s="156">
        <v>0</v>
      </c>
      <c r="R471" s="156">
        <f t="shared" si="12"/>
        <v>0</v>
      </c>
      <c r="S471" s="156">
        <v>0</v>
      </c>
      <c r="T471" s="157">
        <f t="shared" si="13"/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58" t="s">
        <v>188</v>
      </c>
      <c r="AT471" s="158" t="s">
        <v>157</v>
      </c>
      <c r="AU471" s="158" t="s">
        <v>86</v>
      </c>
      <c r="AY471" s="18" t="s">
        <v>155</v>
      </c>
      <c r="BE471" s="159">
        <f t="shared" si="14"/>
        <v>0</v>
      </c>
      <c r="BF471" s="159">
        <f t="shared" si="15"/>
        <v>0</v>
      </c>
      <c r="BG471" s="159">
        <f t="shared" si="16"/>
        <v>0</v>
      </c>
      <c r="BH471" s="159">
        <f t="shared" si="17"/>
        <v>0</v>
      </c>
      <c r="BI471" s="159">
        <f t="shared" si="18"/>
        <v>0</v>
      </c>
      <c r="BJ471" s="18" t="s">
        <v>84</v>
      </c>
      <c r="BK471" s="159">
        <f t="shared" si="19"/>
        <v>0</v>
      </c>
      <c r="BL471" s="18" t="s">
        <v>188</v>
      </c>
      <c r="BM471" s="158" t="s">
        <v>501</v>
      </c>
    </row>
    <row r="472" spans="1:65" s="2" customFormat="1" ht="24.2" customHeight="1">
      <c r="A472" s="33"/>
      <c r="B472" s="145"/>
      <c r="C472" s="146" t="s">
        <v>509</v>
      </c>
      <c r="D472" s="146" t="s">
        <v>157</v>
      </c>
      <c r="E472" s="147" t="s">
        <v>1234</v>
      </c>
      <c r="F472" s="148" t="s">
        <v>1235</v>
      </c>
      <c r="G472" s="149" t="s">
        <v>224</v>
      </c>
      <c r="H472" s="150">
        <v>3</v>
      </c>
      <c r="I472" s="151"/>
      <c r="J472" s="152">
        <f t="shared" si="10"/>
        <v>0</v>
      </c>
      <c r="K472" s="153"/>
      <c r="L472" s="34"/>
      <c r="M472" s="154" t="s">
        <v>1</v>
      </c>
      <c r="N472" s="155" t="s">
        <v>41</v>
      </c>
      <c r="O472" s="59"/>
      <c r="P472" s="156">
        <f t="shared" si="11"/>
        <v>0</v>
      </c>
      <c r="Q472" s="156">
        <v>0</v>
      </c>
      <c r="R472" s="156">
        <f t="shared" si="12"/>
        <v>0</v>
      </c>
      <c r="S472" s="156">
        <v>0</v>
      </c>
      <c r="T472" s="157">
        <f t="shared" si="13"/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58" t="s">
        <v>188</v>
      </c>
      <c r="AT472" s="158" t="s">
        <v>157</v>
      </c>
      <c r="AU472" s="158" t="s">
        <v>86</v>
      </c>
      <c r="AY472" s="18" t="s">
        <v>155</v>
      </c>
      <c r="BE472" s="159">
        <f t="shared" si="14"/>
        <v>0</v>
      </c>
      <c r="BF472" s="159">
        <f t="shared" si="15"/>
        <v>0</v>
      </c>
      <c r="BG472" s="159">
        <f t="shared" si="16"/>
        <v>0</v>
      </c>
      <c r="BH472" s="159">
        <f t="shared" si="17"/>
        <v>0</v>
      </c>
      <c r="BI472" s="159">
        <f t="shared" si="18"/>
        <v>0</v>
      </c>
      <c r="BJ472" s="18" t="s">
        <v>84</v>
      </c>
      <c r="BK472" s="159">
        <f t="shared" si="19"/>
        <v>0</v>
      </c>
      <c r="BL472" s="18" t="s">
        <v>188</v>
      </c>
      <c r="BM472" s="158" t="s">
        <v>505</v>
      </c>
    </row>
    <row r="473" spans="1:65" s="2" customFormat="1" ht="16.5" customHeight="1">
      <c r="A473" s="33"/>
      <c r="B473" s="145"/>
      <c r="C473" s="146" t="s">
        <v>324</v>
      </c>
      <c r="D473" s="146" t="s">
        <v>157</v>
      </c>
      <c r="E473" s="147" t="s">
        <v>1236</v>
      </c>
      <c r="F473" s="148" t="s">
        <v>1237</v>
      </c>
      <c r="G473" s="149" t="s">
        <v>224</v>
      </c>
      <c r="H473" s="150">
        <v>2</v>
      </c>
      <c r="I473" s="151"/>
      <c r="J473" s="152">
        <f t="shared" si="10"/>
        <v>0</v>
      </c>
      <c r="K473" s="153"/>
      <c r="L473" s="34"/>
      <c r="M473" s="154" t="s">
        <v>1</v>
      </c>
      <c r="N473" s="155" t="s">
        <v>41</v>
      </c>
      <c r="O473" s="59"/>
      <c r="P473" s="156">
        <f t="shared" si="11"/>
        <v>0</v>
      </c>
      <c r="Q473" s="156">
        <v>0</v>
      </c>
      <c r="R473" s="156">
        <f t="shared" si="12"/>
        <v>0</v>
      </c>
      <c r="S473" s="156">
        <v>0</v>
      </c>
      <c r="T473" s="157">
        <f t="shared" si="13"/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58" t="s">
        <v>188</v>
      </c>
      <c r="AT473" s="158" t="s">
        <v>157</v>
      </c>
      <c r="AU473" s="158" t="s">
        <v>86</v>
      </c>
      <c r="AY473" s="18" t="s">
        <v>155</v>
      </c>
      <c r="BE473" s="159">
        <f t="shared" si="14"/>
        <v>0</v>
      </c>
      <c r="BF473" s="159">
        <f t="shared" si="15"/>
        <v>0</v>
      </c>
      <c r="BG473" s="159">
        <f t="shared" si="16"/>
        <v>0</v>
      </c>
      <c r="BH473" s="159">
        <f t="shared" si="17"/>
        <v>0</v>
      </c>
      <c r="BI473" s="159">
        <f t="shared" si="18"/>
        <v>0</v>
      </c>
      <c r="BJ473" s="18" t="s">
        <v>84</v>
      </c>
      <c r="BK473" s="159">
        <f t="shared" si="19"/>
        <v>0</v>
      </c>
      <c r="BL473" s="18" t="s">
        <v>188</v>
      </c>
      <c r="BM473" s="158" t="s">
        <v>508</v>
      </c>
    </row>
    <row r="474" spans="1:65" s="13" customFormat="1">
      <c r="B474" s="160"/>
      <c r="D474" s="161" t="s">
        <v>167</v>
      </c>
      <c r="E474" s="162" t="s">
        <v>1</v>
      </c>
      <c r="F474" s="163" t="s">
        <v>1238</v>
      </c>
      <c r="H474" s="164">
        <v>2</v>
      </c>
      <c r="I474" s="165"/>
      <c r="L474" s="160"/>
      <c r="M474" s="166"/>
      <c r="N474" s="167"/>
      <c r="O474" s="167"/>
      <c r="P474" s="167"/>
      <c r="Q474" s="167"/>
      <c r="R474" s="167"/>
      <c r="S474" s="167"/>
      <c r="T474" s="168"/>
      <c r="AT474" s="162" t="s">
        <v>167</v>
      </c>
      <c r="AU474" s="162" t="s">
        <v>86</v>
      </c>
      <c r="AV474" s="13" t="s">
        <v>86</v>
      </c>
      <c r="AW474" s="13" t="s">
        <v>32</v>
      </c>
      <c r="AX474" s="13" t="s">
        <v>76</v>
      </c>
      <c r="AY474" s="162" t="s">
        <v>155</v>
      </c>
    </row>
    <row r="475" spans="1:65" s="15" customFormat="1">
      <c r="B475" s="176"/>
      <c r="D475" s="161" t="s">
        <v>167</v>
      </c>
      <c r="E475" s="177" t="s">
        <v>1</v>
      </c>
      <c r="F475" s="178" t="s">
        <v>178</v>
      </c>
      <c r="H475" s="179">
        <v>2</v>
      </c>
      <c r="I475" s="180"/>
      <c r="L475" s="176"/>
      <c r="M475" s="181"/>
      <c r="N475" s="182"/>
      <c r="O475" s="182"/>
      <c r="P475" s="182"/>
      <c r="Q475" s="182"/>
      <c r="R475" s="182"/>
      <c r="S475" s="182"/>
      <c r="T475" s="183"/>
      <c r="AT475" s="177" t="s">
        <v>167</v>
      </c>
      <c r="AU475" s="177" t="s">
        <v>86</v>
      </c>
      <c r="AV475" s="15" t="s">
        <v>161</v>
      </c>
      <c r="AW475" s="15" t="s">
        <v>32</v>
      </c>
      <c r="AX475" s="15" t="s">
        <v>84</v>
      </c>
      <c r="AY475" s="177" t="s">
        <v>155</v>
      </c>
    </row>
    <row r="476" spans="1:65" s="2" customFormat="1" ht="24.2" customHeight="1">
      <c r="A476" s="33"/>
      <c r="B476" s="145"/>
      <c r="C476" s="146" t="s">
        <v>502</v>
      </c>
      <c r="D476" s="146" t="s">
        <v>157</v>
      </c>
      <c r="E476" s="147" t="s">
        <v>1239</v>
      </c>
      <c r="F476" s="148" t="s">
        <v>1240</v>
      </c>
      <c r="G476" s="149" t="s">
        <v>224</v>
      </c>
      <c r="H476" s="150">
        <v>2</v>
      </c>
      <c r="I476" s="151"/>
      <c r="J476" s="152">
        <f>ROUND(I476*H476,2)</f>
        <v>0</v>
      </c>
      <c r="K476" s="153"/>
      <c r="L476" s="34"/>
      <c r="M476" s="154" t="s">
        <v>1</v>
      </c>
      <c r="N476" s="155" t="s">
        <v>41</v>
      </c>
      <c r="O476" s="59"/>
      <c r="P476" s="156">
        <f>O476*H476</f>
        <v>0</v>
      </c>
      <c r="Q476" s="156">
        <v>0</v>
      </c>
      <c r="R476" s="156">
        <f>Q476*H476</f>
        <v>0</v>
      </c>
      <c r="S476" s="156">
        <v>0</v>
      </c>
      <c r="T476" s="157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8" t="s">
        <v>188</v>
      </c>
      <c r="AT476" s="158" t="s">
        <v>157</v>
      </c>
      <c r="AU476" s="158" t="s">
        <v>86</v>
      </c>
      <c r="AY476" s="18" t="s">
        <v>155</v>
      </c>
      <c r="BE476" s="159">
        <f>IF(N476="základní",J476,0)</f>
        <v>0</v>
      </c>
      <c r="BF476" s="159">
        <f>IF(N476="snížená",J476,0)</f>
        <v>0</v>
      </c>
      <c r="BG476" s="159">
        <f>IF(N476="zákl. přenesená",J476,0)</f>
        <v>0</v>
      </c>
      <c r="BH476" s="159">
        <f>IF(N476="sníž. přenesená",J476,0)</f>
        <v>0</v>
      </c>
      <c r="BI476" s="159">
        <f>IF(N476="nulová",J476,0)</f>
        <v>0</v>
      </c>
      <c r="BJ476" s="18" t="s">
        <v>84</v>
      </c>
      <c r="BK476" s="159">
        <f>ROUND(I476*H476,2)</f>
        <v>0</v>
      </c>
      <c r="BL476" s="18" t="s">
        <v>188</v>
      </c>
      <c r="BM476" s="158" t="s">
        <v>513</v>
      </c>
    </row>
    <row r="477" spans="1:65" s="2" customFormat="1" ht="24.2" customHeight="1">
      <c r="A477" s="33"/>
      <c r="B477" s="145"/>
      <c r="C477" s="146" t="s">
        <v>460</v>
      </c>
      <c r="D477" s="146" t="s">
        <v>157</v>
      </c>
      <c r="E477" s="147" t="s">
        <v>1241</v>
      </c>
      <c r="F477" s="148" t="s">
        <v>1242</v>
      </c>
      <c r="G477" s="149" t="s">
        <v>160</v>
      </c>
      <c r="H477" s="150">
        <v>1</v>
      </c>
      <c r="I477" s="151"/>
      <c r="J477" s="152">
        <f>ROUND(I477*H477,2)</f>
        <v>0</v>
      </c>
      <c r="K477" s="153"/>
      <c r="L477" s="34"/>
      <c r="M477" s="154" t="s">
        <v>1</v>
      </c>
      <c r="N477" s="155" t="s">
        <v>41</v>
      </c>
      <c r="O477" s="59"/>
      <c r="P477" s="156">
        <f>O477*H477</f>
        <v>0</v>
      </c>
      <c r="Q477" s="156">
        <v>0</v>
      </c>
      <c r="R477" s="156">
        <f>Q477*H477</f>
        <v>0</v>
      </c>
      <c r="S477" s="156">
        <v>0</v>
      </c>
      <c r="T477" s="157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58" t="s">
        <v>188</v>
      </c>
      <c r="AT477" s="158" t="s">
        <v>157</v>
      </c>
      <c r="AU477" s="158" t="s">
        <v>86</v>
      </c>
      <c r="AY477" s="18" t="s">
        <v>155</v>
      </c>
      <c r="BE477" s="159">
        <f>IF(N477="základní",J477,0)</f>
        <v>0</v>
      </c>
      <c r="BF477" s="159">
        <f>IF(N477="snížená",J477,0)</f>
        <v>0</v>
      </c>
      <c r="BG477" s="159">
        <f>IF(N477="zákl. přenesená",J477,0)</f>
        <v>0</v>
      </c>
      <c r="BH477" s="159">
        <f>IF(N477="sníž. přenesená",J477,0)</f>
        <v>0</v>
      </c>
      <c r="BI477" s="159">
        <f>IF(N477="nulová",J477,0)</f>
        <v>0</v>
      </c>
      <c r="BJ477" s="18" t="s">
        <v>84</v>
      </c>
      <c r="BK477" s="159">
        <f>ROUND(I477*H477,2)</f>
        <v>0</v>
      </c>
      <c r="BL477" s="18" t="s">
        <v>188</v>
      </c>
      <c r="BM477" s="158" t="s">
        <v>1243</v>
      </c>
    </row>
    <row r="478" spans="1:65" s="14" customFormat="1">
      <c r="B478" s="169"/>
      <c r="D478" s="161" t="s">
        <v>167</v>
      </c>
      <c r="E478" s="170" t="s">
        <v>1</v>
      </c>
      <c r="F478" s="171" t="s">
        <v>1244</v>
      </c>
      <c r="H478" s="170" t="s">
        <v>1</v>
      </c>
      <c r="I478" s="172"/>
      <c r="L478" s="169"/>
      <c r="M478" s="173"/>
      <c r="N478" s="174"/>
      <c r="O478" s="174"/>
      <c r="P478" s="174"/>
      <c r="Q478" s="174"/>
      <c r="R478" s="174"/>
      <c r="S478" s="174"/>
      <c r="T478" s="175"/>
      <c r="AT478" s="170" t="s">
        <v>167</v>
      </c>
      <c r="AU478" s="170" t="s">
        <v>86</v>
      </c>
      <c r="AV478" s="14" t="s">
        <v>84</v>
      </c>
      <c r="AW478" s="14" t="s">
        <v>32</v>
      </c>
      <c r="AX478" s="14" t="s">
        <v>76</v>
      </c>
      <c r="AY478" s="170" t="s">
        <v>155</v>
      </c>
    </row>
    <row r="479" spans="1:65" s="13" customFormat="1">
      <c r="B479" s="160"/>
      <c r="D479" s="161" t="s">
        <v>167</v>
      </c>
      <c r="E479" s="162" t="s">
        <v>1</v>
      </c>
      <c r="F479" s="163" t="s">
        <v>1245</v>
      </c>
      <c r="H479" s="164">
        <v>1</v>
      </c>
      <c r="I479" s="165"/>
      <c r="L479" s="160"/>
      <c r="M479" s="166"/>
      <c r="N479" s="167"/>
      <c r="O479" s="167"/>
      <c r="P479" s="167"/>
      <c r="Q479" s="167"/>
      <c r="R479" s="167"/>
      <c r="S479" s="167"/>
      <c r="T479" s="168"/>
      <c r="AT479" s="162" t="s">
        <v>167</v>
      </c>
      <c r="AU479" s="162" t="s">
        <v>86</v>
      </c>
      <c r="AV479" s="13" t="s">
        <v>86</v>
      </c>
      <c r="AW479" s="13" t="s">
        <v>32</v>
      </c>
      <c r="AX479" s="13" t="s">
        <v>76</v>
      </c>
      <c r="AY479" s="162" t="s">
        <v>155</v>
      </c>
    </row>
    <row r="480" spans="1:65" s="15" customFormat="1">
      <c r="B480" s="176"/>
      <c r="D480" s="161" t="s">
        <v>167</v>
      </c>
      <c r="E480" s="177" t="s">
        <v>1</v>
      </c>
      <c r="F480" s="178" t="s">
        <v>178</v>
      </c>
      <c r="H480" s="179">
        <v>1</v>
      </c>
      <c r="I480" s="180"/>
      <c r="L480" s="176"/>
      <c r="M480" s="181"/>
      <c r="N480" s="182"/>
      <c r="O480" s="182"/>
      <c r="P480" s="182"/>
      <c r="Q480" s="182"/>
      <c r="R480" s="182"/>
      <c r="S480" s="182"/>
      <c r="T480" s="183"/>
      <c r="AT480" s="177" t="s">
        <v>167</v>
      </c>
      <c r="AU480" s="177" t="s">
        <v>86</v>
      </c>
      <c r="AV480" s="15" t="s">
        <v>161</v>
      </c>
      <c r="AW480" s="15" t="s">
        <v>32</v>
      </c>
      <c r="AX480" s="15" t="s">
        <v>84</v>
      </c>
      <c r="AY480" s="177" t="s">
        <v>155</v>
      </c>
    </row>
    <row r="481" spans="1:65" s="2" customFormat="1" ht="37.9" customHeight="1">
      <c r="A481" s="33"/>
      <c r="B481" s="145"/>
      <c r="C481" s="146" t="s">
        <v>162</v>
      </c>
      <c r="D481" s="146" t="s">
        <v>157</v>
      </c>
      <c r="E481" s="147" t="s">
        <v>1246</v>
      </c>
      <c r="F481" s="148" t="s">
        <v>1247</v>
      </c>
      <c r="G481" s="149" t="s">
        <v>292</v>
      </c>
      <c r="H481" s="150">
        <v>22.2</v>
      </c>
      <c r="I481" s="151"/>
      <c r="J481" s="152">
        <f>ROUND(I481*H481,2)</f>
        <v>0</v>
      </c>
      <c r="K481" s="153"/>
      <c r="L481" s="34"/>
      <c r="M481" s="154" t="s">
        <v>1</v>
      </c>
      <c r="N481" s="155" t="s">
        <v>41</v>
      </c>
      <c r="O481" s="59"/>
      <c r="P481" s="156">
        <f>O481*H481</f>
        <v>0</v>
      </c>
      <c r="Q481" s="156">
        <v>0</v>
      </c>
      <c r="R481" s="156">
        <f>Q481*H481</f>
        <v>0</v>
      </c>
      <c r="S481" s="156">
        <v>0</v>
      </c>
      <c r="T481" s="157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58" t="s">
        <v>188</v>
      </c>
      <c r="AT481" s="158" t="s">
        <v>157</v>
      </c>
      <c r="AU481" s="158" t="s">
        <v>86</v>
      </c>
      <c r="AY481" s="18" t="s">
        <v>155</v>
      </c>
      <c r="BE481" s="159">
        <f>IF(N481="základní",J481,0)</f>
        <v>0</v>
      </c>
      <c r="BF481" s="159">
        <f>IF(N481="snížená",J481,0)</f>
        <v>0</v>
      </c>
      <c r="BG481" s="159">
        <f>IF(N481="zákl. přenesená",J481,0)</f>
        <v>0</v>
      </c>
      <c r="BH481" s="159">
        <f>IF(N481="sníž. přenesená",J481,0)</f>
        <v>0</v>
      </c>
      <c r="BI481" s="159">
        <f>IF(N481="nulová",J481,0)</f>
        <v>0</v>
      </c>
      <c r="BJ481" s="18" t="s">
        <v>84</v>
      </c>
      <c r="BK481" s="159">
        <f>ROUND(I481*H481,2)</f>
        <v>0</v>
      </c>
      <c r="BL481" s="18" t="s">
        <v>188</v>
      </c>
      <c r="BM481" s="158" t="s">
        <v>1248</v>
      </c>
    </row>
    <row r="482" spans="1:65" s="13" customFormat="1">
      <c r="B482" s="160"/>
      <c r="D482" s="161" t="s">
        <v>167</v>
      </c>
      <c r="E482" s="162" t="s">
        <v>1</v>
      </c>
      <c r="F482" s="163" t="s">
        <v>1249</v>
      </c>
      <c r="H482" s="164">
        <v>22.2</v>
      </c>
      <c r="I482" s="165"/>
      <c r="L482" s="160"/>
      <c r="M482" s="166"/>
      <c r="N482" s="167"/>
      <c r="O482" s="167"/>
      <c r="P482" s="167"/>
      <c r="Q482" s="167"/>
      <c r="R482" s="167"/>
      <c r="S482" s="167"/>
      <c r="T482" s="168"/>
      <c r="AT482" s="162" t="s">
        <v>167</v>
      </c>
      <c r="AU482" s="162" t="s">
        <v>86</v>
      </c>
      <c r="AV482" s="13" t="s">
        <v>86</v>
      </c>
      <c r="AW482" s="13" t="s">
        <v>32</v>
      </c>
      <c r="AX482" s="13" t="s">
        <v>76</v>
      </c>
      <c r="AY482" s="162" t="s">
        <v>155</v>
      </c>
    </row>
    <row r="483" spans="1:65" s="15" customFormat="1">
      <c r="B483" s="176"/>
      <c r="D483" s="161" t="s">
        <v>167</v>
      </c>
      <c r="E483" s="177" t="s">
        <v>1</v>
      </c>
      <c r="F483" s="178" t="s">
        <v>178</v>
      </c>
      <c r="H483" s="179">
        <v>22.2</v>
      </c>
      <c r="I483" s="180"/>
      <c r="L483" s="176"/>
      <c r="M483" s="181"/>
      <c r="N483" s="182"/>
      <c r="O483" s="182"/>
      <c r="P483" s="182"/>
      <c r="Q483" s="182"/>
      <c r="R483" s="182"/>
      <c r="S483" s="182"/>
      <c r="T483" s="183"/>
      <c r="AT483" s="177" t="s">
        <v>167</v>
      </c>
      <c r="AU483" s="177" t="s">
        <v>86</v>
      </c>
      <c r="AV483" s="15" t="s">
        <v>161</v>
      </c>
      <c r="AW483" s="15" t="s">
        <v>32</v>
      </c>
      <c r="AX483" s="15" t="s">
        <v>84</v>
      </c>
      <c r="AY483" s="177" t="s">
        <v>155</v>
      </c>
    </row>
    <row r="484" spans="1:65" s="2" customFormat="1" ht="33" customHeight="1">
      <c r="A484" s="33"/>
      <c r="B484" s="145"/>
      <c r="C484" s="146" t="s">
        <v>192</v>
      </c>
      <c r="D484" s="146" t="s">
        <v>157</v>
      </c>
      <c r="E484" s="147" t="s">
        <v>1250</v>
      </c>
      <c r="F484" s="148" t="s">
        <v>1251</v>
      </c>
      <c r="G484" s="149" t="s">
        <v>292</v>
      </c>
      <c r="H484" s="150">
        <v>263.43</v>
      </c>
      <c r="I484" s="151"/>
      <c r="J484" s="152">
        <f>ROUND(I484*H484,2)</f>
        <v>0</v>
      </c>
      <c r="K484" s="153"/>
      <c r="L484" s="34"/>
      <c r="M484" s="154" t="s">
        <v>1</v>
      </c>
      <c r="N484" s="155" t="s">
        <v>41</v>
      </c>
      <c r="O484" s="59"/>
      <c r="P484" s="156">
        <f>O484*H484</f>
        <v>0</v>
      </c>
      <c r="Q484" s="156">
        <v>0</v>
      </c>
      <c r="R484" s="156">
        <f>Q484*H484</f>
        <v>0</v>
      </c>
      <c r="S484" s="156">
        <v>0</v>
      </c>
      <c r="T484" s="157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8" t="s">
        <v>188</v>
      </c>
      <c r="AT484" s="158" t="s">
        <v>157</v>
      </c>
      <c r="AU484" s="158" t="s">
        <v>86</v>
      </c>
      <c r="AY484" s="18" t="s">
        <v>155</v>
      </c>
      <c r="BE484" s="159">
        <f>IF(N484="základní",J484,0)</f>
        <v>0</v>
      </c>
      <c r="BF484" s="159">
        <f>IF(N484="snížená",J484,0)</f>
        <v>0</v>
      </c>
      <c r="BG484" s="159">
        <f>IF(N484="zákl. přenesená",J484,0)</f>
        <v>0</v>
      </c>
      <c r="BH484" s="159">
        <f>IF(N484="sníž. přenesená",J484,0)</f>
        <v>0</v>
      </c>
      <c r="BI484" s="159">
        <f>IF(N484="nulová",J484,0)</f>
        <v>0</v>
      </c>
      <c r="BJ484" s="18" t="s">
        <v>84</v>
      </c>
      <c r="BK484" s="159">
        <f>ROUND(I484*H484,2)</f>
        <v>0</v>
      </c>
      <c r="BL484" s="18" t="s">
        <v>188</v>
      </c>
      <c r="BM484" s="158" t="s">
        <v>1252</v>
      </c>
    </row>
    <row r="485" spans="1:65" s="13" customFormat="1">
      <c r="B485" s="160"/>
      <c r="D485" s="161" t="s">
        <v>167</v>
      </c>
      <c r="E485" s="162" t="s">
        <v>1</v>
      </c>
      <c r="F485" s="163" t="s">
        <v>1253</v>
      </c>
      <c r="H485" s="164">
        <v>143.91999999999999</v>
      </c>
      <c r="I485" s="165"/>
      <c r="L485" s="160"/>
      <c r="M485" s="166"/>
      <c r="N485" s="167"/>
      <c r="O485" s="167"/>
      <c r="P485" s="167"/>
      <c r="Q485" s="167"/>
      <c r="R485" s="167"/>
      <c r="S485" s="167"/>
      <c r="T485" s="168"/>
      <c r="AT485" s="162" t="s">
        <v>167</v>
      </c>
      <c r="AU485" s="162" t="s">
        <v>86</v>
      </c>
      <c r="AV485" s="13" t="s">
        <v>86</v>
      </c>
      <c r="AW485" s="13" t="s">
        <v>32</v>
      </c>
      <c r="AX485" s="13" t="s">
        <v>76</v>
      </c>
      <c r="AY485" s="162" t="s">
        <v>155</v>
      </c>
    </row>
    <row r="486" spans="1:65" s="13" customFormat="1">
      <c r="B486" s="160"/>
      <c r="D486" s="161" t="s">
        <v>167</v>
      </c>
      <c r="E486" s="162" t="s">
        <v>1</v>
      </c>
      <c r="F486" s="163" t="s">
        <v>1254</v>
      </c>
      <c r="H486" s="164">
        <v>68.33</v>
      </c>
      <c r="I486" s="165"/>
      <c r="L486" s="160"/>
      <c r="M486" s="166"/>
      <c r="N486" s="167"/>
      <c r="O486" s="167"/>
      <c r="P486" s="167"/>
      <c r="Q486" s="167"/>
      <c r="R486" s="167"/>
      <c r="S486" s="167"/>
      <c r="T486" s="168"/>
      <c r="AT486" s="162" t="s">
        <v>167</v>
      </c>
      <c r="AU486" s="162" t="s">
        <v>86</v>
      </c>
      <c r="AV486" s="13" t="s">
        <v>86</v>
      </c>
      <c r="AW486" s="13" t="s">
        <v>32</v>
      </c>
      <c r="AX486" s="13" t="s">
        <v>76</v>
      </c>
      <c r="AY486" s="162" t="s">
        <v>155</v>
      </c>
    </row>
    <row r="487" spans="1:65" s="13" customFormat="1">
      <c r="B487" s="160"/>
      <c r="D487" s="161" t="s">
        <v>167</v>
      </c>
      <c r="E487" s="162" t="s">
        <v>1</v>
      </c>
      <c r="F487" s="163" t="s">
        <v>1123</v>
      </c>
      <c r="H487" s="164">
        <v>7.85</v>
      </c>
      <c r="I487" s="165"/>
      <c r="L487" s="160"/>
      <c r="M487" s="166"/>
      <c r="N487" s="167"/>
      <c r="O487" s="167"/>
      <c r="P487" s="167"/>
      <c r="Q487" s="167"/>
      <c r="R487" s="167"/>
      <c r="S487" s="167"/>
      <c r="T487" s="168"/>
      <c r="AT487" s="162" t="s">
        <v>167</v>
      </c>
      <c r="AU487" s="162" t="s">
        <v>86</v>
      </c>
      <c r="AV487" s="13" t="s">
        <v>86</v>
      </c>
      <c r="AW487" s="13" t="s">
        <v>32</v>
      </c>
      <c r="AX487" s="13" t="s">
        <v>76</v>
      </c>
      <c r="AY487" s="162" t="s">
        <v>155</v>
      </c>
    </row>
    <row r="488" spans="1:65" s="13" customFormat="1">
      <c r="B488" s="160"/>
      <c r="D488" s="161" t="s">
        <v>167</v>
      </c>
      <c r="E488" s="162" t="s">
        <v>1</v>
      </c>
      <c r="F488" s="163" t="s">
        <v>1255</v>
      </c>
      <c r="H488" s="164">
        <v>43.33</v>
      </c>
      <c r="I488" s="165"/>
      <c r="L488" s="160"/>
      <c r="M488" s="166"/>
      <c r="N488" s="167"/>
      <c r="O488" s="167"/>
      <c r="P488" s="167"/>
      <c r="Q488" s="167"/>
      <c r="R488" s="167"/>
      <c r="S488" s="167"/>
      <c r="T488" s="168"/>
      <c r="AT488" s="162" t="s">
        <v>167</v>
      </c>
      <c r="AU488" s="162" t="s">
        <v>86</v>
      </c>
      <c r="AV488" s="13" t="s">
        <v>86</v>
      </c>
      <c r="AW488" s="13" t="s">
        <v>32</v>
      </c>
      <c r="AX488" s="13" t="s">
        <v>76</v>
      </c>
      <c r="AY488" s="162" t="s">
        <v>155</v>
      </c>
    </row>
    <row r="489" spans="1:65" s="15" customFormat="1">
      <c r="B489" s="176"/>
      <c r="D489" s="161" t="s">
        <v>167</v>
      </c>
      <c r="E489" s="177" t="s">
        <v>1</v>
      </c>
      <c r="F489" s="178" t="s">
        <v>178</v>
      </c>
      <c r="H489" s="179">
        <v>263.43</v>
      </c>
      <c r="I489" s="180"/>
      <c r="L489" s="176"/>
      <c r="M489" s="181"/>
      <c r="N489" s="182"/>
      <c r="O489" s="182"/>
      <c r="P489" s="182"/>
      <c r="Q489" s="182"/>
      <c r="R489" s="182"/>
      <c r="S489" s="182"/>
      <c r="T489" s="183"/>
      <c r="AT489" s="177" t="s">
        <v>167</v>
      </c>
      <c r="AU489" s="177" t="s">
        <v>86</v>
      </c>
      <c r="AV489" s="15" t="s">
        <v>161</v>
      </c>
      <c r="AW489" s="15" t="s">
        <v>32</v>
      </c>
      <c r="AX489" s="15" t="s">
        <v>84</v>
      </c>
      <c r="AY489" s="177" t="s">
        <v>155</v>
      </c>
    </row>
    <row r="490" spans="1:65" s="2" customFormat="1" ht="44.25" customHeight="1">
      <c r="A490" s="33"/>
      <c r="B490" s="145"/>
      <c r="C490" s="146" t="s">
        <v>179</v>
      </c>
      <c r="D490" s="146" t="s">
        <v>157</v>
      </c>
      <c r="E490" s="147" t="s">
        <v>1256</v>
      </c>
      <c r="F490" s="148" t="s">
        <v>1257</v>
      </c>
      <c r="G490" s="149" t="s">
        <v>512</v>
      </c>
      <c r="H490" s="195"/>
      <c r="I490" s="151"/>
      <c r="J490" s="152">
        <f>ROUND(I490*H490,2)</f>
        <v>0</v>
      </c>
      <c r="K490" s="153"/>
      <c r="L490" s="34"/>
      <c r="M490" s="154" t="s">
        <v>1</v>
      </c>
      <c r="N490" s="155" t="s">
        <v>41</v>
      </c>
      <c r="O490" s="59"/>
      <c r="P490" s="156">
        <f>O490*H490</f>
        <v>0</v>
      </c>
      <c r="Q490" s="156">
        <v>0</v>
      </c>
      <c r="R490" s="156">
        <f>Q490*H490</f>
        <v>0</v>
      </c>
      <c r="S490" s="156">
        <v>0</v>
      </c>
      <c r="T490" s="157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58" t="s">
        <v>188</v>
      </c>
      <c r="AT490" s="158" t="s">
        <v>157</v>
      </c>
      <c r="AU490" s="158" t="s">
        <v>86</v>
      </c>
      <c r="AY490" s="18" t="s">
        <v>155</v>
      </c>
      <c r="BE490" s="159">
        <f>IF(N490="základní",J490,0)</f>
        <v>0</v>
      </c>
      <c r="BF490" s="159">
        <f>IF(N490="snížená",J490,0)</f>
        <v>0</v>
      </c>
      <c r="BG490" s="159">
        <f>IF(N490="zákl. přenesená",J490,0)</f>
        <v>0</v>
      </c>
      <c r="BH490" s="159">
        <f>IF(N490="sníž. přenesená",J490,0)</f>
        <v>0</v>
      </c>
      <c r="BI490" s="159">
        <f>IF(N490="nulová",J490,0)</f>
        <v>0</v>
      </c>
      <c r="BJ490" s="18" t="s">
        <v>84</v>
      </c>
      <c r="BK490" s="159">
        <f>ROUND(I490*H490,2)</f>
        <v>0</v>
      </c>
      <c r="BL490" s="18" t="s">
        <v>188</v>
      </c>
      <c r="BM490" s="158" t="s">
        <v>1258</v>
      </c>
    </row>
    <row r="491" spans="1:65" s="2" customFormat="1" ht="49.15" customHeight="1">
      <c r="A491" s="33"/>
      <c r="B491" s="145"/>
      <c r="C491" s="146" t="s">
        <v>1259</v>
      </c>
      <c r="D491" s="146" t="s">
        <v>157</v>
      </c>
      <c r="E491" s="147" t="s">
        <v>1260</v>
      </c>
      <c r="F491" s="148" t="s">
        <v>1261</v>
      </c>
      <c r="G491" s="149" t="s">
        <v>512</v>
      </c>
      <c r="H491" s="195"/>
      <c r="I491" s="151"/>
      <c r="J491" s="152">
        <f>ROUND(I491*H491,2)</f>
        <v>0</v>
      </c>
      <c r="K491" s="153"/>
      <c r="L491" s="34"/>
      <c r="M491" s="154" t="s">
        <v>1</v>
      </c>
      <c r="N491" s="155" t="s">
        <v>41</v>
      </c>
      <c r="O491" s="59"/>
      <c r="P491" s="156">
        <f>O491*H491</f>
        <v>0</v>
      </c>
      <c r="Q491" s="156">
        <v>0</v>
      </c>
      <c r="R491" s="156">
        <f>Q491*H491</f>
        <v>0</v>
      </c>
      <c r="S491" s="156">
        <v>0</v>
      </c>
      <c r="T491" s="157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58" t="s">
        <v>188</v>
      </c>
      <c r="AT491" s="158" t="s">
        <v>157</v>
      </c>
      <c r="AU491" s="158" t="s">
        <v>86</v>
      </c>
      <c r="AY491" s="18" t="s">
        <v>155</v>
      </c>
      <c r="BE491" s="159">
        <f>IF(N491="základní",J491,0)</f>
        <v>0</v>
      </c>
      <c r="BF491" s="159">
        <f>IF(N491="snížená",J491,0)</f>
        <v>0</v>
      </c>
      <c r="BG491" s="159">
        <f>IF(N491="zákl. přenesená",J491,0)</f>
        <v>0</v>
      </c>
      <c r="BH491" s="159">
        <f>IF(N491="sníž. přenesená",J491,0)</f>
        <v>0</v>
      </c>
      <c r="BI491" s="159">
        <f>IF(N491="nulová",J491,0)</f>
        <v>0</v>
      </c>
      <c r="BJ491" s="18" t="s">
        <v>84</v>
      </c>
      <c r="BK491" s="159">
        <f>ROUND(I491*H491,2)</f>
        <v>0</v>
      </c>
      <c r="BL491" s="18" t="s">
        <v>188</v>
      </c>
      <c r="BM491" s="158" t="s">
        <v>1262</v>
      </c>
    </row>
    <row r="492" spans="1:65" s="12" customFormat="1" ht="22.9" customHeight="1">
      <c r="B492" s="132"/>
      <c r="D492" s="133" t="s">
        <v>75</v>
      </c>
      <c r="E492" s="143" t="s">
        <v>1263</v>
      </c>
      <c r="F492" s="143" t="s">
        <v>1264</v>
      </c>
      <c r="I492" s="135"/>
      <c r="J492" s="144">
        <f>BK492</f>
        <v>0</v>
      </c>
      <c r="L492" s="132"/>
      <c r="M492" s="137"/>
      <c r="N492" s="138"/>
      <c r="O492" s="138"/>
      <c r="P492" s="139">
        <f>SUM(P493:P604)</f>
        <v>0</v>
      </c>
      <c r="Q492" s="138"/>
      <c r="R492" s="139">
        <f>SUM(R493:R604)</f>
        <v>0</v>
      </c>
      <c r="S492" s="138"/>
      <c r="T492" s="140">
        <f>SUM(T493:T604)</f>
        <v>0</v>
      </c>
      <c r="AR492" s="133" t="s">
        <v>86</v>
      </c>
      <c r="AT492" s="141" t="s">
        <v>75</v>
      </c>
      <c r="AU492" s="141" t="s">
        <v>84</v>
      </c>
      <c r="AY492" s="133" t="s">
        <v>155</v>
      </c>
      <c r="BK492" s="142">
        <f>SUM(BK493:BK604)</f>
        <v>0</v>
      </c>
    </row>
    <row r="493" spans="1:65" s="2" customFormat="1" ht="24.2" customHeight="1">
      <c r="A493" s="33"/>
      <c r="B493" s="145"/>
      <c r="C493" s="146" t="s">
        <v>353</v>
      </c>
      <c r="D493" s="146" t="s">
        <v>157</v>
      </c>
      <c r="E493" s="147" t="s">
        <v>1265</v>
      </c>
      <c r="F493" s="148" t="s">
        <v>1266</v>
      </c>
      <c r="G493" s="149" t="s">
        <v>160</v>
      </c>
      <c r="H493" s="150">
        <v>8</v>
      </c>
      <c r="I493" s="151"/>
      <c r="J493" s="152">
        <f>ROUND(I493*H493,2)</f>
        <v>0</v>
      </c>
      <c r="K493" s="153"/>
      <c r="L493" s="34"/>
      <c r="M493" s="154" t="s">
        <v>1</v>
      </c>
      <c r="N493" s="155" t="s">
        <v>41</v>
      </c>
      <c r="O493" s="59"/>
      <c r="P493" s="156">
        <f>O493*H493</f>
        <v>0</v>
      </c>
      <c r="Q493" s="156">
        <v>0</v>
      </c>
      <c r="R493" s="156">
        <f>Q493*H493</f>
        <v>0</v>
      </c>
      <c r="S493" s="156">
        <v>0</v>
      </c>
      <c r="T493" s="157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58" t="s">
        <v>188</v>
      </c>
      <c r="AT493" s="158" t="s">
        <v>157</v>
      </c>
      <c r="AU493" s="158" t="s">
        <v>86</v>
      </c>
      <c r="AY493" s="18" t="s">
        <v>155</v>
      </c>
      <c r="BE493" s="159">
        <f>IF(N493="základní",J493,0)</f>
        <v>0</v>
      </c>
      <c r="BF493" s="159">
        <f>IF(N493="snížená",J493,0)</f>
        <v>0</v>
      </c>
      <c r="BG493" s="159">
        <f>IF(N493="zákl. přenesená",J493,0)</f>
        <v>0</v>
      </c>
      <c r="BH493" s="159">
        <f>IF(N493="sníž. přenesená",J493,0)</f>
        <v>0</v>
      </c>
      <c r="BI493" s="159">
        <f>IF(N493="nulová",J493,0)</f>
        <v>0</v>
      </c>
      <c r="BJ493" s="18" t="s">
        <v>84</v>
      </c>
      <c r="BK493" s="159">
        <f>ROUND(I493*H493,2)</f>
        <v>0</v>
      </c>
      <c r="BL493" s="18" t="s">
        <v>188</v>
      </c>
      <c r="BM493" s="158" t="s">
        <v>1267</v>
      </c>
    </row>
    <row r="494" spans="1:65" s="13" customFormat="1">
      <c r="B494" s="160"/>
      <c r="D494" s="161" t="s">
        <v>167</v>
      </c>
      <c r="E494" s="162" t="s">
        <v>1</v>
      </c>
      <c r="F494" s="163" t="s">
        <v>1268</v>
      </c>
      <c r="H494" s="164">
        <v>7</v>
      </c>
      <c r="I494" s="165"/>
      <c r="L494" s="160"/>
      <c r="M494" s="166"/>
      <c r="N494" s="167"/>
      <c r="O494" s="167"/>
      <c r="P494" s="167"/>
      <c r="Q494" s="167"/>
      <c r="R494" s="167"/>
      <c r="S494" s="167"/>
      <c r="T494" s="168"/>
      <c r="AT494" s="162" t="s">
        <v>167</v>
      </c>
      <c r="AU494" s="162" t="s">
        <v>86</v>
      </c>
      <c r="AV494" s="13" t="s">
        <v>86</v>
      </c>
      <c r="AW494" s="13" t="s">
        <v>32</v>
      </c>
      <c r="AX494" s="13" t="s">
        <v>76</v>
      </c>
      <c r="AY494" s="162" t="s">
        <v>155</v>
      </c>
    </row>
    <row r="495" spans="1:65" s="13" customFormat="1">
      <c r="B495" s="160"/>
      <c r="D495" s="161" t="s">
        <v>167</v>
      </c>
      <c r="E495" s="162" t="s">
        <v>1</v>
      </c>
      <c r="F495" s="163" t="s">
        <v>1269</v>
      </c>
      <c r="H495" s="164">
        <v>1</v>
      </c>
      <c r="I495" s="165"/>
      <c r="L495" s="160"/>
      <c r="M495" s="166"/>
      <c r="N495" s="167"/>
      <c r="O495" s="167"/>
      <c r="P495" s="167"/>
      <c r="Q495" s="167"/>
      <c r="R495" s="167"/>
      <c r="S495" s="167"/>
      <c r="T495" s="168"/>
      <c r="AT495" s="162" t="s">
        <v>167</v>
      </c>
      <c r="AU495" s="162" t="s">
        <v>86</v>
      </c>
      <c r="AV495" s="13" t="s">
        <v>86</v>
      </c>
      <c r="AW495" s="13" t="s">
        <v>32</v>
      </c>
      <c r="AX495" s="13" t="s">
        <v>76</v>
      </c>
      <c r="AY495" s="162" t="s">
        <v>155</v>
      </c>
    </row>
    <row r="496" spans="1:65" s="15" customFormat="1">
      <c r="B496" s="176"/>
      <c r="D496" s="161" t="s">
        <v>167</v>
      </c>
      <c r="E496" s="177" t="s">
        <v>1</v>
      </c>
      <c r="F496" s="178" t="s">
        <v>178</v>
      </c>
      <c r="H496" s="179">
        <v>8</v>
      </c>
      <c r="I496" s="180"/>
      <c r="L496" s="176"/>
      <c r="M496" s="181"/>
      <c r="N496" s="182"/>
      <c r="O496" s="182"/>
      <c r="P496" s="182"/>
      <c r="Q496" s="182"/>
      <c r="R496" s="182"/>
      <c r="S496" s="182"/>
      <c r="T496" s="183"/>
      <c r="AT496" s="177" t="s">
        <v>167</v>
      </c>
      <c r="AU496" s="177" t="s">
        <v>86</v>
      </c>
      <c r="AV496" s="15" t="s">
        <v>161</v>
      </c>
      <c r="AW496" s="15" t="s">
        <v>32</v>
      </c>
      <c r="AX496" s="15" t="s">
        <v>84</v>
      </c>
      <c r="AY496" s="177" t="s">
        <v>155</v>
      </c>
    </row>
    <row r="497" spans="1:65" s="2" customFormat="1" ht="24.2" customHeight="1">
      <c r="A497" s="33"/>
      <c r="B497" s="145"/>
      <c r="C497" s="146" t="s">
        <v>361</v>
      </c>
      <c r="D497" s="146" t="s">
        <v>157</v>
      </c>
      <c r="E497" s="147" t="s">
        <v>1270</v>
      </c>
      <c r="F497" s="148" t="s">
        <v>1271</v>
      </c>
      <c r="G497" s="149" t="s">
        <v>160</v>
      </c>
      <c r="H497" s="150">
        <v>3</v>
      </c>
      <c r="I497" s="151"/>
      <c r="J497" s="152">
        <f>ROUND(I497*H497,2)</f>
        <v>0</v>
      </c>
      <c r="K497" s="153"/>
      <c r="L497" s="34"/>
      <c r="M497" s="154" t="s">
        <v>1</v>
      </c>
      <c r="N497" s="155" t="s">
        <v>41</v>
      </c>
      <c r="O497" s="59"/>
      <c r="P497" s="156">
        <f>O497*H497</f>
        <v>0</v>
      </c>
      <c r="Q497" s="156">
        <v>0</v>
      </c>
      <c r="R497" s="156">
        <f>Q497*H497</f>
        <v>0</v>
      </c>
      <c r="S497" s="156">
        <v>0</v>
      </c>
      <c r="T497" s="157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58" t="s">
        <v>188</v>
      </c>
      <c r="AT497" s="158" t="s">
        <v>157</v>
      </c>
      <c r="AU497" s="158" t="s">
        <v>86</v>
      </c>
      <c r="AY497" s="18" t="s">
        <v>155</v>
      </c>
      <c r="BE497" s="159">
        <f>IF(N497="základní",J497,0)</f>
        <v>0</v>
      </c>
      <c r="BF497" s="159">
        <f>IF(N497="snížená",J497,0)</f>
        <v>0</v>
      </c>
      <c r="BG497" s="159">
        <f>IF(N497="zákl. přenesená",J497,0)</f>
        <v>0</v>
      </c>
      <c r="BH497" s="159">
        <f>IF(N497="sníž. přenesená",J497,0)</f>
        <v>0</v>
      </c>
      <c r="BI497" s="159">
        <f>IF(N497="nulová",J497,0)</f>
        <v>0</v>
      </c>
      <c r="BJ497" s="18" t="s">
        <v>84</v>
      </c>
      <c r="BK497" s="159">
        <f>ROUND(I497*H497,2)</f>
        <v>0</v>
      </c>
      <c r="BL497" s="18" t="s">
        <v>188</v>
      </c>
      <c r="BM497" s="158" t="s">
        <v>1272</v>
      </c>
    </row>
    <row r="498" spans="1:65" s="13" customFormat="1">
      <c r="B498" s="160"/>
      <c r="D498" s="161" t="s">
        <v>167</v>
      </c>
      <c r="E498" s="162" t="s">
        <v>1</v>
      </c>
      <c r="F498" s="163" t="s">
        <v>1273</v>
      </c>
      <c r="H498" s="164">
        <v>3</v>
      </c>
      <c r="I498" s="165"/>
      <c r="L498" s="160"/>
      <c r="M498" s="166"/>
      <c r="N498" s="167"/>
      <c r="O498" s="167"/>
      <c r="P498" s="167"/>
      <c r="Q498" s="167"/>
      <c r="R498" s="167"/>
      <c r="S498" s="167"/>
      <c r="T498" s="168"/>
      <c r="AT498" s="162" t="s">
        <v>167</v>
      </c>
      <c r="AU498" s="162" t="s">
        <v>86</v>
      </c>
      <c r="AV498" s="13" t="s">
        <v>86</v>
      </c>
      <c r="AW498" s="13" t="s">
        <v>32</v>
      </c>
      <c r="AX498" s="13" t="s">
        <v>76</v>
      </c>
      <c r="AY498" s="162" t="s">
        <v>155</v>
      </c>
    </row>
    <row r="499" spans="1:65" s="15" customFormat="1">
      <c r="B499" s="176"/>
      <c r="D499" s="161" t="s">
        <v>167</v>
      </c>
      <c r="E499" s="177" t="s">
        <v>1</v>
      </c>
      <c r="F499" s="178" t="s">
        <v>178</v>
      </c>
      <c r="H499" s="179">
        <v>3</v>
      </c>
      <c r="I499" s="180"/>
      <c r="L499" s="176"/>
      <c r="M499" s="181"/>
      <c r="N499" s="182"/>
      <c r="O499" s="182"/>
      <c r="P499" s="182"/>
      <c r="Q499" s="182"/>
      <c r="R499" s="182"/>
      <c r="S499" s="182"/>
      <c r="T499" s="183"/>
      <c r="AT499" s="177" t="s">
        <v>167</v>
      </c>
      <c r="AU499" s="177" t="s">
        <v>86</v>
      </c>
      <c r="AV499" s="15" t="s">
        <v>161</v>
      </c>
      <c r="AW499" s="15" t="s">
        <v>32</v>
      </c>
      <c r="AX499" s="15" t="s">
        <v>84</v>
      </c>
      <c r="AY499" s="177" t="s">
        <v>155</v>
      </c>
    </row>
    <row r="500" spans="1:65" s="2" customFormat="1" ht="37.9" customHeight="1">
      <c r="A500" s="33"/>
      <c r="B500" s="145"/>
      <c r="C500" s="146" t="s">
        <v>356</v>
      </c>
      <c r="D500" s="146" t="s">
        <v>157</v>
      </c>
      <c r="E500" s="147" t="s">
        <v>1274</v>
      </c>
      <c r="F500" s="148" t="s">
        <v>1275</v>
      </c>
      <c r="G500" s="149" t="s">
        <v>160</v>
      </c>
      <c r="H500" s="150">
        <v>10</v>
      </c>
      <c r="I500" s="151"/>
      <c r="J500" s="152">
        <f>ROUND(I500*H500,2)</f>
        <v>0</v>
      </c>
      <c r="K500" s="153"/>
      <c r="L500" s="34"/>
      <c r="M500" s="154" t="s">
        <v>1</v>
      </c>
      <c r="N500" s="155" t="s">
        <v>41</v>
      </c>
      <c r="O500" s="59"/>
      <c r="P500" s="156">
        <f>O500*H500</f>
        <v>0</v>
      </c>
      <c r="Q500" s="156">
        <v>0</v>
      </c>
      <c r="R500" s="156">
        <f>Q500*H500</f>
        <v>0</v>
      </c>
      <c r="S500" s="156">
        <v>0</v>
      </c>
      <c r="T500" s="157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8" t="s">
        <v>188</v>
      </c>
      <c r="AT500" s="158" t="s">
        <v>157</v>
      </c>
      <c r="AU500" s="158" t="s">
        <v>86</v>
      </c>
      <c r="AY500" s="18" t="s">
        <v>155</v>
      </c>
      <c r="BE500" s="159">
        <f>IF(N500="základní",J500,0)</f>
        <v>0</v>
      </c>
      <c r="BF500" s="159">
        <f>IF(N500="snížená",J500,0)</f>
        <v>0</v>
      </c>
      <c r="BG500" s="159">
        <f>IF(N500="zákl. přenesená",J500,0)</f>
        <v>0</v>
      </c>
      <c r="BH500" s="159">
        <f>IF(N500="sníž. přenesená",J500,0)</f>
        <v>0</v>
      </c>
      <c r="BI500" s="159">
        <f>IF(N500="nulová",J500,0)</f>
        <v>0</v>
      </c>
      <c r="BJ500" s="18" t="s">
        <v>84</v>
      </c>
      <c r="BK500" s="159">
        <f>ROUND(I500*H500,2)</f>
        <v>0</v>
      </c>
      <c r="BL500" s="18" t="s">
        <v>188</v>
      </c>
      <c r="BM500" s="158" t="s">
        <v>1276</v>
      </c>
    </row>
    <row r="501" spans="1:65" s="13" customFormat="1">
      <c r="B501" s="160"/>
      <c r="D501" s="161" t="s">
        <v>167</v>
      </c>
      <c r="E501" s="162" t="s">
        <v>1</v>
      </c>
      <c r="F501" s="163" t="s">
        <v>1277</v>
      </c>
      <c r="H501" s="164">
        <v>10</v>
      </c>
      <c r="I501" s="165"/>
      <c r="L501" s="160"/>
      <c r="M501" s="166"/>
      <c r="N501" s="167"/>
      <c r="O501" s="167"/>
      <c r="P501" s="167"/>
      <c r="Q501" s="167"/>
      <c r="R501" s="167"/>
      <c r="S501" s="167"/>
      <c r="T501" s="168"/>
      <c r="AT501" s="162" t="s">
        <v>167</v>
      </c>
      <c r="AU501" s="162" t="s">
        <v>86</v>
      </c>
      <c r="AV501" s="13" t="s">
        <v>86</v>
      </c>
      <c r="AW501" s="13" t="s">
        <v>32</v>
      </c>
      <c r="AX501" s="13" t="s">
        <v>76</v>
      </c>
      <c r="AY501" s="162" t="s">
        <v>155</v>
      </c>
    </row>
    <row r="502" spans="1:65" s="15" customFormat="1">
      <c r="B502" s="176"/>
      <c r="D502" s="161" t="s">
        <v>167</v>
      </c>
      <c r="E502" s="177" t="s">
        <v>1</v>
      </c>
      <c r="F502" s="178" t="s">
        <v>178</v>
      </c>
      <c r="H502" s="179">
        <v>10</v>
      </c>
      <c r="I502" s="180"/>
      <c r="L502" s="176"/>
      <c r="M502" s="181"/>
      <c r="N502" s="182"/>
      <c r="O502" s="182"/>
      <c r="P502" s="182"/>
      <c r="Q502" s="182"/>
      <c r="R502" s="182"/>
      <c r="S502" s="182"/>
      <c r="T502" s="183"/>
      <c r="AT502" s="177" t="s">
        <v>167</v>
      </c>
      <c r="AU502" s="177" t="s">
        <v>86</v>
      </c>
      <c r="AV502" s="15" t="s">
        <v>161</v>
      </c>
      <c r="AW502" s="15" t="s">
        <v>32</v>
      </c>
      <c r="AX502" s="15" t="s">
        <v>84</v>
      </c>
      <c r="AY502" s="177" t="s">
        <v>155</v>
      </c>
    </row>
    <row r="503" spans="1:65" s="2" customFormat="1" ht="33" customHeight="1">
      <c r="A503" s="33"/>
      <c r="B503" s="145"/>
      <c r="C503" s="146" t="s">
        <v>1278</v>
      </c>
      <c r="D503" s="146" t="s">
        <v>157</v>
      </c>
      <c r="E503" s="147" t="s">
        <v>1279</v>
      </c>
      <c r="F503" s="148" t="s">
        <v>1280</v>
      </c>
      <c r="G503" s="149" t="s">
        <v>160</v>
      </c>
      <c r="H503" s="150">
        <v>1</v>
      </c>
      <c r="I503" s="151"/>
      <c r="J503" s="152">
        <f>ROUND(I503*H503,2)</f>
        <v>0</v>
      </c>
      <c r="K503" s="153"/>
      <c r="L503" s="34"/>
      <c r="M503" s="154" t="s">
        <v>1</v>
      </c>
      <c r="N503" s="155" t="s">
        <v>41</v>
      </c>
      <c r="O503" s="59"/>
      <c r="P503" s="156">
        <f>O503*H503</f>
        <v>0</v>
      </c>
      <c r="Q503" s="156">
        <v>0</v>
      </c>
      <c r="R503" s="156">
        <f>Q503*H503</f>
        <v>0</v>
      </c>
      <c r="S503" s="156">
        <v>0</v>
      </c>
      <c r="T503" s="157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58" t="s">
        <v>188</v>
      </c>
      <c r="AT503" s="158" t="s">
        <v>157</v>
      </c>
      <c r="AU503" s="158" t="s">
        <v>86</v>
      </c>
      <c r="AY503" s="18" t="s">
        <v>155</v>
      </c>
      <c r="BE503" s="159">
        <f>IF(N503="základní",J503,0)</f>
        <v>0</v>
      </c>
      <c r="BF503" s="159">
        <f>IF(N503="snížená",J503,0)</f>
        <v>0</v>
      </c>
      <c r="BG503" s="159">
        <f>IF(N503="zákl. přenesená",J503,0)</f>
        <v>0</v>
      </c>
      <c r="BH503" s="159">
        <f>IF(N503="sníž. přenesená",J503,0)</f>
        <v>0</v>
      </c>
      <c r="BI503" s="159">
        <f>IF(N503="nulová",J503,0)</f>
        <v>0</v>
      </c>
      <c r="BJ503" s="18" t="s">
        <v>84</v>
      </c>
      <c r="BK503" s="159">
        <f>ROUND(I503*H503,2)</f>
        <v>0</v>
      </c>
      <c r="BL503" s="18" t="s">
        <v>188</v>
      </c>
      <c r="BM503" s="158" t="s">
        <v>1281</v>
      </c>
    </row>
    <row r="504" spans="1:65" s="13" customFormat="1">
      <c r="B504" s="160"/>
      <c r="D504" s="161" t="s">
        <v>167</v>
      </c>
      <c r="E504" s="162" t="s">
        <v>1</v>
      </c>
      <c r="F504" s="163" t="s">
        <v>1282</v>
      </c>
      <c r="H504" s="164">
        <v>1</v>
      </c>
      <c r="I504" s="165"/>
      <c r="L504" s="160"/>
      <c r="M504" s="166"/>
      <c r="N504" s="167"/>
      <c r="O504" s="167"/>
      <c r="P504" s="167"/>
      <c r="Q504" s="167"/>
      <c r="R504" s="167"/>
      <c r="S504" s="167"/>
      <c r="T504" s="168"/>
      <c r="AT504" s="162" t="s">
        <v>167</v>
      </c>
      <c r="AU504" s="162" t="s">
        <v>86</v>
      </c>
      <c r="AV504" s="13" t="s">
        <v>86</v>
      </c>
      <c r="AW504" s="13" t="s">
        <v>32</v>
      </c>
      <c r="AX504" s="13" t="s">
        <v>76</v>
      </c>
      <c r="AY504" s="162" t="s">
        <v>155</v>
      </c>
    </row>
    <row r="505" spans="1:65" s="15" customFormat="1">
      <c r="B505" s="176"/>
      <c r="D505" s="161" t="s">
        <v>167</v>
      </c>
      <c r="E505" s="177" t="s">
        <v>1</v>
      </c>
      <c r="F505" s="178" t="s">
        <v>178</v>
      </c>
      <c r="H505" s="179">
        <v>1</v>
      </c>
      <c r="I505" s="180"/>
      <c r="L505" s="176"/>
      <c r="M505" s="181"/>
      <c r="N505" s="182"/>
      <c r="O505" s="182"/>
      <c r="P505" s="182"/>
      <c r="Q505" s="182"/>
      <c r="R505" s="182"/>
      <c r="S505" s="182"/>
      <c r="T505" s="183"/>
      <c r="AT505" s="177" t="s">
        <v>167</v>
      </c>
      <c r="AU505" s="177" t="s">
        <v>86</v>
      </c>
      <c r="AV505" s="15" t="s">
        <v>161</v>
      </c>
      <c r="AW505" s="15" t="s">
        <v>32</v>
      </c>
      <c r="AX505" s="15" t="s">
        <v>84</v>
      </c>
      <c r="AY505" s="177" t="s">
        <v>155</v>
      </c>
    </row>
    <row r="506" spans="1:65" s="2" customFormat="1" ht="37.9" customHeight="1">
      <c r="A506" s="33"/>
      <c r="B506" s="145"/>
      <c r="C506" s="146" t="s">
        <v>1283</v>
      </c>
      <c r="D506" s="146" t="s">
        <v>157</v>
      </c>
      <c r="E506" s="147" t="s">
        <v>1284</v>
      </c>
      <c r="F506" s="148" t="s">
        <v>1285</v>
      </c>
      <c r="G506" s="149" t="s">
        <v>160</v>
      </c>
      <c r="H506" s="150">
        <v>1</v>
      </c>
      <c r="I506" s="151"/>
      <c r="J506" s="152">
        <f>ROUND(I506*H506,2)</f>
        <v>0</v>
      </c>
      <c r="K506" s="153"/>
      <c r="L506" s="34"/>
      <c r="M506" s="154" t="s">
        <v>1</v>
      </c>
      <c r="N506" s="155" t="s">
        <v>41</v>
      </c>
      <c r="O506" s="59"/>
      <c r="P506" s="156">
        <f>O506*H506</f>
        <v>0</v>
      </c>
      <c r="Q506" s="156">
        <v>0</v>
      </c>
      <c r="R506" s="156">
        <f>Q506*H506</f>
        <v>0</v>
      </c>
      <c r="S506" s="156">
        <v>0</v>
      </c>
      <c r="T506" s="157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58" t="s">
        <v>188</v>
      </c>
      <c r="AT506" s="158" t="s">
        <v>157</v>
      </c>
      <c r="AU506" s="158" t="s">
        <v>86</v>
      </c>
      <c r="AY506" s="18" t="s">
        <v>155</v>
      </c>
      <c r="BE506" s="159">
        <f>IF(N506="základní",J506,0)</f>
        <v>0</v>
      </c>
      <c r="BF506" s="159">
        <f>IF(N506="snížená",J506,0)</f>
        <v>0</v>
      </c>
      <c r="BG506" s="159">
        <f>IF(N506="zákl. přenesená",J506,0)</f>
        <v>0</v>
      </c>
      <c r="BH506" s="159">
        <f>IF(N506="sníž. přenesená",J506,0)</f>
        <v>0</v>
      </c>
      <c r="BI506" s="159">
        <f>IF(N506="nulová",J506,0)</f>
        <v>0</v>
      </c>
      <c r="BJ506" s="18" t="s">
        <v>84</v>
      </c>
      <c r="BK506" s="159">
        <f>ROUND(I506*H506,2)</f>
        <v>0</v>
      </c>
      <c r="BL506" s="18" t="s">
        <v>188</v>
      </c>
      <c r="BM506" s="158" t="s">
        <v>1286</v>
      </c>
    </row>
    <row r="507" spans="1:65" s="13" customFormat="1">
      <c r="B507" s="160"/>
      <c r="D507" s="161" t="s">
        <v>167</v>
      </c>
      <c r="E507" s="162" t="s">
        <v>1</v>
      </c>
      <c r="F507" s="163" t="s">
        <v>1287</v>
      </c>
      <c r="H507" s="164">
        <v>1</v>
      </c>
      <c r="I507" s="165"/>
      <c r="L507" s="160"/>
      <c r="M507" s="166"/>
      <c r="N507" s="167"/>
      <c r="O507" s="167"/>
      <c r="P507" s="167"/>
      <c r="Q507" s="167"/>
      <c r="R507" s="167"/>
      <c r="S507" s="167"/>
      <c r="T507" s="168"/>
      <c r="AT507" s="162" t="s">
        <v>167</v>
      </c>
      <c r="AU507" s="162" t="s">
        <v>86</v>
      </c>
      <c r="AV507" s="13" t="s">
        <v>86</v>
      </c>
      <c r="AW507" s="13" t="s">
        <v>32</v>
      </c>
      <c r="AX507" s="13" t="s">
        <v>76</v>
      </c>
      <c r="AY507" s="162" t="s">
        <v>155</v>
      </c>
    </row>
    <row r="508" spans="1:65" s="15" customFormat="1">
      <c r="B508" s="176"/>
      <c r="D508" s="161" t="s">
        <v>167</v>
      </c>
      <c r="E508" s="177" t="s">
        <v>1</v>
      </c>
      <c r="F508" s="178" t="s">
        <v>178</v>
      </c>
      <c r="H508" s="179">
        <v>1</v>
      </c>
      <c r="I508" s="180"/>
      <c r="L508" s="176"/>
      <c r="M508" s="181"/>
      <c r="N508" s="182"/>
      <c r="O508" s="182"/>
      <c r="P508" s="182"/>
      <c r="Q508" s="182"/>
      <c r="R508" s="182"/>
      <c r="S508" s="182"/>
      <c r="T508" s="183"/>
      <c r="AT508" s="177" t="s">
        <v>167</v>
      </c>
      <c r="AU508" s="177" t="s">
        <v>86</v>
      </c>
      <c r="AV508" s="15" t="s">
        <v>161</v>
      </c>
      <c r="AW508" s="15" t="s">
        <v>32</v>
      </c>
      <c r="AX508" s="15" t="s">
        <v>84</v>
      </c>
      <c r="AY508" s="177" t="s">
        <v>155</v>
      </c>
    </row>
    <row r="509" spans="1:65" s="2" customFormat="1" ht="21.75" customHeight="1">
      <c r="A509" s="33"/>
      <c r="B509" s="145"/>
      <c r="C509" s="146" t="s">
        <v>1288</v>
      </c>
      <c r="D509" s="146" t="s">
        <v>157</v>
      </c>
      <c r="E509" s="147" t="s">
        <v>1289</v>
      </c>
      <c r="F509" s="148" t="s">
        <v>1290</v>
      </c>
      <c r="G509" s="149" t="s">
        <v>160</v>
      </c>
      <c r="H509" s="150">
        <v>2</v>
      </c>
      <c r="I509" s="151"/>
      <c r="J509" s="152">
        <f>ROUND(I509*H509,2)</f>
        <v>0</v>
      </c>
      <c r="K509" s="153"/>
      <c r="L509" s="34"/>
      <c r="M509" s="154" t="s">
        <v>1</v>
      </c>
      <c r="N509" s="155" t="s">
        <v>41</v>
      </c>
      <c r="O509" s="59"/>
      <c r="P509" s="156">
        <f>O509*H509</f>
        <v>0</v>
      </c>
      <c r="Q509" s="156">
        <v>0</v>
      </c>
      <c r="R509" s="156">
        <f>Q509*H509</f>
        <v>0</v>
      </c>
      <c r="S509" s="156">
        <v>0</v>
      </c>
      <c r="T509" s="157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58" t="s">
        <v>188</v>
      </c>
      <c r="AT509" s="158" t="s">
        <v>157</v>
      </c>
      <c r="AU509" s="158" t="s">
        <v>86</v>
      </c>
      <c r="AY509" s="18" t="s">
        <v>155</v>
      </c>
      <c r="BE509" s="159">
        <f>IF(N509="základní",J509,0)</f>
        <v>0</v>
      </c>
      <c r="BF509" s="159">
        <f>IF(N509="snížená",J509,0)</f>
        <v>0</v>
      </c>
      <c r="BG509" s="159">
        <f>IF(N509="zákl. přenesená",J509,0)</f>
        <v>0</v>
      </c>
      <c r="BH509" s="159">
        <f>IF(N509="sníž. přenesená",J509,0)</f>
        <v>0</v>
      </c>
      <c r="BI509" s="159">
        <f>IF(N509="nulová",J509,0)</f>
        <v>0</v>
      </c>
      <c r="BJ509" s="18" t="s">
        <v>84</v>
      </c>
      <c r="BK509" s="159">
        <f>ROUND(I509*H509,2)</f>
        <v>0</v>
      </c>
      <c r="BL509" s="18" t="s">
        <v>188</v>
      </c>
      <c r="BM509" s="158" t="s">
        <v>1291</v>
      </c>
    </row>
    <row r="510" spans="1:65" s="13" customFormat="1">
      <c r="B510" s="160"/>
      <c r="D510" s="161" t="s">
        <v>167</v>
      </c>
      <c r="E510" s="162" t="s">
        <v>1</v>
      </c>
      <c r="F510" s="163" t="s">
        <v>1292</v>
      </c>
      <c r="H510" s="164">
        <v>2</v>
      </c>
      <c r="I510" s="165"/>
      <c r="L510" s="160"/>
      <c r="M510" s="166"/>
      <c r="N510" s="167"/>
      <c r="O510" s="167"/>
      <c r="P510" s="167"/>
      <c r="Q510" s="167"/>
      <c r="R510" s="167"/>
      <c r="S510" s="167"/>
      <c r="T510" s="168"/>
      <c r="AT510" s="162" t="s">
        <v>167</v>
      </c>
      <c r="AU510" s="162" t="s">
        <v>86</v>
      </c>
      <c r="AV510" s="13" t="s">
        <v>86</v>
      </c>
      <c r="AW510" s="13" t="s">
        <v>32</v>
      </c>
      <c r="AX510" s="13" t="s">
        <v>76</v>
      </c>
      <c r="AY510" s="162" t="s">
        <v>155</v>
      </c>
    </row>
    <row r="511" spans="1:65" s="15" customFormat="1">
      <c r="B511" s="176"/>
      <c r="D511" s="161" t="s">
        <v>167</v>
      </c>
      <c r="E511" s="177" t="s">
        <v>1</v>
      </c>
      <c r="F511" s="178" t="s">
        <v>178</v>
      </c>
      <c r="H511" s="179">
        <v>2</v>
      </c>
      <c r="I511" s="180"/>
      <c r="L511" s="176"/>
      <c r="M511" s="181"/>
      <c r="N511" s="182"/>
      <c r="O511" s="182"/>
      <c r="P511" s="182"/>
      <c r="Q511" s="182"/>
      <c r="R511" s="182"/>
      <c r="S511" s="182"/>
      <c r="T511" s="183"/>
      <c r="AT511" s="177" t="s">
        <v>167</v>
      </c>
      <c r="AU511" s="177" t="s">
        <v>86</v>
      </c>
      <c r="AV511" s="15" t="s">
        <v>161</v>
      </c>
      <c r="AW511" s="15" t="s">
        <v>32</v>
      </c>
      <c r="AX511" s="15" t="s">
        <v>84</v>
      </c>
      <c r="AY511" s="177" t="s">
        <v>155</v>
      </c>
    </row>
    <row r="512" spans="1:65" s="2" customFormat="1" ht="37.9" customHeight="1">
      <c r="A512" s="33"/>
      <c r="B512" s="145"/>
      <c r="C512" s="146" t="s">
        <v>373</v>
      </c>
      <c r="D512" s="146" t="s">
        <v>157</v>
      </c>
      <c r="E512" s="147" t="s">
        <v>1293</v>
      </c>
      <c r="F512" s="148" t="s">
        <v>1294</v>
      </c>
      <c r="G512" s="149" t="s">
        <v>160</v>
      </c>
      <c r="H512" s="150">
        <v>2</v>
      </c>
      <c r="I512" s="151"/>
      <c r="J512" s="152">
        <f>ROUND(I512*H512,2)</f>
        <v>0</v>
      </c>
      <c r="K512" s="153"/>
      <c r="L512" s="34"/>
      <c r="M512" s="154" t="s">
        <v>1</v>
      </c>
      <c r="N512" s="155" t="s">
        <v>41</v>
      </c>
      <c r="O512" s="59"/>
      <c r="P512" s="156">
        <f>O512*H512</f>
        <v>0</v>
      </c>
      <c r="Q512" s="156">
        <v>0</v>
      </c>
      <c r="R512" s="156">
        <f>Q512*H512</f>
        <v>0</v>
      </c>
      <c r="S512" s="156">
        <v>0</v>
      </c>
      <c r="T512" s="157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58" t="s">
        <v>188</v>
      </c>
      <c r="AT512" s="158" t="s">
        <v>157</v>
      </c>
      <c r="AU512" s="158" t="s">
        <v>86</v>
      </c>
      <c r="AY512" s="18" t="s">
        <v>155</v>
      </c>
      <c r="BE512" s="159">
        <f>IF(N512="základní",J512,0)</f>
        <v>0</v>
      </c>
      <c r="BF512" s="159">
        <f>IF(N512="snížená",J512,0)</f>
        <v>0</v>
      </c>
      <c r="BG512" s="159">
        <f>IF(N512="zákl. přenesená",J512,0)</f>
        <v>0</v>
      </c>
      <c r="BH512" s="159">
        <f>IF(N512="sníž. přenesená",J512,0)</f>
        <v>0</v>
      </c>
      <c r="BI512" s="159">
        <f>IF(N512="nulová",J512,0)</f>
        <v>0</v>
      </c>
      <c r="BJ512" s="18" t="s">
        <v>84</v>
      </c>
      <c r="BK512" s="159">
        <f>ROUND(I512*H512,2)</f>
        <v>0</v>
      </c>
      <c r="BL512" s="18" t="s">
        <v>188</v>
      </c>
      <c r="BM512" s="158" t="s">
        <v>1295</v>
      </c>
    </row>
    <row r="513" spans="1:65" s="13" customFormat="1">
      <c r="B513" s="160"/>
      <c r="D513" s="161" t="s">
        <v>167</v>
      </c>
      <c r="E513" s="162" t="s">
        <v>1</v>
      </c>
      <c r="F513" s="163" t="s">
        <v>1292</v>
      </c>
      <c r="H513" s="164">
        <v>2</v>
      </c>
      <c r="I513" s="165"/>
      <c r="L513" s="160"/>
      <c r="M513" s="166"/>
      <c r="N513" s="167"/>
      <c r="O513" s="167"/>
      <c r="P513" s="167"/>
      <c r="Q513" s="167"/>
      <c r="R513" s="167"/>
      <c r="S513" s="167"/>
      <c r="T513" s="168"/>
      <c r="AT513" s="162" t="s">
        <v>167</v>
      </c>
      <c r="AU513" s="162" t="s">
        <v>86</v>
      </c>
      <c r="AV513" s="13" t="s">
        <v>86</v>
      </c>
      <c r="AW513" s="13" t="s">
        <v>32</v>
      </c>
      <c r="AX513" s="13" t="s">
        <v>76</v>
      </c>
      <c r="AY513" s="162" t="s">
        <v>155</v>
      </c>
    </row>
    <row r="514" spans="1:65" s="15" customFormat="1">
      <c r="B514" s="176"/>
      <c r="D514" s="161" t="s">
        <v>167</v>
      </c>
      <c r="E514" s="177" t="s">
        <v>1</v>
      </c>
      <c r="F514" s="178" t="s">
        <v>178</v>
      </c>
      <c r="H514" s="179">
        <v>2</v>
      </c>
      <c r="I514" s="180"/>
      <c r="L514" s="176"/>
      <c r="M514" s="181"/>
      <c r="N514" s="182"/>
      <c r="O514" s="182"/>
      <c r="P514" s="182"/>
      <c r="Q514" s="182"/>
      <c r="R514" s="182"/>
      <c r="S514" s="182"/>
      <c r="T514" s="183"/>
      <c r="AT514" s="177" t="s">
        <v>167</v>
      </c>
      <c r="AU514" s="177" t="s">
        <v>86</v>
      </c>
      <c r="AV514" s="15" t="s">
        <v>161</v>
      </c>
      <c r="AW514" s="15" t="s">
        <v>32</v>
      </c>
      <c r="AX514" s="15" t="s">
        <v>84</v>
      </c>
      <c r="AY514" s="177" t="s">
        <v>155</v>
      </c>
    </row>
    <row r="515" spans="1:65" s="2" customFormat="1" ht="24.2" customHeight="1">
      <c r="A515" s="33"/>
      <c r="B515" s="145"/>
      <c r="C515" s="146" t="s">
        <v>1296</v>
      </c>
      <c r="D515" s="146" t="s">
        <v>157</v>
      </c>
      <c r="E515" s="147" t="s">
        <v>1297</v>
      </c>
      <c r="F515" s="148" t="s">
        <v>1298</v>
      </c>
      <c r="G515" s="149" t="s">
        <v>160</v>
      </c>
      <c r="H515" s="150">
        <v>10</v>
      </c>
      <c r="I515" s="151"/>
      <c r="J515" s="152">
        <f>ROUND(I515*H515,2)</f>
        <v>0</v>
      </c>
      <c r="K515" s="153"/>
      <c r="L515" s="34"/>
      <c r="M515" s="154" t="s">
        <v>1</v>
      </c>
      <c r="N515" s="155" t="s">
        <v>41</v>
      </c>
      <c r="O515" s="59"/>
      <c r="P515" s="156">
        <f>O515*H515</f>
        <v>0</v>
      </c>
      <c r="Q515" s="156">
        <v>0</v>
      </c>
      <c r="R515" s="156">
        <f>Q515*H515</f>
        <v>0</v>
      </c>
      <c r="S515" s="156">
        <v>0</v>
      </c>
      <c r="T515" s="157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58" t="s">
        <v>188</v>
      </c>
      <c r="AT515" s="158" t="s">
        <v>157</v>
      </c>
      <c r="AU515" s="158" t="s">
        <v>86</v>
      </c>
      <c r="AY515" s="18" t="s">
        <v>155</v>
      </c>
      <c r="BE515" s="159">
        <f>IF(N515="základní",J515,0)</f>
        <v>0</v>
      </c>
      <c r="BF515" s="159">
        <f>IF(N515="snížená",J515,0)</f>
        <v>0</v>
      </c>
      <c r="BG515" s="159">
        <f>IF(N515="zákl. přenesená",J515,0)</f>
        <v>0</v>
      </c>
      <c r="BH515" s="159">
        <f>IF(N515="sníž. přenesená",J515,0)</f>
        <v>0</v>
      </c>
      <c r="BI515" s="159">
        <f>IF(N515="nulová",J515,0)</f>
        <v>0</v>
      </c>
      <c r="BJ515" s="18" t="s">
        <v>84</v>
      </c>
      <c r="BK515" s="159">
        <f>ROUND(I515*H515,2)</f>
        <v>0</v>
      </c>
      <c r="BL515" s="18" t="s">
        <v>188</v>
      </c>
      <c r="BM515" s="158" t="s">
        <v>1299</v>
      </c>
    </row>
    <row r="516" spans="1:65" s="13" customFormat="1">
      <c r="B516" s="160"/>
      <c r="D516" s="161" t="s">
        <v>167</v>
      </c>
      <c r="E516" s="162" t="s">
        <v>1</v>
      </c>
      <c r="F516" s="163" t="s">
        <v>1277</v>
      </c>
      <c r="H516" s="164">
        <v>10</v>
      </c>
      <c r="I516" s="165"/>
      <c r="L516" s="160"/>
      <c r="M516" s="166"/>
      <c r="N516" s="167"/>
      <c r="O516" s="167"/>
      <c r="P516" s="167"/>
      <c r="Q516" s="167"/>
      <c r="R516" s="167"/>
      <c r="S516" s="167"/>
      <c r="T516" s="168"/>
      <c r="AT516" s="162" t="s">
        <v>167</v>
      </c>
      <c r="AU516" s="162" t="s">
        <v>86</v>
      </c>
      <c r="AV516" s="13" t="s">
        <v>86</v>
      </c>
      <c r="AW516" s="13" t="s">
        <v>32</v>
      </c>
      <c r="AX516" s="13" t="s">
        <v>76</v>
      </c>
      <c r="AY516" s="162" t="s">
        <v>155</v>
      </c>
    </row>
    <row r="517" spans="1:65" s="15" customFormat="1">
      <c r="B517" s="176"/>
      <c r="D517" s="161" t="s">
        <v>167</v>
      </c>
      <c r="E517" s="177" t="s">
        <v>1</v>
      </c>
      <c r="F517" s="178" t="s">
        <v>178</v>
      </c>
      <c r="H517" s="179">
        <v>10</v>
      </c>
      <c r="I517" s="180"/>
      <c r="L517" s="176"/>
      <c r="M517" s="181"/>
      <c r="N517" s="182"/>
      <c r="O517" s="182"/>
      <c r="P517" s="182"/>
      <c r="Q517" s="182"/>
      <c r="R517" s="182"/>
      <c r="S517" s="182"/>
      <c r="T517" s="183"/>
      <c r="AT517" s="177" t="s">
        <v>167</v>
      </c>
      <c r="AU517" s="177" t="s">
        <v>86</v>
      </c>
      <c r="AV517" s="15" t="s">
        <v>161</v>
      </c>
      <c r="AW517" s="15" t="s">
        <v>32</v>
      </c>
      <c r="AX517" s="15" t="s">
        <v>84</v>
      </c>
      <c r="AY517" s="177" t="s">
        <v>155</v>
      </c>
    </row>
    <row r="518" spans="1:65" s="2" customFormat="1" ht="24.2" customHeight="1">
      <c r="A518" s="33"/>
      <c r="B518" s="145"/>
      <c r="C518" s="146" t="s">
        <v>398</v>
      </c>
      <c r="D518" s="146" t="s">
        <v>157</v>
      </c>
      <c r="E518" s="147" t="s">
        <v>1300</v>
      </c>
      <c r="F518" s="148" t="s">
        <v>1301</v>
      </c>
      <c r="G518" s="149" t="s">
        <v>160</v>
      </c>
      <c r="H518" s="150">
        <v>8</v>
      </c>
      <c r="I518" s="151"/>
      <c r="J518" s="152">
        <f>ROUND(I518*H518,2)</f>
        <v>0</v>
      </c>
      <c r="K518" s="153"/>
      <c r="L518" s="34"/>
      <c r="M518" s="154" t="s">
        <v>1</v>
      </c>
      <c r="N518" s="155" t="s">
        <v>41</v>
      </c>
      <c r="O518" s="59"/>
      <c r="P518" s="156">
        <f>O518*H518</f>
        <v>0</v>
      </c>
      <c r="Q518" s="156">
        <v>0</v>
      </c>
      <c r="R518" s="156">
        <f>Q518*H518</f>
        <v>0</v>
      </c>
      <c r="S518" s="156">
        <v>0</v>
      </c>
      <c r="T518" s="157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58" t="s">
        <v>188</v>
      </c>
      <c r="AT518" s="158" t="s">
        <v>157</v>
      </c>
      <c r="AU518" s="158" t="s">
        <v>86</v>
      </c>
      <c r="AY518" s="18" t="s">
        <v>155</v>
      </c>
      <c r="BE518" s="159">
        <f>IF(N518="základní",J518,0)</f>
        <v>0</v>
      </c>
      <c r="BF518" s="159">
        <f>IF(N518="snížená",J518,0)</f>
        <v>0</v>
      </c>
      <c r="BG518" s="159">
        <f>IF(N518="zákl. přenesená",J518,0)</f>
        <v>0</v>
      </c>
      <c r="BH518" s="159">
        <f>IF(N518="sníž. přenesená",J518,0)</f>
        <v>0</v>
      </c>
      <c r="BI518" s="159">
        <f>IF(N518="nulová",J518,0)</f>
        <v>0</v>
      </c>
      <c r="BJ518" s="18" t="s">
        <v>84</v>
      </c>
      <c r="BK518" s="159">
        <f>ROUND(I518*H518,2)</f>
        <v>0</v>
      </c>
      <c r="BL518" s="18" t="s">
        <v>188</v>
      </c>
      <c r="BM518" s="158" t="s">
        <v>1302</v>
      </c>
    </row>
    <row r="519" spans="1:65" s="13" customFormat="1">
      <c r="B519" s="160"/>
      <c r="D519" s="161" t="s">
        <v>167</v>
      </c>
      <c r="E519" s="162" t="s">
        <v>1</v>
      </c>
      <c r="F519" s="163" t="s">
        <v>1268</v>
      </c>
      <c r="H519" s="164">
        <v>7</v>
      </c>
      <c r="I519" s="165"/>
      <c r="L519" s="160"/>
      <c r="M519" s="166"/>
      <c r="N519" s="167"/>
      <c r="O519" s="167"/>
      <c r="P519" s="167"/>
      <c r="Q519" s="167"/>
      <c r="R519" s="167"/>
      <c r="S519" s="167"/>
      <c r="T519" s="168"/>
      <c r="AT519" s="162" t="s">
        <v>167</v>
      </c>
      <c r="AU519" s="162" t="s">
        <v>86</v>
      </c>
      <c r="AV519" s="13" t="s">
        <v>86</v>
      </c>
      <c r="AW519" s="13" t="s">
        <v>32</v>
      </c>
      <c r="AX519" s="13" t="s">
        <v>76</v>
      </c>
      <c r="AY519" s="162" t="s">
        <v>155</v>
      </c>
    </row>
    <row r="520" spans="1:65" s="13" customFormat="1">
      <c r="B520" s="160"/>
      <c r="D520" s="161" t="s">
        <v>167</v>
      </c>
      <c r="E520" s="162" t="s">
        <v>1</v>
      </c>
      <c r="F520" s="163" t="s">
        <v>1269</v>
      </c>
      <c r="H520" s="164">
        <v>1</v>
      </c>
      <c r="I520" s="165"/>
      <c r="L520" s="160"/>
      <c r="M520" s="166"/>
      <c r="N520" s="167"/>
      <c r="O520" s="167"/>
      <c r="P520" s="167"/>
      <c r="Q520" s="167"/>
      <c r="R520" s="167"/>
      <c r="S520" s="167"/>
      <c r="T520" s="168"/>
      <c r="AT520" s="162" t="s">
        <v>167</v>
      </c>
      <c r="AU520" s="162" t="s">
        <v>86</v>
      </c>
      <c r="AV520" s="13" t="s">
        <v>86</v>
      </c>
      <c r="AW520" s="13" t="s">
        <v>32</v>
      </c>
      <c r="AX520" s="13" t="s">
        <v>76</v>
      </c>
      <c r="AY520" s="162" t="s">
        <v>155</v>
      </c>
    </row>
    <row r="521" spans="1:65" s="15" customFormat="1">
      <c r="B521" s="176"/>
      <c r="D521" s="161" t="s">
        <v>167</v>
      </c>
      <c r="E521" s="177" t="s">
        <v>1</v>
      </c>
      <c r="F521" s="178" t="s">
        <v>178</v>
      </c>
      <c r="H521" s="179">
        <v>8</v>
      </c>
      <c r="I521" s="180"/>
      <c r="L521" s="176"/>
      <c r="M521" s="181"/>
      <c r="N521" s="182"/>
      <c r="O521" s="182"/>
      <c r="P521" s="182"/>
      <c r="Q521" s="182"/>
      <c r="R521" s="182"/>
      <c r="S521" s="182"/>
      <c r="T521" s="183"/>
      <c r="AT521" s="177" t="s">
        <v>167</v>
      </c>
      <c r="AU521" s="177" t="s">
        <v>86</v>
      </c>
      <c r="AV521" s="15" t="s">
        <v>161</v>
      </c>
      <c r="AW521" s="15" t="s">
        <v>32</v>
      </c>
      <c r="AX521" s="15" t="s">
        <v>84</v>
      </c>
      <c r="AY521" s="177" t="s">
        <v>155</v>
      </c>
    </row>
    <row r="522" spans="1:65" s="2" customFormat="1" ht="24.2" customHeight="1">
      <c r="A522" s="33"/>
      <c r="B522" s="145"/>
      <c r="C522" s="146" t="s">
        <v>1303</v>
      </c>
      <c r="D522" s="146" t="s">
        <v>157</v>
      </c>
      <c r="E522" s="147" t="s">
        <v>1304</v>
      </c>
      <c r="F522" s="148" t="s">
        <v>1305</v>
      </c>
      <c r="G522" s="149" t="s">
        <v>160</v>
      </c>
      <c r="H522" s="150">
        <v>11</v>
      </c>
      <c r="I522" s="151"/>
      <c r="J522" s="152">
        <f>ROUND(I522*H522,2)</f>
        <v>0</v>
      </c>
      <c r="K522" s="153"/>
      <c r="L522" s="34"/>
      <c r="M522" s="154" t="s">
        <v>1</v>
      </c>
      <c r="N522" s="155" t="s">
        <v>41</v>
      </c>
      <c r="O522" s="59"/>
      <c r="P522" s="156">
        <f>O522*H522</f>
        <v>0</v>
      </c>
      <c r="Q522" s="156">
        <v>0</v>
      </c>
      <c r="R522" s="156">
        <f>Q522*H522</f>
        <v>0</v>
      </c>
      <c r="S522" s="156">
        <v>0</v>
      </c>
      <c r="T522" s="157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58" t="s">
        <v>188</v>
      </c>
      <c r="AT522" s="158" t="s">
        <v>157</v>
      </c>
      <c r="AU522" s="158" t="s">
        <v>86</v>
      </c>
      <c r="AY522" s="18" t="s">
        <v>155</v>
      </c>
      <c r="BE522" s="159">
        <f>IF(N522="základní",J522,0)</f>
        <v>0</v>
      </c>
      <c r="BF522" s="159">
        <f>IF(N522="snížená",J522,0)</f>
        <v>0</v>
      </c>
      <c r="BG522" s="159">
        <f>IF(N522="zákl. přenesená",J522,0)</f>
        <v>0</v>
      </c>
      <c r="BH522" s="159">
        <f>IF(N522="sníž. přenesená",J522,0)</f>
        <v>0</v>
      </c>
      <c r="BI522" s="159">
        <f>IF(N522="nulová",J522,0)</f>
        <v>0</v>
      </c>
      <c r="BJ522" s="18" t="s">
        <v>84</v>
      </c>
      <c r="BK522" s="159">
        <f>ROUND(I522*H522,2)</f>
        <v>0</v>
      </c>
      <c r="BL522" s="18" t="s">
        <v>188</v>
      </c>
      <c r="BM522" s="158" t="s">
        <v>1306</v>
      </c>
    </row>
    <row r="523" spans="1:65" s="13" customFormat="1">
      <c r="B523" s="160"/>
      <c r="D523" s="161" t="s">
        <v>167</v>
      </c>
      <c r="E523" s="162" t="s">
        <v>1</v>
      </c>
      <c r="F523" s="163" t="s">
        <v>1277</v>
      </c>
      <c r="H523" s="164">
        <v>10</v>
      </c>
      <c r="I523" s="165"/>
      <c r="L523" s="160"/>
      <c r="M523" s="166"/>
      <c r="N523" s="167"/>
      <c r="O523" s="167"/>
      <c r="P523" s="167"/>
      <c r="Q523" s="167"/>
      <c r="R523" s="167"/>
      <c r="S523" s="167"/>
      <c r="T523" s="168"/>
      <c r="AT523" s="162" t="s">
        <v>167</v>
      </c>
      <c r="AU523" s="162" t="s">
        <v>86</v>
      </c>
      <c r="AV523" s="13" t="s">
        <v>86</v>
      </c>
      <c r="AW523" s="13" t="s">
        <v>32</v>
      </c>
      <c r="AX523" s="13" t="s">
        <v>76</v>
      </c>
      <c r="AY523" s="162" t="s">
        <v>155</v>
      </c>
    </row>
    <row r="524" spans="1:65" s="13" customFormat="1">
      <c r="B524" s="160"/>
      <c r="D524" s="161" t="s">
        <v>167</v>
      </c>
      <c r="E524" s="162" t="s">
        <v>1</v>
      </c>
      <c r="F524" s="163" t="s">
        <v>1287</v>
      </c>
      <c r="H524" s="164">
        <v>1</v>
      </c>
      <c r="I524" s="165"/>
      <c r="L524" s="160"/>
      <c r="M524" s="166"/>
      <c r="N524" s="167"/>
      <c r="O524" s="167"/>
      <c r="P524" s="167"/>
      <c r="Q524" s="167"/>
      <c r="R524" s="167"/>
      <c r="S524" s="167"/>
      <c r="T524" s="168"/>
      <c r="AT524" s="162" t="s">
        <v>167</v>
      </c>
      <c r="AU524" s="162" t="s">
        <v>86</v>
      </c>
      <c r="AV524" s="13" t="s">
        <v>86</v>
      </c>
      <c r="AW524" s="13" t="s">
        <v>32</v>
      </c>
      <c r="AX524" s="13" t="s">
        <v>76</v>
      </c>
      <c r="AY524" s="162" t="s">
        <v>155</v>
      </c>
    </row>
    <row r="525" spans="1:65" s="15" customFormat="1">
      <c r="B525" s="176"/>
      <c r="D525" s="161" t="s">
        <v>167</v>
      </c>
      <c r="E525" s="177" t="s">
        <v>1</v>
      </c>
      <c r="F525" s="178" t="s">
        <v>178</v>
      </c>
      <c r="H525" s="179">
        <v>11</v>
      </c>
      <c r="I525" s="180"/>
      <c r="L525" s="176"/>
      <c r="M525" s="181"/>
      <c r="N525" s="182"/>
      <c r="O525" s="182"/>
      <c r="P525" s="182"/>
      <c r="Q525" s="182"/>
      <c r="R525" s="182"/>
      <c r="S525" s="182"/>
      <c r="T525" s="183"/>
      <c r="AT525" s="177" t="s">
        <v>167</v>
      </c>
      <c r="AU525" s="177" t="s">
        <v>86</v>
      </c>
      <c r="AV525" s="15" t="s">
        <v>161</v>
      </c>
      <c r="AW525" s="15" t="s">
        <v>32</v>
      </c>
      <c r="AX525" s="15" t="s">
        <v>84</v>
      </c>
      <c r="AY525" s="177" t="s">
        <v>155</v>
      </c>
    </row>
    <row r="526" spans="1:65" s="2" customFormat="1" ht="24.2" customHeight="1">
      <c r="A526" s="33"/>
      <c r="B526" s="145"/>
      <c r="C526" s="146" t="s">
        <v>1307</v>
      </c>
      <c r="D526" s="146" t="s">
        <v>157</v>
      </c>
      <c r="E526" s="147" t="s">
        <v>1308</v>
      </c>
      <c r="F526" s="148" t="s">
        <v>1309</v>
      </c>
      <c r="G526" s="149" t="s">
        <v>160</v>
      </c>
      <c r="H526" s="150">
        <v>2</v>
      </c>
      <c r="I526" s="151"/>
      <c r="J526" s="152">
        <f>ROUND(I526*H526,2)</f>
        <v>0</v>
      </c>
      <c r="K526" s="153"/>
      <c r="L526" s="34"/>
      <c r="M526" s="154" t="s">
        <v>1</v>
      </c>
      <c r="N526" s="155" t="s">
        <v>41</v>
      </c>
      <c r="O526" s="59"/>
      <c r="P526" s="156">
        <f>O526*H526</f>
        <v>0</v>
      </c>
      <c r="Q526" s="156">
        <v>0</v>
      </c>
      <c r="R526" s="156">
        <f>Q526*H526</f>
        <v>0</v>
      </c>
      <c r="S526" s="156">
        <v>0</v>
      </c>
      <c r="T526" s="157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58" t="s">
        <v>188</v>
      </c>
      <c r="AT526" s="158" t="s">
        <v>157</v>
      </c>
      <c r="AU526" s="158" t="s">
        <v>86</v>
      </c>
      <c r="AY526" s="18" t="s">
        <v>155</v>
      </c>
      <c r="BE526" s="159">
        <f>IF(N526="základní",J526,0)</f>
        <v>0</v>
      </c>
      <c r="BF526" s="159">
        <f>IF(N526="snížená",J526,0)</f>
        <v>0</v>
      </c>
      <c r="BG526" s="159">
        <f>IF(N526="zákl. přenesená",J526,0)</f>
        <v>0</v>
      </c>
      <c r="BH526" s="159">
        <f>IF(N526="sníž. přenesená",J526,0)</f>
        <v>0</v>
      </c>
      <c r="BI526" s="159">
        <f>IF(N526="nulová",J526,0)</f>
        <v>0</v>
      </c>
      <c r="BJ526" s="18" t="s">
        <v>84</v>
      </c>
      <c r="BK526" s="159">
        <f>ROUND(I526*H526,2)</f>
        <v>0</v>
      </c>
      <c r="BL526" s="18" t="s">
        <v>188</v>
      </c>
      <c r="BM526" s="158" t="s">
        <v>1310</v>
      </c>
    </row>
    <row r="527" spans="1:65" s="13" customFormat="1">
      <c r="B527" s="160"/>
      <c r="D527" s="161" t="s">
        <v>167</v>
      </c>
      <c r="E527" s="162" t="s">
        <v>1</v>
      </c>
      <c r="F527" s="163" t="s">
        <v>1269</v>
      </c>
      <c r="H527" s="164">
        <v>1</v>
      </c>
      <c r="I527" s="165"/>
      <c r="L527" s="160"/>
      <c r="M527" s="166"/>
      <c r="N527" s="167"/>
      <c r="O527" s="167"/>
      <c r="P527" s="167"/>
      <c r="Q527" s="167"/>
      <c r="R527" s="167"/>
      <c r="S527" s="167"/>
      <c r="T527" s="168"/>
      <c r="AT527" s="162" t="s">
        <v>167</v>
      </c>
      <c r="AU527" s="162" t="s">
        <v>86</v>
      </c>
      <c r="AV527" s="13" t="s">
        <v>86</v>
      </c>
      <c r="AW527" s="13" t="s">
        <v>32</v>
      </c>
      <c r="AX527" s="13" t="s">
        <v>76</v>
      </c>
      <c r="AY527" s="162" t="s">
        <v>155</v>
      </c>
    </row>
    <row r="528" spans="1:65" s="13" customFormat="1">
      <c r="B528" s="160"/>
      <c r="D528" s="161" t="s">
        <v>167</v>
      </c>
      <c r="E528" s="162" t="s">
        <v>1</v>
      </c>
      <c r="F528" s="163" t="s">
        <v>1287</v>
      </c>
      <c r="H528" s="164">
        <v>1</v>
      </c>
      <c r="I528" s="165"/>
      <c r="L528" s="160"/>
      <c r="M528" s="166"/>
      <c r="N528" s="167"/>
      <c r="O528" s="167"/>
      <c r="P528" s="167"/>
      <c r="Q528" s="167"/>
      <c r="R528" s="167"/>
      <c r="S528" s="167"/>
      <c r="T528" s="168"/>
      <c r="AT528" s="162" t="s">
        <v>167</v>
      </c>
      <c r="AU528" s="162" t="s">
        <v>86</v>
      </c>
      <c r="AV528" s="13" t="s">
        <v>86</v>
      </c>
      <c r="AW528" s="13" t="s">
        <v>32</v>
      </c>
      <c r="AX528" s="13" t="s">
        <v>76</v>
      </c>
      <c r="AY528" s="162" t="s">
        <v>155</v>
      </c>
    </row>
    <row r="529" spans="1:65" s="15" customFormat="1">
      <c r="B529" s="176"/>
      <c r="D529" s="161" t="s">
        <v>167</v>
      </c>
      <c r="E529" s="177" t="s">
        <v>1</v>
      </c>
      <c r="F529" s="178" t="s">
        <v>178</v>
      </c>
      <c r="H529" s="179">
        <v>2</v>
      </c>
      <c r="I529" s="180"/>
      <c r="L529" s="176"/>
      <c r="M529" s="181"/>
      <c r="N529" s="182"/>
      <c r="O529" s="182"/>
      <c r="P529" s="182"/>
      <c r="Q529" s="182"/>
      <c r="R529" s="182"/>
      <c r="S529" s="182"/>
      <c r="T529" s="183"/>
      <c r="AT529" s="177" t="s">
        <v>167</v>
      </c>
      <c r="AU529" s="177" t="s">
        <v>86</v>
      </c>
      <c r="AV529" s="15" t="s">
        <v>161</v>
      </c>
      <c r="AW529" s="15" t="s">
        <v>32</v>
      </c>
      <c r="AX529" s="15" t="s">
        <v>84</v>
      </c>
      <c r="AY529" s="177" t="s">
        <v>155</v>
      </c>
    </row>
    <row r="530" spans="1:65" s="2" customFormat="1" ht="33" customHeight="1">
      <c r="A530" s="33"/>
      <c r="B530" s="145"/>
      <c r="C530" s="146" t="s">
        <v>432</v>
      </c>
      <c r="D530" s="146" t="s">
        <v>157</v>
      </c>
      <c r="E530" s="147" t="s">
        <v>1311</v>
      </c>
      <c r="F530" s="148" t="s">
        <v>1312</v>
      </c>
      <c r="G530" s="149" t="s">
        <v>160</v>
      </c>
      <c r="H530" s="150">
        <v>1</v>
      </c>
      <c r="I530" s="151"/>
      <c r="J530" s="152">
        <f>ROUND(I530*H530,2)</f>
        <v>0</v>
      </c>
      <c r="K530" s="153"/>
      <c r="L530" s="34"/>
      <c r="M530" s="154" t="s">
        <v>1</v>
      </c>
      <c r="N530" s="155" t="s">
        <v>41</v>
      </c>
      <c r="O530" s="59"/>
      <c r="P530" s="156">
        <f>O530*H530</f>
        <v>0</v>
      </c>
      <c r="Q530" s="156">
        <v>0</v>
      </c>
      <c r="R530" s="156">
        <f>Q530*H530</f>
        <v>0</v>
      </c>
      <c r="S530" s="156">
        <v>0</v>
      </c>
      <c r="T530" s="157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58" t="s">
        <v>188</v>
      </c>
      <c r="AT530" s="158" t="s">
        <v>157</v>
      </c>
      <c r="AU530" s="158" t="s">
        <v>86</v>
      </c>
      <c r="AY530" s="18" t="s">
        <v>155</v>
      </c>
      <c r="BE530" s="159">
        <f>IF(N530="základní",J530,0)</f>
        <v>0</v>
      </c>
      <c r="BF530" s="159">
        <f>IF(N530="snížená",J530,0)</f>
        <v>0</v>
      </c>
      <c r="BG530" s="159">
        <f>IF(N530="zákl. přenesená",J530,0)</f>
        <v>0</v>
      </c>
      <c r="BH530" s="159">
        <f>IF(N530="sníž. přenesená",J530,0)</f>
        <v>0</v>
      </c>
      <c r="BI530" s="159">
        <f>IF(N530="nulová",J530,0)</f>
        <v>0</v>
      </c>
      <c r="BJ530" s="18" t="s">
        <v>84</v>
      </c>
      <c r="BK530" s="159">
        <f>ROUND(I530*H530,2)</f>
        <v>0</v>
      </c>
      <c r="BL530" s="18" t="s">
        <v>188</v>
      </c>
      <c r="BM530" s="158" t="s">
        <v>1313</v>
      </c>
    </row>
    <row r="531" spans="1:65" s="13" customFormat="1">
      <c r="B531" s="160"/>
      <c r="D531" s="161" t="s">
        <v>167</v>
      </c>
      <c r="E531" s="162" t="s">
        <v>1</v>
      </c>
      <c r="F531" s="163" t="s">
        <v>1269</v>
      </c>
      <c r="H531" s="164">
        <v>1</v>
      </c>
      <c r="I531" s="165"/>
      <c r="L531" s="160"/>
      <c r="M531" s="166"/>
      <c r="N531" s="167"/>
      <c r="O531" s="167"/>
      <c r="P531" s="167"/>
      <c r="Q531" s="167"/>
      <c r="R531" s="167"/>
      <c r="S531" s="167"/>
      <c r="T531" s="168"/>
      <c r="AT531" s="162" t="s">
        <v>167</v>
      </c>
      <c r="AU531" s="162" t="s">
        <v>86</v>
      </c>
      <c r="AV531" s="13" t="s">
        <v>86</v>
      </c>
      <c r="AW531" s="13" t="s">
        <v>32</v>
      </c>
      <c r="AX531" s="13" t="s">
        <v>76</v>
      </c>
      <c r="AY531" s="162" t="s">
        <v>155</v>
      </c>
    </row>
    <row r="532" spans="1:65" s="15" customFormat="1">
      <c r="B532" s="176"/>
      <c r="D532" s="161" t="s">
        <v>167</v>
      </c>
      <c r="E532" s="177" t="s">
        <v>1</v>
      </c>
      <c r="F532" s="178" t="s">
        <v>178</v>
      </c>
      <c r="H532" s="179">
        <v>1</v>
      </c>
      <c r="I532" s="180"/>
      <c r="L532" s="176"/>
      <c r="M532" s="181"/>
      <c r="N532" s="182"/>
      <c r="O532" s="182"/>
      <c r="P532" s="182"/>
      <c r="Q532" s="182"/>
      <c r="R532" s="182"/>
      <c r="S532" s="182"/>
      <c r="T532" s="183"/>
      <c r="AT532" s="177" t="s">
        <v>167</v>
      </c>
      <c r="AU532" s="177" t="s">
        <v>86</v>
      </c>
      <c r="AV532" s="15" t="s">
        <v>161</v>
      </c>
      <c r="AW532" s="15" t="s">
        <v>32</v>
      </c>
      <c r="AX532" s="15" t="s">
        <v>84</v>
      </c>
      <c r="AY532" s="177" t="s">
        <v>155</v>
      </c>
    </row>
    <row r="533" spans="1:65" s="2" customFormat="1" ht="37.9" customHeight="1">
      <c r="A533" s="33"/>
      <c r="B533" s="145"/>
      <c r="C533" s="146" t="s">
        <v>369</v>
      </c>
      <c r="D533" s="146" t="s">
        <v>157</v>
      </c>
      <c r="E533" s="147" t="s">
        <v>1314</v>
      </c>
      <c r="F533" s="148" t="s">
        <v>1315</v>
      </c>
      <c r="G533" s="149" t="s">
        <v>160</v>
      </c>
      <c r="H533" s="150">
        <v>3</v>
      </c>
      <c r="I533" s="151"/>
      <c r="J533" s="152">
        <f>ROUND(I533*H533,2)</f>
        <v>0</v>
      </c>
      <c r="K533" s="153"/>
      <c r="L533" s="34"/>
      <c r="M533" s="154" t="s">
        <v>1</v>
      </c>
      <c r="N533" s="155" t="s">
        <v>41</v>
      </c>
      <c r="O533" s="59"/>
      <c r="P533" s="156">
        <f>O533*H533</f>
        <v>0</v>
      </c>
      <c r="Q533" s="156">
        <v>0</v>
      </c>
      <c r="R533" s="156">
        <f>Q533*H533</f>
        <v>0</v>
      </c>
      <c r="S533" s="156">
        <v>0</v>
      </c>
      <c r="T533" s="157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58" t="s">
        <v>188</v>
      </c>
      <c r="AT533" s="158" t="s">
        <v>157</v>
      </c>
      <c r="AU533" s="158" t="s">
        <v>86</v>
      </c>
      <c r="AY533" s="18" t="s">
        <v>155</v>
      </c>
      <c r="BE533" s="159">
        <f>IF(N533="základní",J533,0)</f>
        <v>0</v>
      </c>
      <c r="BF533" s="159">
        <f>IF(N533="snížená",J533,0)</f>
        <v>0</v>
      </c>
      <c r="BG533" s="159">
        <f>IF(N533="zákl. přenesená",J533,0)</f>
        <v>0</v>
      </c>
      <c r="BH533" s="159">
        <f>IF(N533="sníž. přenesená",J533,0)</f>
        <v>0</v>
      </c>
      <c r="BI533" s="159">
        <f>IF(N533="nulová",J533,0)</f>
        <v>0</v>
      </c>
      <c r="BJ533" s="18" t="s">
        <v>84</v>
      </c>
      <c r="BK533" s="159">
        <f>ROUND(I533*H533,2)</f>
        <v>0</v>
      </c>
      <c r="BL533" s="18" t="s">
        <v>188</v>
      </c>
      <c r="BM533" s="158" t="s">
        <v>1316</v>
      </c>
    </row>
    <row r="534" spans="1:65" s="13" customFormat="1">
      <c r="B534" s="160"/>
      <c r="D534" s="161" t="s">
        <v>167</v>
      </c>
      <c r="E534" s="162" t="s">
        <v>1</v>
      </c>
      <c r="F534" s="163" t="s">
        <v>1317</v>
      </c>
      <c r="H534" s="164">
        <v>3</v>
      </c>
      <c r="I534" s="165"/>
      <c r="L534" s="160"/>
      <c r="M534" s="166"/>
      <c r="N534" s="167"/>
      <c r="O534" s="167"/>
      <c r="P534" s="167"/>
      <c r="Q534" s="167"/>
      <c r="R534" s="167"/>
      <c r="S534" s="167"/>
      <c r="T534" s="168"/>
      <c r="AT534" s="162" t="s">
        <v>167</v>
      </c>
      <c r="AU534" s="162" t="s">
        <v>86</v>
      </c>
      <c r="AV534" s="13" t="s">
        <v>86</v>
      </c>
      <c r="AW534" s="13" t="s">
        <v>32</v>
      </c>
      <c r="AX534" s="13" t="s">
        <v>76</v>
      </c>
      <c r="AY534" s="162" t="s">
        <v>155</v>
      </c>
    </row>
    <row r="535" spans="1:65" s="15" customFormat="1">
      <c r="B535" s="176"/>
      <c r="D535" s="161" t="s">
        <v>167</v>
      </c>
      <c r="E535" s="177" t="s">
        <v>1</v>
      </c>
      <c r="F535" s="178" t="s">
        <v>178</v>
      </c>
      <c r="H535" s="179">
        <v>3</v>
      </c>
      <c r="I535" s="180"/>
      <c r="L535" s="176"/>
      <c r="M535" s="181"/>
      <c r="N535" s="182"/>
      <c r="O535" s="182"/>
      <c r="P535" s="182"/>
      <c r="Q535" s="182"/>
      <c r="R535" s="182"/>
      <c r="S535" s="182"/>
      <c r="T535" s="183"/>
      <c r="AT535" s="177" t="s">
        <v>167</v>
      </c>
      <c r="AU535" s="177" t="s">
        <v>86</v>
      </c>
      <c r="AV535" s="15" t="s">
        <v>161</v>
      </c>
      <c r="AW535" s="15" t="s">
        <v>32</v>
      </c>
      <c r="AX535" s="15" t="s">
        <v>84</v>
      </c>
      <c r="AY535" s="177" t="s">
        <v>155</v>
      </c>
    </row>
    <row r="536" spans="1:65" s="2" customFormat="1" ht="33" customHeight="1">
      <c r="A536" s="33"/>
      <c r="B536" s="145"/>
      <c r="C536" s="146" t="s">
        <v>1318</v>
      </c>
      <c r="D536" s="146" t="s">
        <v>157</v>
      </c>
      <c r="E536" s="147" t="s">
        <v>1319</v>
      </c>
      <c r="F536" s="148" t="s">
        <v>1320</v>
      </c>
      <c r="G536" s="149" t="s">
        <v>160</v>
      </c>
      <c r="H536" s="150">
        <v>2</v>
      </c>
      <c r="I536" s="151"/>
      <c r="J536" s="152">
        <f>ROUND(I536*H536,2)</f>
        <v>0</v>
      </c>
      <c r="K536" s="153"/>
      <c r="L536" s="34"/>
      <c r="M536" s="154" t="s">
        <v>1</v>
      </c>
      <c r="N536" s="155" t="s">
        <v>41</v>
      </c>
      <c r="O536" s="59"/>
      <c r="P536" s="156">
        <f>O536*H536</f>
        <v>0</v>
      </c>
      <c r="Q536" s="156">
        <v>0</v>
      </c>
      <c r="R536" s="156">
        <f>Q536*H536</f>
        <v>0</v>
      </c>
      <c r="S536" s="156">
        <v>0</v>
      </c>
      <c r="T536" s="157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58" t="s">
        <v>188</v>
      </c>
      <c r="AT536" s="158" t="s">
        <v>157</v>
      </c>
      <c r="AU536" s="158" t="s">
        <v>86</v>
      </c>
      <c r="AY536" s="18" t="s">
        <v>155</v>
      </c>
      <c r="BE536" s="159">
        <f>IF(N536="základní",J536,0)</f>
        <v>0</v>
      </c>
      <c r="BF536" s="159">
        <f>IF(N536="snížená",J536,0)</f>
        <v>0</v>
      </c>
      <c r="BG536" s="159">
        <f>IF(N536="zákl. přenesená",J536,0)</f>
        <v>0</v>
      </c>
      <c r="BH536" s="159">
        <f>IF(N536="sníž. přenesená",J536,0)</f>
        <v>0</v>
      </c>
      <c r="BI536" s="159">
        <f>IF(N536="nulová",J536,0)</f>
        <v>0</v>
      </c>
      <c r="BJ536" s="18" t="s">
        <v>84</v>
      </c>
      <c r="BK536" s="159">
        <f>ROUND(I536*H536,2)</f>
        <v>0</v>
      </c>
      <c r="BL536" s="18" t="s">
        <v>188</v>
      </c>
      <c r="BM536" s="158" t="s">
        <v>1321</v>
      </c>
    </row>
    <row r="537" spans="1:65" s="13" customFormat="1">
      <c r="B537" s="160"/>
      <c r="D537" s="161" t="s">
        <v>167</v>
      </c>
      <c r="E537" s="162" t="s">
        <v>1</v>
      </c>
      <c r="F537" s="163" t="s">
        <v>1322</v>
      </c>
      <c r="H537" s="164">
        <v>2</v>
      </c>
      <c r="I537" s="165"/>
      <c r="L537" s="160"/>
      <c r="M537" s="166"/>
      <c r="N537" s="167"/>
      <c r="O537" s="167"/>
      <c r="P537" s="167"/>
      <c r="Q537" s="167"/>
      <c r="R537" s="167"/>
      <c r="S537" s="167"/>
      <c r="T537" s="168"/>
      <c r="AT537" s="162" t="s">
        <v>167</v>
      </c>
      <c r="AU537" s="162" t="s">
        <v>86</v>
      </c>
      <c r="AV537" s="13" t="s">
        <v>86</v>
      </c>
      <c r="AW537" s="13" t="s">
        <v>32</v>
      </c>
      <c r="AX537" s="13" t="s">
        <v>76</v>
      </c>
      <c r="AY537" s="162" t="s">
        <v>155</v>
      </c>
    </row>
    <row r="538" spans="1:65" s="15" customFormat="1">
      <c r="B538" s="176"/>
      <c r="D538" s="161" t="s">
        <v>167</v>
      </c>
      <c r="E538" s="177" t="s">
        <v>1</v>
      </c>
      <c r="F538" s="178" t="s">
        <v>178</v>
      </c>
      <c r="H538" s="179">
        <v>2</v>
      </c>
      <c r="I538" s="180"/>
      <c r="L538" s="176"/>
      <c r="M538" s="181"/>
      <c r="N538" s="182"/>
      <c r="O538" s="182"/>
      <c r="P538" s="182"/>
      <c r="Q538" s="182"/>
      <c r="R538" s="182"/>
      <c r="S538" s="182"/>
      <c r="T538" s="183"/>
      <c r="AT538" s="177" t="s">
        <v>167</v>
      </c>
      <c r="AU538" s="177" t="s">
        <v>86</v>
      </c>
      <c r="AV538" s="15" t="s">
        <v>161</v>
      </c>
      <c r="AW538" s="15" t="s">
        <v>32</v>
      </c>
      <c r="AX538" s="15" t="s">
        <v>84</v>
      </c>
      <c r="AY538" s="177" t="s">
        <v>155</v>
      </c>
    </row>
    <row r="539" spans="1:65" s="2" customFormat="1" ht="24.2" customHeight="1">
      <c r="A539" s="33"/>
      <c r="B539" s="145"/>
      <c r="C539" s="146" t="s">
        <v>481</v>
      </c>
      <c r="D539" s="146" t="s">
        <v>157</v>
      </c>
      <c r="E539" s="147" t="s">
        <v>1323</v>
      </c>
      <c r="F539" s="148" t="s">
        <v>1324</v>
      </c>
      <c r="G539" s="149" t="s">
        <v>160</v>
      </c>
      <c r="H539" s="150">
        <v>2</v>
      </c>
      <c r="I539" s="151"/>
      <c r="J539" s="152">
        <f>ROUND(I539*H539,2)</f>
        <v>0</v>
      </c>
      <c r="K539" s="153"/>
      <c r="L539" s="34"/>
      <c r="M539" s="154" t="s">
        <v>1</v>
      </c>
      <c r="N539" s="155" t="s">
        <v>41</v>
      </c>
      <c r="O539" s="59"/>
      <c r="P539" s="156">
        <f>O539*H539</f>
        <v>0</v>
      </c>
      <c r="Q539" s="156">
        <v>0</v>
      </c>
      <c r="R539" s="156">
        <f>Q539*H539</f>
        <v>0</v>
      </c>
      <c r="S539" s="156">
        <v>0</v>
      </c>
      <c r="T539" s="157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58" t="s">
        <v>188</v>
      </c>
      <c r="AT539" s="158" t="s">
        <v>157</v>
      </c>
      <c r="AU539" s="158" t="s">
        <v>86</v>
      </c>
      <c r="AY539" s="18" t="s">
        <v>155</v>
      </c>
      <c r="BE539" s="159">
        <f>IF(N539="základní",J539,0)</f>
        <v>0</v>
      </c>
      <c r="BF539" s="159">
        <f>IF(N539="snížená",J539,0)</f>
        <v>0</v>
      </c>
      <c r="BG539" s="159">
        <f>IF(N539="zákl. přenesená",J539,0)</f>
        <v>0</v>
      </c>
      <c r="BH539" s="159">
        <f>IF(N539="sníž. přenesená",J539,0)</f>
        <v>0</v>
      </c>
      <c r="BI539" s="159">
        <f>IF(N539="nulová",J539,0)</f>
        <v>0</v>
      </c>
      <c r="BJ539" s="18" t="s">
        <v>84</v>
      </c>
      <c r="BK539" s="159">
        <f>ROUND(I539*H539,2)</f>
        <v>0</v>
      </c>
      <c r="BL539" s="18" t="s">
        <v>188</v>
      </c>
      <c r="BM539" s="158" t="s">
        <v>1325</v>
      </c>
    </row>
    <row r="540" spans="1:65" s="13" customFormat="1">
      <c r="B540" s="160"/>
      <c r="D540" s="161" t="s">
        <v>167</v>
      </c>
      <c r="E540" s="162" t="s">
        <v>1</v>
      </c>
      <c r="F540" s="163" t="s">
        <v>1322</v>
      </c>
      <c r="H540" s="164">
        <v>2</v>
      </c>
      <c r="I540" s="165"/>
      <c r="L540" s="160"/>
      <c r="M540" s="166"/>
      <c r="N540" s="167"/>
      <c r="O540" s="167"/>
      <c r="P540" s="167"/>
      <c r="Q540" s="167"/>
      <c r="R540" s="167"/>
      <c r="S540" s="167"/>
      <c r="T540" s="168"/>
      <c r="AT540" s="162" t="s">
        <v>167</v>
      </c>
      <c r="AU540" s="162" t="s">
        <v>86</v>
      </c>
      <c r="AV540" s="13" t="s">
        <v>86</v>
      </c>
      <c r="AW540" s="13" t="s">
        <v>32</v>
      </c>
      <c r="AX540" s="13" t="s">
        <v>76</v>
      </c>
      <c r="AY540" s="162" t="s">
        <v>155</v>
      </c>
    </row>
    <row r="541" spans="1:65" s="15" customFormat="1">
      <c r="B541" s="176"/>
      <c r="D541" s="161" t="s">
        <v>167</v>
      </c>
      <c r="E541" s="177" t="s">
        <v>1</v>
      </c>
      <c r="F541" s="178" t="s">
        <v>178</v>
      </c>
      <c r="H541" s="179">
        <v>2</v>
      </c>
      <c r="I541" s="180"/>
      <c r="L541" s="176"/>
      <c r="M541" s="181"/>
      <c r="N541" s="182"/>
      <c r="O541" s="182"/>
      <c r="P541" s="182"/>
      <c r="Q541" s="182"/>
      <c r="R541" s="182"/>
      <c r="S541" s="182"/>
      <c r="T541" s="183"/>
      <c r="AT541" s="177" t="s">
        <v>167</v>
      </c>
      <c r="AU541" s="177" t="s">
        <v>86</v>
      </c>
      <c r="AV541" s="15" t="s">
        <v>161</v>
      </c>
      <c r="AW541" s="15" t="s">
        <v>32</v>
      </c>
      <c r="AX541" s="15" t="s">
        <v>84</v>
      </c>
      <c r="AY541" s="177" t="s">
        <v>155</v>
      </c>
    </row>
    <row r="542" spans="1:65" s="2" customFormat="1" ht="16.5" customHeight="1">
      <c r="A542" s="33"/>
      <c r="B542" s="145"/>
      <c r="C542" s="146" t="s">
        <v>360</v>
      </c>
      <c r="D542" s="146" t="s">
        <v>157</v>
      </c>
      <c r="E542" s="147" t="s">
        <v>1326</v>
      </c>
      <c r="F542" s="148" t="s">
        <v>1327</v>
      </c>
      <c r="G542" s="149" t="s">
        <v>160</v>
      </c>
      <c r="H542" s="150">
        <v>2</v>
      </c>
      <c r="I542" s="151"/>
      <c r="J542" s="152">
        <f>ROUND(I542*H542,2)</f>
        <v>0</v>
      </c>
      <c r="K542" s="153"/>
      <c r="L542" s="34"/>
      <c r="M542" s="154" t="s">
        <v>1</v>
      </c>
      <c r="N542" s="155" t="s">
        <v>41</v>
      </c>
      <c r="O542" s="59"/>
      <c r="P542" s="156">
        <f>O542*H542</f>
        <v>0</v>
      </c>
      <c r="Q542" s="156">
        <v>0</v>
      </c>
      <c r="R542" s="156">
        <f>Q542*H542</f>
        <v>0</v>
      </c>
      <c r="S542" s="156">
        <v>0</v>
      </c>
      <c r="T542" s="157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58" t="s">
        <v>188</v>
      </c>
      <c r="AT542" s="158" t="s">
        <v>157</v>
      </c>
      <c r="AU542" s="158" t="s">
        <v>86</v>
      </c>
      <c r="AY542" s="18" t="s">
        <v>155</v>
      </c>
      <c r="BE542" s="159">
        <f>IF(N542="základní",J542,0)</f>
        <v>0</v>
      </c>
      <c r="BF542" s="159">
        <f>IF(N542="snížená",J542,0)</f>
        <v>0</v>
      </c>
      <c r="BG542" s="159">
        <f>IF(N542="zákl. přenesená",J542,0)</f>
        <v>0</v>
      </c>
      <c r="BH542" s="159">
        <f>IF(N542="sníž. přenesená",J542,0)</f>
        <v>0</v>
      </c>
      <c r="BI542" s="159">
        <f>IF(N542="nulová",J542,0)</f>
        <v>0</v>
      </c>
      <c r="BJ542" s="18" t="s">
        <v>84</v>
      </c>
      <c r="BK542" s="159">
        <f>ROUND(I542*H542,2)</f>
        <v>0</v>
      </c>
      <c r="BL542" s="18" t="s">
        <v>188</v>
      </c>
      <c r="BM542" s="158" t="s">
        <v>1328</v>
      </c>
    </row>
    <row r="543" spans="1:65" s="2" customFormat="1" ht="44.25" customHeight="1">
      <c r="A543" s="33"/>
      <c r="B543" s="145"/>
      <c r="C543" s="146" t="s">
        <v>435</v>
      </c>
      <c r="D543" s="146" t="s">
        <v>157</v>
      </c>
      <c r="E543" s="147" t="s">
        <v>1329</v>
      </c>
      <c r="F543" s="148" t="s">
        <v>1330</v>
      </c>
      <c r="G543" s="149" t="s">
        <v>160</v>
      </c>
      <c r="H543" s="150">
        <v>8</v>
      </c>
      <c r="I543" s="151"/>
      <c r="J543" s="152">
        <f>ROUND(I543*H543,2)</f>
        <v>0</v>
      </c>
      <c r="K543" s="153"/>
      <c r="L543" s="34"/>
      <c r="M543" s="154" t="s">
        <v>1</v>
      </c>
      <c r="N543" s="155" t="s">
        <v>41</v>
      </c>
      <c r="O543" s="59"/>
      <c r="P543" s="156">
        <f>O543*H543</f>
        <v>0</v>
      </c>
      <c r="Q543" s="156">
        <v>0</v>
      </c>
      <c r="R543" s="156">
        <f>Q543*H543</f>
        <v>0</v>
      </c>
      <c r="S543" s="156">
        <v>0</v>
      </c>
      <c r="T543" s="157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58" t="s">
        <v>188</v>
      </c>
      <c r="AT543" s="158" t="s">
        <v>157</v>
      </c>
      <c r="AU543" s="158" t="s">
        <v>86</v>
      </c>
      <c r="AY543" s="18" t="s">
        <v>155</v>
      </c>
      <c r="BE543" s="159">
        <f>IF(N543="základní",J543,0)</f>
        <v>0</v>
      </c>
      <c r="BF543" s="159">
        <f>IF(N543="snížená",J543,0)</f>
        <v>0</v>
      </c>
      <c r="BG543" s="159">
        <f>IF(N543="zákl. přenesená",J543,0)</f>
        <v>0</v>
      </c>
      <c r="BH543" s="159">
        <f>IF(N543="sníž. přenesená",J543,0)</f>
        <v>0</v>
      </c>
      <c r="BI543" s="159">
        <f>IF(N543="nulová",J543,0)</f>
        <v>0</v>
      </c>
      <c r="BJ543" s="18" t="s">
        <v>84</v>
      </c>
      <c r="BK543" s="159">
        <f>ROUND(I543*H543,2)</f>
        <v>0</v>
      </c>
      <c r="BL543" s="18" t="s">
        <v>188</v>
      </c>
      <c r="BM543" s="158" t="s">
        <v>1331</v>
      </c>
    </row>
    <row r="544" spans="1:65" s="13" customFormat="1">
      <c r="B544" s="160"/>
      <c r="D544" s="161" t="s">
        <v>167</v>
      </c>
      <c r="E544" s="162" t="s">
        <v>1</v>
      </c>
      <c r="F544" s="163" t="s">
        <v>1332</v>
      </c>
      <c r="H544" s="164">
        <v>8</v>
      </c>
      <c r="I544" s="165"/>
      <c r="L544" s="160"/>
      <c r="M544" s="166"/>
      <c r="N544" s="167"/>
      <c r="O544" s="167"/>
      <c r="P544" s="167"/>
      <c r="Q544" s="167"/>
      <c r="R544" s="167"/>
      <c r="S544" s="167"/>
      <c r="T544" s="168"/>
      <c r="AT544" s="162" t="s">
        <v>167</v>
      </c>
      <c r="AU544" s="162" t="s">
        <v>86</v>
      </c>
      <c r="AV544" s="13" t="s">
        <v>86</v>
      </c>
      <c r="AW544" s="13" t="s">
        <v>32</v>
      </c>
      <c r="AX544" s="13" t="s">
        <v>76</v>
      </c>
      <c r="AY544" s="162" t="s">
        <v>155</v>
      </c>
    </row>
    <row r="545" spans="1:65" s="15" customFormat="1">
      <c r="B545" s="176"/>
      <c r="D545" s="161" t="s">
        <v>167</v>
      </c>
      <c r="E545" s="177" t="s">
        <v>1</v>
      </c>
      <c r="F545" s="178" t="s">
        <v>178</v>
      </c>
      <c r="H545" s="179">
        <v>8</v>
      </c>
      <c r="I545" s="180"/>
      <c r="L545" s="176"/>
      <c r="M545" s="181"/>
      <c r="N545" s="182"/>
      <c r="O545" s="182"/>
      <c r="P545" s="182"/>
      <c r="Q545" s="182"/>
      <c r="R545" s="182"/>
      <c r="S545" s="182"/>
      <c r="T545" s="183"/>
      <c r="AT545" s="177" t="s">
        <v>167</v>
      </c>
      <c r="AU545" s="177" t="s">
        <v>86</v>
      </c>
      <c r="AV545" s="15" t="s">
        <v>161</v>
      </c>
      <c r="AW545" s="15" t="s">
        <v>32</v>
      </c>
      <c r="AX545" s="15" t="s">
        <v>84</v>
      </c>
      <c r="AY545" s="177" t="s">
        <v>155</v>
      </c>
    </row>
    <row r="546" spans="1:65" s="2" customFormat="1" ht="44.25" customHeight="1">
      <c r="A546" s="33"/>
      <c r="B546" s="145"/>
      <c r="C546" s="146" t="s">
        <v>441</v>
      </c>
      <c r="D546" s="146" t="s">
        <v>157</v>
      </c>
      <c r="E546" s="147" t="s">
        <v>1333</v>
      </c>
      <c r="F546" s="148" t="s">
        <v>1334</v>
      </c>
      <c r="G546" s="149" t="s">
        <v>160</v>
      </c>
      <c r="H546" s="150">
        <v>1</v>
      </c>
      <c r="I546" s="151"/>
      <c r="J546" s="152">
        <f>ROUND(I546*H546,2)</f>
        <v>0</v>
      </c>
      <c r="K546" s="153"/>
      <c r="L546" s="34"/>
      <c r="M546" s="154" t="s">
        <v>1</v>
      </c>
      <c r="N546" s="155" t="s">
        <v>41</v>
      </c>
      <c r="O546" s="59"/>
      <c r="P546" s="156">
        <f>O546*H546</f>
        <v>0</v>
      </c>
      <c r="Q546" s="156">
        <v>0</v>
      </c>
      <c r="R546" s="156">
        <f>Q546*H546</f>
        <v>0</v>
      </c>
      <c r="S546" s="156">
        <v>0</v>
      </c>
      <c r="T546" s="157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58" t="s">
        <v>188</v>
      </c>
      <c r="AT546" s="158" t="s">
        <v>157</v>
      </c>
      <c r="AU546" s="158" t="s">
        <v>86</v>
      </c>
      <c r="AY546" s="18" t="s">
        <v>155</v>
      </c>
      <c r="BE546" s="159">
        <f>IF(N546="základní",J546,0)</f>
        <v>0</v>
      </c>
      <c r="BF546" s="159">
        <f>IF(N546="snížená",J546,0)</f>
        <v>0</v>
      </c>
      <c r="BG546" s="159">
        <f>IF(N546="zákl. přenesená",J546,0)</f>
        <v>0</v>
      </c>
      <c r="BH546" s="159">
        <f>IF(N546="sníž. přenesená",J546,0)</f>
        <v>0</v>
      </c>
      <c r="BI546" s="159">
        <f>IF(N546="nulová",J546,0)</f>
        <v>0</v>
      </c>
      <c r="BJ546" s="18" t="s">
        <v>84</v>
      </c>
      <c r="BK546" s="159">
        <f>ROUND(I546*H546,2)</f>
        <v>0</v>
      </c>
      <c r="BL546" s="18" t="s">
        <v>188</v>
      </c>
      <c r="BM546" s="158" t="s">
        <v>1335</v>
      </c>
    </row>
    <row r="547" spans="1:65" s="13" customFormat="1">
      <c r="B547" s="160"/>
      <c r="D547" s="161" t="s">
        <v>167</v>
      </c>
      <c r="E547" s="162" t="s">
        <v>1</v>
      </c>
      <c r="F547" s="163" t="s">
        <v>1336</v>
      </c>
      <c r="H547" s="164">
        <v>1</v>
      </c>
      <c r="I547" s="165"/>
      <c r="L547" s="160"/>
      <c r="M547" s="166"/>
      <c r="N547" s="167"/>
      <c r="O547" s="167"/>
      <c r="P547" s="167"/>
      <c r="Q547" s="167"/>
      <c r="R547" s="167"/>
      <c r="S547" s="167"/>
      <c r="T547" s="168"/>
      <c r="AT547" s="162" t="s">
        <v>167</v>
      </c>
      <c r="AU547" s="162" t="s">
        <v>86</v>
      </c>
      <c r="AV547" s="13" t="s">
        <v>86</v>
      </c>
      <c r="AW547" s="13" t="s">
        <v>32</v>
      </c>
      <c r="AX547" s="13" t="s">
        <v>76</v>
      </c>
      <c r="AY547" s="162" t="s">
        <v>155</v>
      </c>
    </row>
    <row r="548" spans="1:65" s="15" customFormat="1">
      <c r="B548" s="176"/>
      <c r="D548" s="161" t="s">
        <v>167</v>
      </c>
      <c r="E548" s="177" t="s">
        <v>1</v>
      </c>
      <c r="F548" s="178" t="s">
        <v>178</v>
      </c>
      <c r="H548" s="179">
        <v>1</v>
      </c>
      <c r="I548" s="180"/>
      <c r="L548" s="176"/>
      <c r="M548" s="181"/>
      <c r="N548" s="182"/>
      <c r="O548" s="182"/>
      <c r="P548" s="182"/>
      <c r="Q548" s="182"/>
      <c r="R548" s="182"/>
      <c r="S548" s="182"/>
      <c r="T548" s="183"/>
      <c r="AT548" s="177" t="s">
        <v>167</v>
      </c>
      <c r="AU548" s="177" t="s">
        <v>86</v>
      </c>
      <c r="AV548" s="15" t="s">
        <v>161</v>
      </c>
      <c r="AW548" s="15" t="s">
        <v>32</v>
      </c>
      <c r="AX548" s="15" t="s">
        <v>84</v>
      </c>
      <c r="AY548" s="177" t="s">
        <v>155</v>
      </c>
    </row>
    <row r="549" spans="1:65" s="2" customFormat="1" ht="44.25" customHeight="1">
      <c r="A549" s="33"/>
      <c r="B549" s="145"/>
      <c r="C549" s="146" t="s">
        <v>1337</v>
      </c>
      <c r="D549" s="146" t="s">
        <v>157</v>
      </c>
      <c r="E549" s="147" t="s">
        <v>1338</v>
      </c>
      <c r="F549" s="148" t="s">
        <v>1339</v>
      </c>
      <c r="G549" s="149" t="s">
        <v>160</v>
      </c>
      <c r="H549" s="150">
        <v>1</v>
      </c>
      <c r="I549" s="151"/>
      <c r="J549" s="152">
        <f>ROUND(I549*H549,2)</f>
        <v>0</v>
      </c>
      <c r="K549" s="153"/>
      <c r="L549" s="34"/>
      <c r="M549" s="154" t="s">
        <v>1</v>
      </c>
      <c r="N549" s="155" t="s">
        <v>41</v>
      </c>
      <c r="O549" s="59"/>
      <c r="P549" s="156">
        <f>O549*H549</f>
        <v>0</v>
      </c>
      <c r="Q549" s="156">
        <v>0</v>
      </c>
      <c r="R549" s="156">
        <f>Q549*H549</f>
        <v>0</v>
      </c>
      <c r="S549" s="156">
        <v>0</v>
      </c>
      <c r="T549" s="157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58" t="s">
        <v>188</v>
      </c>
      <c r="AT549" s="158" t="s">
        <v>157</v>
      </c>
      <c r="AU549" s="158" t="s">
        <v>86</v>
      </c>
      <c r="AY549" s="18" t="s">
        <v>155</v>
      </c>
      <c r="BE549" s="159">
        <f>IF(N549="základní",J549,0)</f>
        <v>0</v>
      </c>
      <c r="BF549" s="159">
        <f>IF(N549="snížená",J549,0)</f>
        <v>0</v>
      </c>
      <c r="BG549" s="159">
        <f>IF(N549="zákl. přenesená",J549,0)</f>
        <v>0</v>
      </c>
      <c r="BH549" s="159">
        <f>IF(N549="sníž. přenesená",J549,0)</f>
        <v>0</v>
      </c>
      <c r="BI549" s="159">
        <f>IF(N549="nulová",J549,0)</f>
        <v>0</v>
      </c>
      <c r="BJ549" s="18" t="s">
        <v>84</v>
      </c>
      <c r="BK549" s="159">
        <f>ROUND(I549*H549,2)</f>
        <v>0</v>
      </c>
      <c r="BL549" s="18" t="s">
        <v>188</v>
      </c>
      <c r="BM549" s="158" t="s">
        <v>1340</v>
      </c>
    </row>
    <row r="550" spans="1:65" s="13" customFormat="1">
      <c r="B550" s="160"/>
      <c r="D550" s="161" t="s">
        <v>167</v>
      </c>
      <c r="E550" s="162" t="s">
        <v>1</v>
      </c>
      <c r="F550" s="163" t="s">
        <v>1341</v>
      </c>
      <c r="H550" s="164">
        <v>1</v>
      </c>
      <c r="I550" s="165"/>
      <c r="L550" s="160"/>
      <c r="M550" s="166"/>
      <c r="N550" s="167"/>
      <c r="O550" s="167"/>
      <c r="P550" s="167"/>
      <c r="Q550" s="167"/>
      <c r="R550" s="167"/>
      <c r="S550" s="167"/>
      <c r="T550" s="168"/>
      <c r="AT550" s="162" t="s">
        <v>167</v>
      </c>
      <c r="AU550" s="162" t="s">
        <v>86</v>
      </c>
      <c r="AV550" s="13" t="s">
        <v>86</v>
      </c>
      <c r="AW550" s="13" t="s">
        <v>32</v>
      </c>
      <c r="AX550" s="13" t="s">
        <v>76</v>
      </c>
      <c r="AY550" s="162" t="s">
        <v>155</v>
      </c>
    </row>
    <row r="551" spans="1:65" s="15" customFormat="1">
      <c r="B551" s="176"/>
      <c r="D551" s="161" t="s">
        <v>167</v>
      </c>
      <c r="E551" s="177" t="s">
        <v>1</v>
      </c>
      <c r="F551" s="178" t="s">
        <v>178</v>
      </c>
      <c r="H551" s="179">
        <v>1</v>
      </c>
      <c r="I551" s="180"/>
      <c r="L551" s="176"/>
      <c r="M551" s="181"/>
      <c r="N551" s="182"/>
      <c r="O551" s="182"/>
      <c r="P551" s="182"/>
      <c r="Q551" s="182"/>
      <c r="R551" s="182"/>
      <c r="S551" s="182"/>
      <c r="T551" s="183"/>
      <c r="AT551" s="177" t="s">
        <v>167</v>
      </c>
      <c r="AU551" s="177" t="s">
        <v>86</v>
      </c>
      <c r="AV551" s="15" t="s">
        <v>161</v>
      </c>
      <c r="AW551" s="15" t="s">
        <v>32</v>
      </c>
      <c r="AX551" s="15" t="s">
        <v>84</v>
      </c>
      <c r="AY551" s="177" t="s">
        <v>155</v>
      </c>
    </row>
    <row r="552" spans="1:65" s="2" customFormat="1" ht="24.2" customHeight="1">
      <c r="A552" s="33"/>
      <c r="B552" s="145"/>
      <c r="C552" s="146" t="s">
        <v>868</v>
      </c>
      <c r="D552" s="146" t="s">
        <v>157</v>
      </c>
      <c r="E552" s="147" t="s">
        <v>1342</v>
      </c>
      <c r="F552" s="148" t="s">
        <v>1343</v>
      </c>
      <c r="G552" s="149" t="s">
        <v>160</v>
      </c>
      <c r="H552" s="150">
        <v>2</v>
      </c>
      <c r="I552" s="151"/>
      <c r="J552" s="152">
        <f>ROUND(I552*H552,2)</f>
        <v>0</v>
      </c>
      <c r="K552" s="153"/>
      <c r="L552" s="34"/>
      <c r="M552" s="154" t="s">
        <v>1</v>
      </c>
      <c r="N552" s="155" t="s">
        <v>41</v>
      </c>
      <c r="O552" s="59"/>
      <c r="P552" s="156">
        <f>O552*H552</f>
        <v>0</v>
      </c>
      <c r="Q552" s="156">
        <v>0</v>
      </c>
      <c r="R552" s="156">
        <f>Q552*H552</f>
        <v>0</v>
      </c>
      <c r="S552" s="156">
        <v>0</v>
      </c>
      <c r="T552" s="157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58" t="s">
        <v>188</v>
      </c>
      <c r="AT552" s="158" t="s">
        <v>157</v>
      </c>
      <c r="AU552" s="158" t="s">
        <v>86</v>
      </c>
      <c r="AY552" s="18" t="s">
        <v>155</v>
      </c>
      <c r="BE552" s="159">
        <f>IF(N552="základní",J552,0)</f>
        <v>0</v>
      </c>
      <c r="BF552" s="159">
        <f>IF(N552="snížená",J552,0)</f>
        <v>0</v>
      </c>
      <c r="BG552" s="159">
        <f>IF(N552="zákl. přenesená",J552,0)</f>
        <v>0</v>
      </c>
      <c r="BH552" s="159">
        <f>IF(N552="sníž. přenesená",J552,0)</f>
        <v>0</v>
      </c>
      <c r="BI552" s="159">
        <f>IF(N552="nulová",J552,0)</f>
        <v>0</v>
      </c>
      <c r="BJ552" s="18" t="s">
        <v>84</v>
      </c>
      <c r="BK552" s="159">
        <f>ROUND(I552*H552,2)</f>
        <v>0</v>
      </c>
      <c r="BL552" s="18" t="s">
        <v>188</v>
      </c>
      <c r="BM552" s="158" t="s">
        <v>1344</v>
      </c>
    </row>
    <row r="553" spans="1:65" s="13" customFormat="1">
      <c r="B553" s="160"/>
      <c r="D553" s="161" t="s">
        <v>167</v>
      </c>
      <c r="E553" s="162" t="s">
        <v>1</v>
      </c>
      <c r="F553" s="163" t="s">
        <v>1322</v>
      </c>
      <c r="H553" s="164">
        <v>2</v>
      </c>
      <c r="I553" s="165"/>
      <c r="L553" s="160"/>
      <c r="M553" s="166"/>
      <c r="N553" s="167"/>
      <c r="O553" s="167"/>
      <c r="P553" s="167"/>
      <c r="Q553" s="167"/>
      <c r="R553" s="167"/>
      <c r="S553" s="167"/>
      <c r="T553" s="168"/>
      <c r="AT553" s="162" t="s">
        <v>167</v>
      </c>
      <c r="AU553" s="162" t="s">
        <v>86</v>
      </c>
      <c r="AV553" s="13" t="s">
        <v>86</v>
      </c>
      <c r="AW553" s="13" t="s">
        <v>32</v>
      </c>
      <c r="AX553" s="13" t="s">
        <v>76</v>
      </c>
      <c r="AY553" s="162" t="s">
        <v>155</v>
      </c>
    </row>
    <row r="554" spans="1:65" s="15" customFormat="1">
      <c r="B554" s="176"/>
      <c r="D554" s="161" t="s">
        <v>167</v>
      </c>
      <c r="E554" s="177" t="s">
        <v>1</v>
      </c>
      <c r="F554" s="178" t="s">
        <v>178</v>
      </c>
      <c r="H554" s="179">
        <v>2</v>
      </c>
      <c r="I554" s="180"/>
      <c r="L554" s="176"/>
      <c r="M554" s="181"/>
      <c r="N554" s="182"/>
      <c r="O554" s="182"/>
      <c r="P554" s="182"/>
      <c r="Q554" s="182"/>
      <c r="R554" s="182"/>
      <c r="S554" s="182"/>
      <c r="T554" s="183"/>
      <c r="AT554" s="177" t="s">
        <v>167</v>
      </c>
      <c r="AU554" s="177" t="s">
        <v>86</v>
      </c>
      <c r="AV554" s="15" t="s">
        <v>161</v>
      </c>
      <c r="AW554" s="15" t="s">
        <v>32</v>
      </c>
      <c r="AX554" s="15" t="s">
        <v>84</v>
      </c>
      <c r="AY554" s="177" t="s">
        <v>155</v>
      </c>
    </row>
    <row r="555" spans="1:65" s="2" customFormat="1" ht="24.2" customHeight="1">
      <c r="A555" s="33"/>
      <c r="B555" s="145"/>
      <c r="C555" s="146" t="s">
        <v>1345</v>
      </c>
      <c r="D555" s="146" t="s">
        <v>157</v>
      </c>
      <c r="E555" s="147" t="s">
        <v>1346</v>
      </c>
      <c r="F555" s="148" t="s">
        <v>1347</v>
      </c>
      <c r="G555" s="149" t="s">
        <v>160</v>
      </c>
      <c r="H555" s="150">
        <v>3</v>
      </c>
      <c r="I555" s="151"/>
      <c r="J555" s="152">
        <f>ROUND(I555*H555,2)</f>
        <v>0</v>
      </c>
      <c r="K555" s="153"/>
      <c r="L555" s="34"/>
      <c r="M555" s="154" t="s">
        <v>1</v>
      </c>
      <c r="N555" s="155" t="s">
        <v>41</v>
      </c>
      <c r="O555" s="59"/>
      <c r="P555" s="156">
        <f>O555*H555</f>
        <v>0</v>
      </c>
      <c r="Q555" s="156">
        <v>0</v>
      </c>
      <c r="R555" s="156">
        <f>Q555*H555</f>
        <v>0</v>
      </c>
      <c r="S555" s="156">
        <v>0</v>
      </c>
      <c r="T555" s="157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58" t="s">
        <v>188</v>
      </c>
      <c r="AT555" s="158" t="s">
        <v>157</v>
      </c>
      <c r="AU555" s="158" t="s">
        <v>86</v>
      </c>
      <c r="AY555" s="18" t="s">
        <v>155</v>
      </c>
      <c r="BE555" s="159">
        <f>IF(N555="základní",J555,0)</f>
        <v>0</v>
      </c>
      <c r="BF555" s="159">
        <f>IF(N555="snížená",J555,0)</f>
        <v>0</v>
      </c>
      <c r="BG555" s="159">
        <f>IF(N555="zákl. přenesená",J555,0)</f>
        <v>0</v>
      </c>
      <c r="BH555" s="159">
        <f>IF(N555="sníž. přenesená",J555,0)</f>
        <v>0</v>
      </c>
      <c r="BI555" s="159">
        <f>IF(N555="nulová",J555,0)</f>
        <v>0</v>
      </c>
      <c r="BJ555" s="18" t="s">
        <v>84</v>
      </c>
      <c r="BK555" s="159">
        <f>ROUND(I555*H555,2)</f>
        <v>0</v>
      </c>
      <c r="BL555" s="18" t="s">
        <v>188</v>
      </c>
      <c r="BM555" s="158" t="s">
        <v>1348</v>
      </c>
    </row>
    <row r="556" spans="1:65" s="13" customFormat="1">
      <c r="B556" s="160"/>
      <c r="D556" s="161" t="s">
        <v>167</v>
      </c>
      <c r="E556" s="162" t="s">
        <v>1</v>
      </c>
      <c r="F556" s="163" t="s">
        <v>1349</v>
      </c>
      <c r="H556" s="164">
        <v>2</v>
      </c>
      <c r="I556" s="165"/>
      <c r="L556" s="160"/>
      <c r="M556" s="166"/>
      <c r="N556" s="167"/>
      <c r="O556" s="167"/>
      <c r="P556" s="167"/>
      <c r="Q556" s="167"/>
      <c r="R556" s="167"/>
      <c r="S556" s="167"/>
      <c r="T556" s="168"/>
      <c r="AT556" s="162" t="s">
        <v>167</v>
      </c>
      <c r="AU556" s="162" t="s">
        <v>86</v>
      </c>
      <c r="AV556" s="13" t="s">
        <v>86</v>
      </c>
      <c r="AW556" s="13" t="s">
        <v>32</v>
      </c>
      <c r="AX556" s="13" t="s">
        <v>76</v>
      </c>
      <c r="AY556" s="162" t="s">
        <v>155</v>
      </c>
    </row>
    <row r="557" spans="1:65" s="13" customFormat="1">
      <c r="B557" s="160"/>
      <c r="D557" s="161" t="s">
        <v>167</v>
      </c>
      <c r="E557" s="162" t="s">
        <v>1</v>
      </c>
      <c r="F557" s="163" t="s">
        <v>1350</v>
      </c>
      <c r="H557" s="164">
        <v>1</v>
      </c>
      <c r="I557" s="165"/>
      <c r="L557" s="160"/>
      <c r="M557" s="166"/>
      <c r="N557" s="167"/>
      <c r="O557" s="167"/>
      <c r="P557" s="167"/>
      <c r="Q557" s="167"/>
      <c r="R557" s="167"/>
      <c r="S557" s="167"/>
      <c r="T557" s="168"/>
      <c r="AT557" s="162" t="s">
        <v>167</v>
      </c>
      <c r="AU557" s="162" t="s">
        <v>86</v>
      </c>
      <c r="AV557" s="13" t="s">
        <v>86</v>
      </c>
      <c r="AW557" s="13" t="s">
        <v>32</v>
      </c>
      <c r="AX557" s="13" t="s">
        <v>76</v>
      </c>
      <c r="AY557" s="162" t="s">
        <v>155</v>
      </c>
    </row>
    <row r="558" spans="1:65" s="15" customFormat="1">
      <c r="B558" s="176"/>
      <c r="D558" s="161" t="s">
        <v>167</v>
      </c>
      <c r="E558" s="177" t="s">
        <v>1</v>
      </c>
      <c r="F558" s="178" t="s">
        <v>178</v>
      </c>
      <c r="H558" s="179">
        <v>3</v>
      </c>
      <c r="I558" s="180"/>
      <c r="L558" s="176"/>
      <c r="M558" s="181"/>
      <c r="N558" s="182"/>
      <c r="O558" s="182"/>
      <c r="P558" s="182"/>
      <c r="Q558" s="182"/>
      <c r="R558" s="182"/>
      <c r="S558" s="182"/>
      <c r="T558" s="183"/>
      <c r="AT558" s="177" t="s">
        <v>167</v>
      </c>
      <c r="AU558" s="177" t="s">
        <v>86</v>
      </c>
      <c r="AV558" s="15" t="s">
        <v>161</v>
      </c>
      <c r="AW558" s="15" t="s">
        <v>32</v>
      </c>
      <c r="AX558" s="15" t="s">
        <v>84</v>
      </c>
      <c r="AY558" s="177" t="s">
        <v>155</v>
      </c>
    </row>
    <row r="559" spans="1:65" s="2" customFormat="1" ht="21.75" customHeight="1">
      <c r="A559" s="33"/>
      <c r="B559" s="145"/>
      <c r="C559" s="146" t="s">
        <v>1351</v>
      </c>
      <c r="D559" s="146" t="s">
        <v>157</v>
      </c>
      <c r="E559" s="147" t="s">
        <v>1352</v>
      </c>
      <c r="F559" s="148" t="s">
        <v>1353</v>
      </c>
      <c r="G559" s="149" t="s">
        <v>160</v>
      </c>
      <c r="H559" s="150">
        <v>11</v>
      </c>
      <c r="I559" s="151"/>
      <c r="J559" s="152">
        <f>ROUND(I559*H559,2)</f>
        <v>0</v>
      </c>
      <c r="K559" s="153"/>
      <c r="L559" s="34"/>
      <c r="M559" s="154" t="s">
        <v>1</v>
      </c>
      <c r="N559" s="155" t="s">
        <v>41</v>
      </c>
      <c r="O559" s="59"/>
      <c r="P559" s="156">
        <f>O559*H559</f>
        <v>0</v>
      </c>
      <c r="Q559" s="156">
        <v>0</v>
      </c>
      <c r="R559" s="156">
        <f>Q559*H559</f>
        <v>0</v>
      </c>
      <c r="S559" s="156">
        <v>0</v>
      </c>
      <c r="T559" s="157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58" t="s">
        <v>188</v>
      </c>
      <c r="AT559" s="158" t="s">
        <v>157</v>
      </c>
      <c r="AU559" s="158" t="s">
        <v>86</v>
      </c>
      <c r="AY559" s="18" t="s">
        <v>155</v>
      </c>
      <c r="BE559" s="159">
        <f>IF(N559="základní",J559,0)</f>
        <v>0</v>
      </c>
      <c r="BF559" s="159">
        <f>IF(N559="snížená",J559,0)</f>
        <v>0</v>
      </c>
      <c r="BG559" s="159">
        <f>IF(N559="zákl. přenesená",J559,0)</f>
        <v>0</v>
      </c>
      <c r="BH559" s="159">
        <f>IF(N559="sníž. přenesená",J559,0)</f>
        <v>0</v>
      </c>
      <c r="BI559" s="159">
        <f>IF(N559="nulová",J559,0)</f>
        <v>0</v>
      </c>
      <c r="BJ559" s="18" t="s">
        <v>84</v>
      </c>
      <c r="BK559" s="159">
        <f>ROUND(I559*H559,2)</f>
        <v>0</v>
      </c>
      <c r="BL559" s="18" t="s">
        <v>188</v>
      </c>
      <c r="BM559" s="158" t="s">
        <v>1354</v>
      </c>
    </row>
    <row r="560" spans="1:65" s="13" customFormat="1">
      <c r="B560" s="160"/>
      <c r="D560" s="161" t="s">
        <v>167</v>
      </c>
      <c r="E560" s="162" t="s">
        <v>1</v>
      </c>
      <c r="F560" s="163" t="s">
        <v>1277</v>
      </c>
      <c r="H560" s="164">
        <v>10</v>
      </c>
      <c r="I560" s="165"/>
      <c r="L560" s="160"/>
      <c r="M560" s="166"/>
      <c r="N560" s="167"/>
      <c r="O560" s="167"/>
      <c r="P560" s="167"/>
      <c r="Q560" s="167"/>
      <c r="R560" s="167"/>
      <c r="S560" s="167"/>
      <c r="T560" s="168"/>
      <c r="AT560" s="162" t="s">
        <v>167</v>
      </c>
      <c r="AU560" s="162" t="s">
        <v>86</v>
      </c>
      <c r="AV560" s="13" t="s">
        <v>86</v>
      </c>
      <c r="AW560" s="13" t="s">
        <v>32</v>
      </c>
      <c r="AX560" s="13" t="s">
        <v>76</v>
      </c>
      <c r="AY560" s="162" t="s">
        <v>155</v>
      </c>
    </row>
    <row r="561" spans="1:65" s="13" customFormat="1">
      <c r="B561" s="160"/>
      <c r="D561" s="161" t="s">
        <v>167</v>
      </c>
      <c r="E561" s="162" t="s">
        <v>1</v>
      </c>
      <c r="F561" s="163" t="s">
        <v>1287</v>
      </c>
      <c r="H561" s="164">
        <v>1</v>
      </c>
      <c r="I561" s="165"/>
      <c r="L561" s="160"/>
      <c r="M561" s="166"/>
      <c r="N561" s="167"/>
      <c r="O561" s="167"/>
      <c r="P561" s="167"/>
      <c r="Q561" s="167"/>
      <c r="R561" s="167"/>
      <c r="S561" s="167"/>
      <c r="T561" s="168"/>
      <c r="AT561" s="162" t="s">
        <v>167</v>
      </c>
      <c r="AU561" s="162" t="s">
        <v>86</v>
      </c>
      <c r="AV561" s="13" t="s">
        <v>86</v>
      </c>
      <c r="AW561" s="13" t="s">
        <v>32</v>
      </c>
      <c r="AX561" s="13" t="s">
        <v>76</v>
      </c>
      <c r="AY561" s="162" t="s">
        <v>155</v>
      </c>
    </row>
    <row r="562" spans="1:65" s="15" customFormat="1">
      <c r="B562" s="176"/>
      <c r="D562" s="161" t="s">
        <v>167</v>
      </c>
      <c r="E562" s="177" t="s">
        <v>1</v>
      </c>
      <c r="F562" s="178" t="s">
        <v>178</v>
      </c>
      <c r="H562" s="179">
        <v>11</v>
      </c>
      <c r="I562" s="180"/>
      <c r="L562" s="176"/>
      <c r="M562" s="181"/>
      <c r="N562" s="182"/>
      <c r="O562" s="182"/>
      <c r="P562" s="182"/>
      <c r="Q562" s="182"/>
      <c r="R562" s="182"/>
      <c r="S562" s="182"/>
      <c r="T562" s="183"/>
      <c r="AT562" s="177" t="s">
        <v>167</v>
      </c>
      <c r="AU562" s="177" t="s">
        <v>86</v>
      </c>
      <c r="AV562" s="15" t="s">
        <v>161</v>
      </c>
      <c r="AW562" s="15" t="s">
        <v>32</v>
      </c>
      <c r="AX562" s="15" t="s">
        <v>84</v>
      </c>
      <c r="AY562" s="177" t="s">
        <v>155</v>
      </c>
    </row>
    <row r="563" spans="1:65" s="2" customFormat="1" ht="16.5" customHeight="1">
      <c r="A563" s="33"/>
      <c r="B563" s="145"/>
      <c r="C563" s="146" t="s">
        <v>376</v>
      </c>
      <c r="D563" s="146" t="s">
        <v>157</v>
      </c>
      <c r="E563" s="147" t="s">
        <v>1355</v>
      </c>
      <c r="F563" s="148" t="s">
        <v>1356</v>
      </c>
      <c r="G563" s="149" t="s">
        <v>160</v>
      </c>
      <c r="H563" s="150">
        <v>2</v>
      </c>
      <c r="I563" s="151"/>
      <c r="J563" s="152">
        <f>ROUND(I563*H563,2)</f>
        <v>0</v>
      </c>
      <c r="K563" s="153"/>
      <c r="L563" s="34"/>
      <c r="M563" s="154" t="s">
        <v>1</v>
      </c>
      <c r="N563" s="155" t="s">
        <v>41</v>
      </c>
      <c r="O563" s="59"/>
      <c r="P563" s="156">
        <f>O563*H563</f>
        <v>0</v>
      </c>
      <c r="Q563" s="156">
        <v>0</v>
      </c>
      <c r="R563" s="156">
        <f>Q563*H563</f>
        <v>0</v>
      </c>
      <c r="S563" s="156">
        <v>0</v>
      </c>
      <c r="T563" s="157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58" t="s">
        <v>188</v>
      </c>
      <c r="AT563" s="158" t="s">
        <v>157</v>
      </c>
      <c r="AU563" s="158" t="s">
        <v>86</v>
      </c>
      <c r="AY563" s="18" t="s">
        <v>155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8" t="s">
        <v>84</v>
      </c>
      <c r="BK563" s="159">
        <f>ROUND(I563*H563,2)</f>
        <v>0</v>
      </c>
      <c r="BL563" s="18" t="s">
        <v>188</v>
      </c>
      <c r="BM563" s="158" t="s">
        <v>1357</v>
      </c>
    </row>
    <row r="564" spans="1:65" s="13" customFormat="1">
      <c r="B564" s="160"/>
      <c r="D564" s="161" t="s">
        <v>167</v>
      </c>
      <c r="E564" s="162" t="s">
        <v>1</v>
      </c>
      <c r="F564" s="163" t="s">
        <v>1292</v>
      </c>
      <c r="H564" s="164">
        <v>2</v>
      </c>
      <c r="I564" s="165"/>
      <c r="L564" s="160"/>
      <c r="M564" s="166"/>
      <c r="N564" s="167"/>
      <c r="O564" s="167"/>
      <c r="P564" s="167"/>
      <c r="Q564" s="167"/>
      <c r="R564" s="167"/>
      <c r="S564" s="167"/>
      <c r="T564" s="168"/>
      <c r="AT564" s="162" t="s">
        <v>167</v>
      </c>
      <c r="AU564" s="162" t="s">
        <v>86</v>
      </c>
      <c r="AV564" s="13" t="s">
        <v>86</v>
      </c>
      <c r="AW564" s="13" t="s">
        <v>32</v>
      </c>
      <c r="AX564" s="13" t="s">
        <v>76</v>
      </c>
      <c r="AY564" s="162" t="s">
        <v>155</v>
      </c>
    </row>
    <row r="565" spans="1:65" s="15" customFormat="1">
      <c r="B565" s="176"/>
      <c r="D565" s="161" t="s">
        <v>167</v>
      </c>
      <c r="E565" s="177" t="s">
        <v>1</v>
      </c>
      <c r="F565" s="178" t="s">
        <v>178</v>
      </c>
      <c r="H565" s="179">
        <v>2</v>
      </c>
      <c r="I565" s="180"/>
      <c r="L565" s="176"/>
      <c r="M565" s="181"/>
      <c r="N565" s="182"/>
      <c r="O565" s="182"/>
      <c r="P565" s="182"/>
      <c r="Q565" s="182"/>
      <c r="R565" s="182"/>
      <c r="S565" s="182"/>
      <c r="T565" s="183"/>
      <c r="AT565" s="177" t="s">
        <v>167</v>
      </c>
      <c r="AU565" s="177" t="s">
        <v>86</v>
      </c>
      <c r="AV565" s="15" t="s">
        <v>161</v>
      </c>
      <c r="AW565" s="15" t="s">
        <v>32</v>
      </c>
      <c r="AX565" s="15" t="s">
        <v>84</v>
      </c>
      <c r="AY565" s="177" t="s">
        <v>155</v>
      </c>
    </row>
    <row r="566" spans="1:65" s="2" customFormat="1" ht="24.2" customHeight="1">
      <c r="A566" s="33"/>
      <c r="B566" s="145"/>
      <c r="C566" s="146" t="s">
        <v>388</v>
      </c>
      <c r="D566" s="146" t="s">
        <v>157</v>
      </c>
      <c r="E566" s="147" t="s">
        <v>1358</v>
      </c>
      <c r="F566" s="148" t="s">
        <v>1359</v>
      </c>
      <c r="G566" s="149" t="s">
        <v>224</v>
      </c>
      <c r="H566" s="150">
        <v>1</v>
      </c>
      <c r="I566" s="151"/>
      <c r="J566" s="152">
        <f>ROUND(I566*H566,2)</f>
        <v>0</v>
      </c>
      <c r="K566" s="153"/>
      <c r="L566" s="34"/>
      <c r="M566" s="154" t="s">
        <v>1</v>
      </c>
      <c r="N566" s="155" t="s">
        <v>41</v>
      </c>
      <c r="O566" s="59"/>
      <c r="P566" s="156">
        <f>O566*H566</f>
        <v>0</v>
      </c>
      <c r="Q566" s="156">
        <v>0</v>
      </c>
      <c r="R566" s="156">
        <f>Q566*H566</f>
        <v>0</v>
      </c>
      <c r="S566" s="156">
        <v>0</v>
      </c>
      <c r="T566" s="157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58" t="s">
        <v>188</v>
      </c>
      <c r="AT566" s="158" t="s">
        <v>157</v>
      </c>
      <c r="AU566" s="158" t="s">
        <v>86</v>
      </c>
      <c r="AY566" s="18" t="s">
        <v>155</v>
      </c>
      <c r="BE566" s="159">
        <f>IF(N566="základní",J566,0)</f>
        <v>0</v>
      </c>
      <c r="BF566" s="159">
        <f>IF(N566="snížená",J566,0)</f>
        <v>0</v>
      </c>
      <c r="BG566" s="159">
        <f>IF(N566="zákl. přenesená",J566,0)</f>
        <v>0</v>
      </c>
      <c r="BH566" s="159">
        <f>IF(N566="sníž. přenesená",J566,0)</f>
        <v>0</v>
      </c>
      <c r="BI566" s="159">
        <f>IF(N566="nulová",J566,0)</f>
        <v>0</v>
      </c>
      <c r="BJ566" s="18" t="s">
        <v>84</v>
      </c>
      <c r="BK566" s="159">
        <f>ROUND(I566*H566,2)</f>
        <v>0</v>
      </c>
      <c r="BL566" s="18" t="s">
        <v>188</v>
      </c>
      <c r="BM566" s="158" t="s">
        <v>1360</v>
      </c>
    </row>
    <row r="567" spans="1:65" s="13" customFormat="1">
      <c r="B567" s="160"/>
      <c r="D567" s="161" t="s">
        <v>167</v>
      </c>
      <c r="E567" s="162" t="s">
        <v>1</v>
      </c>
      <c r="F567" s="163" t="s">
        <v>1287</v>
      </c>
      <c r="H567" s="164">
        <v>1</v>
      </c>
      <c r="I567" s="165"/>
      <c r="L567" s="160"/>
      <c r="M567" s="166"/>
      <c r="N567" s="167"/>
      <c r="O567" s="167"/>
      <c r="P567" s="167"/>
      <c r="Q567" s="167"/>
      <c r="R567" s="167"/>
      <c r="S567" s="167"/>
      <c r="T567" s="168"/>
      <c r="AT567" s="162" t="s">
        <v>167</v>
      </c>
      <c r="AU567" s="162" t="s">
        <v>86</v>
      </c>
      <c r="AV567" s="13" t="s">
        <v>86</v>
      </c>
      <c r="AW567" s="13" t="s">
        <v>32</v>
      </c>
      <c r="AX567" s="13" t="s">
        <v>76</v>
      </c>
      <c r="AY567" s="162" t="s">
        <v>155</v>
      </c>
    </row>
    <row r="568" spans="1:65" s="15" customFormat="1">
      <c r="B568" s="176"/>
      <c r="D568" s="161" t="s">
        <v>167</v>
      </c>
      <c r="E568" s="177" t="s">
        <v>1</v>
      </c>
      <c r="F568" s="178" t="s">
        <v>178</v>
      </c>
      <c r="H568" s="179">
        <v>1</v>
      </c>
      <c r="I568" s="180"/>
      <c r="L568" s="176"/>
      <c r="M568" s="181"/>
      <c r="N568" s="182"/>
      <c r="O568" s="182"/>
      <c r="P568" s="182"/>
      <c r="Q568" s="182"/>
      <c r="R568" s="182"/>
      <c r="S568" s="182"/>
      <c r="T568" s="183"/>
      <c r="AT568" s="177" t="s">
        <v>167</v>
      </c>
      <c r="AU568" s="177" t="s">
        <v>86</v>
      </c>
      <c r="AV568" s="15" t="s">
        <v>161</v>
      </c>
      <c r="AW568" s="15" t="s">
        <v>32</v>
      </c>
      <c r="AX568" s="15" t="s">
        <v>84</v>
      </c>
      <c r="AY568" s="177" t="s">
        <v>155</v>
      </c>
    </row>
    <row r="569" spans="1:65" s="2" customFormat="1" ht="24.2" customHeight="1">
      <c r="A569" s="33"/>
      <c r="B569" s="145"/>
      <c r="C569" s="146" t="s">
        <v>402</v>
      </c>
      <c r="D569" s="146" t="s">
        <v>157</v>
      </c>
      <c r="E569" s="147" t="s">
        <v>1361</v>
      </c>
      <c r="F569" s="148" t="s">
        <v>1362</v>
      </c>
      <c r="G569" s="149" t="s">
        <v>224</v>
      </c>
      <c r="H569" s="150">
        <v>3</v>
      </c>
      <c r="I569" s="151"/>
      <c r="J569" s="152">
        <f>ROUND(I569*H569,2)</f>
        <v>0</v>
      </c>
      <c r="K569" s="153"/>
      <c r="L569" s="34"/>
      <c r="M569" s="154" t="s">
        <v>1</v>
      </c>
      <c r="N569" s="155" t="s">
        <v>41</v>
      </c>
      <c r="O569" s="59"/>
      <c r="P569" s="156">
        <f>O569*H569</f>
        <v>0</v>
      </c>
      <c r="Q569" s="156">
        <v>0</v>
      </c>
      <c r="R569" s="156">
        <f>Q569*H569</f>
        <v>0</v>
      </c>
      <c r="S569" s="156">
        <v>0</v>
      </c>
      <c r="T569" s="157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58" t="s">
        <v>188</v>
      </c>
      <c r="AT569" s="158" t="s">
        <v>157</v>
      </c>
      <c r="AU569" s="158" t="s">
        <v>86</v>
      </c>
      <c r="AY569" s="18" t="s">
        <v>155</v>
      </c>
      <c r="BE569" s="159">
        <f>IF(N569="základní",J569,0)</f>
        <v>0</v>
      </c>
      <c r="BF569" s="159">
        <f>IF(N569="snížená",J569,0)</f>
        <v>0</v>
      </c>
      <c r="BG569" s="159">
        <f>IF(N569="zákl. přenesená",J569,0)</f>
        <v>0</v>
      </c>
      <c r="BH569" s="159">
        <f>IF(N569="sníž. přenesená",J569,0)</f>
        <v>0</v>
      </c>
      <c r="BI569" s="159">
        <f>IF(N569="nulová",J569,0)</f>
        <v>0</v>
      </c>
      <c r="BJ569" s="18" t="s">
        <v>84</v>
      </c>
      <c r="BK569" s="159">
        <f>ROUND(I569*H569,2)</f>
        <v>0</v>
      </c>
      <c r="BL569" s="18" t="s">
        <v>188</v>
      </c>
      <c r="BM569" s="158" t="s">
        <v>1363</v>
      </c>
    </row>
    <row r="570" spans="1:65" s="13" customFormat="1">
      <c r="B570" s="160"/>
      <c r="D570" s="161" t="s">
        <v>167</v>
      </c>
      <c r="E570" s="162" t="s">
        <v>1</v>
      </c>
      <c r="F570" s="163" t="s">
        <v>1317</v>
      </c>
      <c r="H570" s="164">
        <v>3</v>
      </c>
      <c r="I570" s="165"/>
      <c r="L570" s="160"/>
      <c r="M570" s="166"/>
      <c r="N570" s="167"/>
      <c r="O570" s="167"/>
      <c r="P570" s="167"/>
      <c r="Q570" s="167"/>
      <c r="R570" s="167"/>
      <c r="S570" s="167"/>
      <c r="T570" s="168"/>
      <c r="AT570" s="162" t="s">
        <v>167</v>
      </c>
      <c r="AU570" s="162" t="s">
        <v>86</v>
      </c>
      <c r="AV570" s="13" t="s">
        <v>86</v>
      </c>
      <c r="AW570" s="13" t="s">
        <v>32</v>
      </c>
      <c r="AX570" s="13" t="s">
        <v>76</v>
      </c>
      <c r="AY570" s="162" t="s">
        <v>155</v>
      </c>
    </row>
    <row r="571" spans="1:65" s="15" customFormat="1">
      <c r="B571" s="176"/>
      <c r="D571" s="161" t="s">
        <v>167</v>
      </c>
      <c r="E571" s="177" t="s">
        <v>1</v>
      </c>
      <c r="F571" s="178" t="s">
        <v>178</v>
      </c>
      <c r="H571" s="179">
        <v>3</v>
      </c>
      <c r="I571" s="180"/>
      <c r="L571" s="176"/>
      <c r="M571" s="181"/>
      <c r="N571" s="182"/>
      <c r="O571" s="182"/>
      <c r="P571" s="182"/>
      <c r="Q571" s="182"/>
      <c r="R571" s="182"/>
      <c r="S571" s="182"/>
      <c r="T571" s="183"/>
      <c r="AT571" s="177" t="s">
        <v>167</v>
      </c>
      <c r="AU571" s="177" t="s">
        <v>86</v>
      </c>
      <c r="AV571" s="15" t="s">
        <v>161</v>
      </c>
      <c r="AW571" s="15" t="s">
        <v>32</v>
      </c>
      <c r="AX571" s="15" t="s">
        <v>84</v>
      </c>
      <c r="AY571" s="177" t="s">
        <v>155</v>
      </c>
    </row>
    <row r="572" spans="1:65" s="2" customFormat="1" ht="33" customHeight="1">
      <c r="A572" s="33"/>
      <c r="B572" s="145"/>
      <c r="C572" s="146" t="s">
        <v>1364</v>
      </c>
      <c r="D572" s="146" t="s">
        <v>157</v>
      </c>
      <c r="E572" s="147" t="s">
        <v>1365</v>
      </c>
      <c r="F572" s="148" t="s">
        <v>1366</v>
      </c>
      <c r="G572" s="149" t="s">
        <v>224</v>
      </c>
      <c r="H572" s="150">
        <v>3</v>
      </c>
      <c r="I572" s="151"/>
      <c r="J572" s="152">
        <f>ROUND(I572*H572,2)</f>
        <v>0</v>
      </c>
      <c r="K572" s="153"/>
      <c r="L572" s="34"/>
      <c r="M572" s="154" t="s">
        <v>1</v>
      </c>
      <c r="N572" s="155" t="s">
        <v>41</v>
      </c>
      <c r="O572" s="59"/>
      <c r="P572" s="156">
        <f>O572*H572</f>
        <v>0</v>
      </c>
      <c r="Q572" s="156">
        <v>0</v>
      </c>
      <c r="R572" s="156">
        <f>Q572*H572</f>
        <v>0</v>
      </c>
      <c r="S572" s="156">
        <v>0</v>
      </c>
      <c r="T572" s="157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58" t="s">
        <v>188</v>
      </c>
      <c r="AT572" s="158" t="s">
        <v>157</v>
      </c>
      <c r="AU572" s="158" t="s">
        <v>86</v>
      </c>
      <c r="AY572" s="18" t="s">
        <v>155</v>
      </c>
      <c r="BE572" s="159">
        <f>IF(N572="základní",J572,0)</f>
        <v>0</v>
      </c>
      <c r="BF572" s="159">
        <f>IF(N572="snížená",J572,0)</f>
        <v>0</v>
      </c>
      <c r="BG572" s="159">
        <f>IF(N572="zákl. přenesená",J572,0)</f>
        <v>0</v>
      </c>
      <c r="BH572" s="159">
        <f>IF(N572="sníž. přenesená",J572,0)</f>
        <v>0</v>
      </c>
      <c r="BI572" s="159">
        <f>IF(N572="nulová",J572,0)</f>
        <v>0</v>
      </c>
      <c r="BJ572" s="18" t="s">
        <v>84</v>
      </c>
      <c r="BK572" s="159">
        <f>ROUND(I572*H572,2)</f>
        <v>0</v>
      </c>
      <c r="BL572" s="18" t="s">
        <v>188</v>
      </c>
      <c r="BM572" s="158" t="s">
        <v>1367</v>
      </c>
    </row>
    <row r="573" spans="1:65" s="2" customFormat="1" ht="24.2" customHeight="1">
      <c r="A573" s="33"/>
      <c r="B573" s="145"/>
      <c r="C573" s="146" t="s">
        <v>391</v>
      </c>
      <c r="D573" s="146" t="s">
        <v>157</v>
      </c>
      <c r="E573" s="147" t="s">
        <v>1368</v>
      </c>
      <c r="F573" s="148" t="s">
        <v>1369</v>
      </c>
      <c r="G573" s="149" t="s">
        <v>160</v>
      </c>
      <c r="H573" s="150">
        <v>13</v>
      </c>
      <c r="I573" s="151"/>
      <c r="J573" s="152">
        <f>ROUND(I573*H573,2)</f>
        <v>0</v>
      </c>
      <c r="K573" s="153"/>
      <c r="L573" s="34"/>
      <c r="M573" s="154" t="s">
        <v>1</v>
      </c>
      <c r="N573" s="155" t="s">
        <v>41</v>
      </c>
      <c r="O573" s="59"/>
      <c r="P573" s="156">
        <f>O573*H573</f>
        <v>0</v>
      </c>
      <c r="Q573" s="156">
        <v>0</v>
      </c>
      <c r="R573" s="156">
        <f>Q573*H573</f>
        <v>0</v>
      </c>
      <c r="S573" s="156">
        <v>0</v>
      </c>
      <c r="T573" s="157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58" t="s">
        <v>188</v>
      </c>
      <c r="AT573" s="158" t="s">
        <v>157</v>
      </c>
      <c r="AU573" s="158" t="s">
        <v>86</v>
      </c>
      <c r="AY573" s="18" t="s">
        <v>155</v>
      </c>
      <c r="BE573" s="159">
        <f>IF(N573="základní",J573,0)</f>
        <v>0</v>
      </c>
      <c r="BF573" s="159">
        <f>IF(N573="snížená",J573,0)</f>
        <v>0</v>
      </c>
      <c r="BG573" s="159">
        <f>IF(N573="zákl. přenesená",J573,0)</f>
        <v>0</v>
      </c>
      <c r="BH573" s="159">
        <f>IF(N573="sníž. přenesená",J573,0)</f>
        <v>0</v>
      </c>
      <c r="BI573" s="159">
        <f>IF(N573="nulová",J573,0)</f>
        <v>0</v>
      </c>
      <c r="BJ573" s="18" t="s">
        <v>84</v>
      </c>
      <c r="BK573" s="159">
        <f>ROUND(I573*H573,2)</f>
        <v>0</v>
      </c>
      <c r="BL573" s="18" t="s">
        <v>188</v>
      </c>
      <c r="BM573" s="158" t="s">
        <v>1370</v>
      </c>
    </row>
    <row r="574" spans="1:65" s="13" customFormat="1">
      <c r="B574" s="160"/>
      <c r="D574" s="161" t="s">
        <v>167</v>
      </c>
      <c r="E574" s="162" t="s">
        <v>1</v>
      </c>
      <c r="F574" s="163" t="s">
        <v>1277</v>
      </c>
      <c r="H574" s="164">
        <v>10</v>
      </c>
      <c r="I574" s="165"/>
      <c r="L574" s="160"/>
      <c r="M574" s="166"/>
      <c r="N574" s="167"/>
      <c r="O574" s="167"/>
      <c r="P574" s="167"/>
      <c r="Q574" s="167"/>
      <c r="R574" s="167"/>
      <c r="S574" s="167"/>
      <c r="T574" s="168"/>
      <c r="AT574" s="162" t="s">
        <v>167</v>
      </c>
      <c r="AU574" s="162" t="s">
        <v>86</v>
      </c>
      <c r="AV574" s="13" t="s">
        <v>86</v>
      </c>
      <c r="AW574" s="13" t="s">
        <v>32</v>
      </c>
      <c r="AX574" s="13" t="s">
        <v>76</v>
      </c>
      <c r="AY574" s="162" t="s">
        <v>155</v>
      </c>
    </row>
    <row r="575" spans="1:65" s="13" customFormat="1">
      <c r="B575" s="160"/>
      <c r="D575" s="161" t="s">
        <v>167</v>
      </c>
      <c r="E575" s="162" t="s">
        <v>1</v>
      </c>
      <c r="F575" s="163" t="s">
        <v>1287</v>
      </c>
      <c r="H575" s="164">
        <v>1</v>
      </c>
      <c r="I575" s="165"/>
      <c r="L575" s="160"/>
      <c r="M575" s="166"/>
      <c r="N575" s="167"/>
      <c r="O575" s="167"/>
      <c r="P575" s="167"/>
      <c r="Q575" s="167"/>
      <c r="R575" s="167"/>
      <c r="S575" s="167"/>
      <c r="T575" s="168"/>
      <c r="AT575" s="162" t="s">
        <v>167</v>
      </c>
      <c r="AU575" s="162" t="s">
        <v>86</v>
      </c>
      <c r="AV575" s="13" t="s">
        <v>86</v>
      </c>
      <c r="AW575" s="13" t="s">
        <v>32</v>
      </c>
      <c r="AX575" s="13" t="s">
        <v>76</v>
      </c>
      <c r="AY575" s="162" t="s">
        <v>155</v>
      </c>
    </row>
    <row r="576" spans="1:65" s="13" customFormat="1">
      <c r="B576" s="160"/>
      <c r="D576" s="161" t="s">
        <v>167</v>
      </c>
      <c r="E576" s="162" t="s">
        <v>1</v>
      </c>
      <c r="F576" s="163" t="s">
        <v>1292</v>
      </c>
      <c r="H576" s="164">
        <v>2</v>
      </c>
      <c r="I576" s="165"/>
      <c r="L576" s="160"/>
      <c r="M576" s="166"/>
      <c r="N576" s="167"/>
      <c r="O576" s="167"/>
      <c r="P576" s="167"/>
      <c r="Q576" s="167"/>
      <c r="R576" s="167"/>
      <c r="S576" s="167"/>
      <c r="T576" s="168"/>
      <c r="AT576" s="162" t="s">
        <v>167</v>
      </c>
      <c r="AU576" s="162" t="s">
        <v>86</v>
      </c>
      <c r="AV576" s="13" t="s">
        <v>86</v>
      </c>
      <c r="AW576" s="13" t="s">
        <v>32</v>
      </c>
      <c r="AX576" s="13" t="s">
        <v>76</v>
      </c>
      <c r="AY576" s="162" t="s">
        <v>155</v>
      </c>
    </row>
    <row r="577" spans="1:65" s="15" customFormat="1">
      <c r="B577" s="176"/>
      <c r="D577" s="161" t="s">
        <v>167</v>
      </c>
      <c r="E577" s="177" t="s">
        <v>1</v>
      </c>
      <c r="F577" s="178" t="s">
        <v>178</v>
      </c>
      <c r="H577" s="179">
        <v>13</v>
      </c>
      <c r="I577" s="180"/>
      <c r="L577" s="176"/>
      <c r="M577" s="181"/>
      <c r="N577" s="182"/>
      <c r="O577" s="182"/>
      <c r="P577" s="182"/>
      <c r="Q577" s="182"/>
      <c r="R577" s="182"/>
      <c r="S577" s="182"/>
      <c r="T577" s="183"/>
      <c r="AT577" s="177" t="s">
        <v>167</v>
      </c>
      <c r="AU577" s="177" t="s">
        <v>86</v>
      </c>
      <c r="AV577" s="15" t="s">
        <v>161</v>
      </c>
      <c r="AW577" s="15" t="s">
        <v>32</v>
      </c>
      <c r="AX577" s="15" t="s">
        <v>84</v>
      </c>
      <c r="AY577" s="177" t="s">
        <v>155</v>
      </c>
    </row>
    <row r="578" spans="1:65" s="2" customFormat="1" ht="16.5" customHeight="1">
      <c r="A578" s="33"/>
      <c r="B578" s="145"/>
      <c r="C578" s="146" t="s">
        <v>1371</v>
      </c>
      <c r="D578" s="146" t="s">
        <v>157</v>
      </c>
      <c r="E578" s="147" t="s">
        <v>1372</v>
      </c>
      <c r="F578" s="148" t="s">
        <v>1373</v>
      </c>
      <c r="G578" s="149" t="s">
        <v>224</v>
      </c>
      <c r="H578" s="150">
        <v>11</v>
      </c>
      <c r="I578" s="151"/>
      <c r="J578" s="152">
        <f>ROUND(I578*H578,2)</f>
        <v>0</v>
      </c>
      <c r="K578" s="153"/>
      <c r="L578" s="34"/>
      <c r="M578" s="154" t="s">
        <v>1</v>
      </c>
      <c r="N578" s="155" t="s">
        <v>41</v>
      </c>
      <c r="O578" s="59"/>
      <c r="P578" s="156">
        <f>O578*H578</f>
        <v>0</v>
      </c>
      <c r="Q578" s="156">
        <v>0</v>
      </c>
      <c r="R578" s="156">
        <f>Q578*H578</f>
        <v>0</v>
      </c>
      <c r="S578" s="156">
        <v>0</v>
      </c>
      <c r="T578" s="157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58" t="s">
        <v>188</v>
      </c>
      <c r="AT578" s="158" t="s">
        <v>157</v>
      </c>
      <c r="AU578" s="158" t="s">
        <v>86</v>
      </c>
      <c r="AY578" s="18" t="s">
        <v>155</v>
      </c>
      <c r="BE578" s="159">
        <f>IF(N578="základní",J578,0)</f>
        <v>0</v>
      </c>
      <c r="BF578" s="159">
        <f>IF(N578="snížená",J578,0)</f>
        <v>0</v>
      </c>
      <c r="BG578" s="159">
        <f>IF(N578="zákl. přenesená",J578,0)</f>
        <v>0</v>
      </c>
      <c r="BH578" s="159">
        <f>IF(N578="sníž. přenesená",J578,0)</f>
        <v>0</v>
      </c>
      <c r="BI578" s="159">
        <f>IF(N578="nulová",J578,0)</f>
        <v>0</v>
      </c>
      <c r="BJ578" s="18" t="s">
        <v>84</v>
      </c>
      <c r="BK578" s="159">
        <f>ROUND(I578*H578,2)</f>
        <v>0</v>
      </c>
      <c r="BL578" s="18" t="s">
        <v>188</v>
      </c>
      <c r="BM578" s="158" t="s">
        <v>1374</v>
      </c>
    </row>
    <row r="579" spans="1:65" s="13" customFormat="1">
      <c r="B579" s="160"/>
      <c r="D579" s="161" t="s">
        <v>167</v>
      </c>
      <c r="E579" s="162" t="s">
        <v>1</v>
      </c>
      <c r="F579" s="163" t="s">
        <v>1277</v>
      </c>
      <c r="H579" s="164">
        <v>10</v>
      </c>
      <c r="I579" s="165"/>
      <c r="L579" s="160"/>
      <c r="M579" s="166"/>
      <c r="N579" s="167"/>
      <c r="O579" s="167"/>
      <c r="P579" s="167"/>
      <c r="Q579" s="167"/>
      <c r="R579" s="167"/>
      <c r="S579" s="167"/>
      <c r="T579" s="168"/>
      <c r="AT579" s="162" t="s">
        <v>167</v>
      </c>
      <c r="AU579" s="162" t="s">
        <v>86</v>
      </c>
      <c r="AV579" s="13" t="s">
        <v>86</v>
      </c>
      <c r="AW579" s="13" t="s">
        <v>32</v>
      </c>
      <c r="AX579" s="13" t="s">
        <v>76</v>
      </c>
      <c r="AY579" s="162" t="s">
        <v>155</v>
      </c>
    </row>
    <row r="580" spans="1:65" s="13" customFormat="1">
      <c r="B580" s="160"/>
      <c r="D580" s="161" t="s">
        <v>167</v>
      </c>
      <c r="E580" s="162" t="s">
        <v>1</v>
      </c>
      <c r="F580" s="163" t="s">
        <v>1287</v>
      </c>
      <c r="H580" s="164">
        <v>1</v>
      </c>
      <c r="I580" s="165"/>
      <c r="L580" s="160"/>
      <c r="M580" s="166"/>
      <c r="N580" s="167"/>
      <c r="O580" s="167"/>
      <c r="P580" s="167"/>
      <c r="Q580" s="167"/>
      <c r="R580" s="167"/>
      <c r="S580" s="167"/>
      <c r="T580" s="168"/>
      <c r="AT580" s="162" t="s">
        <v>167</v>
      </c>
      <c r="AU580" s="162" t="s">
        <v>86</v>
      </c>
      <c r="AV580" s="13" t="s">
        <v>86</v>
      </c>
      <c r="AW580" s="13" t="s">
        <v>32</v>
      </c>
      <c r="AX580" s="13" t="s">
        <v>76</v>
      </c>
      <c r="AY580" s="162" t="s">
        <v>155</v>
      </c>
    </row>
    <row r="581" spans="1:65" s="15" customFormat="1">
      <c r="B581" s="176"/>
      <c r="D581" s="161" t="s">
        <v>167</v>
      </c>
      <c r="E581" s="177" t="s">
        <v>1</v>
      </c>
      <c r="F581" s="178" t="s">
        <v>178</v>
      </c>
      <c r="H581" s="179">
        <v>11</v>
      </c>
      <c r="I581" s="180"/>
      <c r="L581" s="176"/>
      <c r="M581" s="181"/>
      <c r="N581" s="182"/>
      <c r="O581" s="182"/>
      <c r="P581" s="182"/>
      <c r="Q581" s="182"/>
      <c r="R581" s="182"/>
      <c r="S581" s="182"/>
      <c r="T581" s="183"/>
      <c r="AT581" s="177" t="s">
        <v>167</v>
      </c>
      <c r="AU581" s="177" t="s">
        <v>86</v>
      </c>
      <c r="AV581" s="15" t="s">
        <v>161</v>
      </c>
      <c r="AW581" s="15" t="s">
        <v>32</v>
      </c>
      <c r="AX581" s="15" t="s">
        <v>84</v>
      </c>
      <c r="AY581" s="177" t="s">
        <v>155</v>
      </c>
    </row>
    <row r="582" spans="1:65" s="2" customFormat="1" ht="16.5" customHeight="1">
      <c r="A582" s="33"/>
      <c r="B582" s="145"/>
      <c r="C582" s="146" t="s">
        <v>1375</v>
      </c>
      <c r="D582" s="146" t="s">
        <v>157</v>
      </c>
      <c r="E582" s="147" t="s">
        <v>1376</v>
      </c>
      <c r="F582" s="148" t="s">
        <v>1377</v>
      </c>
      <c r="G582" s="149" t="s">
        <v>224</v>
      </c>
      <c r="H582" s="150">
        <v>2</v>
      </c>
      <c r="I582" s="151"/>
      <c r="J582" s="152">
        <f>ROUND(I582*H582,2)</f>
        <v>0</v>
      </c>
      <c r="K582" s="153"/>
      <c r="L582" s="34"/>
      <c r="M582" s="154" t="s">
        <v>1</v>
      </c>
      <c r="N582" s="155" t="s">
        <v>41</v>
      </c>
      <c r="O582" s="59"/>
      <c r="P582" s="156">
        <f>O582*H582</f>
        <v>0</v>
      </c>
      <c r="Q582" s="156">
        <v>0</v>
      </c>
      <c r="R582" s="156">
        <f>Q582*H582</f>
        <v>0</v>
      </c>
      <c r="S582" s="156">
        <v>0</v>
      </c>
      <c r="T582" s="157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58" t="s">
        <v>188</v>
      </c>
      <c r="AT582" s="158" t="s">
        <v>157</v>
      </c>
      <c r="AU582" s="158" t="s">
        <v>86</v>
      </c>
      <c r="AY582" s="18" t="s">
        <v>155</v>
      </c>
      <c r="BE582" s="159">
        <f>IF(N582="základní",J582,0)</f>
        <v>0</v>
      </c>
      <c r="BF582" s="159">
        <f>IF(N582="snížená",J582,0)</f>
        <v>0</v>
      </c>
      <c r="BG582" s="159">
        <f>IF(N582="zákl. přenesená",J582,0)</f>
        <v>0</v>
      </c>
      <c r="BH582" s="159">
        <f>IF(N582="sníž. přenesená",J582,0)</f>
        <v>0</v>
      </c>
      <c r="BI582" s="159">
        <f>IF(N582="nulová",J582,0)</f>
        <v>0</v>
      </c>
      <c r="BJ582" s="18" t="s">
        <v>84</v>
      </c>
      <c r="BK582" s="159">
        <f>ROUND(I582*H582,2)</f>
        <v>0</v>
      </c>
      <c r="BL582" s="18" t="s">
        <v>188</v>
      </c>
      <c r="BM582" s="158" t="s">
        <v>1378</v>
      </c>
    </row>
    <row r="583" spans="1:65" s="13" customFormat="1">
      <c r="B583" s="160"/>
      <c r="D583" s="161" t="s">
        <v>167</v>
      </c>
      <c r="E583" s="162" t="s">
        <v>1</v>
      </c>
      <c r="F583" s="163" t="s">
        <v>1379</v>
      </c>
      <c r="H583" s="164">
        <v>2</v>
      </c>
      <c r="I583" s="165"/>
      <c r="L583" s="160"/>
      <c r="M583" s="166"/>
      <c r="N583" s="167"/>
      <c r="O583" s="167"/>
      <c r="P583" s="167"/>
      <c r="Q583" s="167"/>
      <c r="R583" s="167"/>
      <c r="S583" s="167"/>
      <c r="T583" s="168"/>
      <c r="AT583" s="162" t="s">
        <v>167</v>
      </c>
      <c r="AU583" s="162" t="s">
        <v>86</v>
      </c>
      <c r="AV583" s="13" t="s">
        <v>86</v>
      </c>
      <c r="AW583" s="13" t="s">
        <v>32</v>
      </c>
      <c r="AX583" s="13" t="s">
        <v>76</v>
      </c>
      <c r="AY583" s="162" t="s">
        <v>155</v>
      </c>
    </row>
    <row r="584" spans="1:65" s="15" customFormat="1">
      <c r="B584" s="176"/>
      <c r="D584" s="161" t="s">
        <v>167</v>
      </c>
      <c r="E584" s="177" t="s">
        <v>1</v>
      </c>
      <c r="F584" s="178" t="s">
        <v>178</v>
      </c>
      <c r="H584" s="179">
        <v>2</v>
      </c>
      <c r="I584" s="180"/>
      <c r="L584" s="176"/>
      <c r="M584" s="181"/>
      <c r="N584" s="182"/>
      <c r="O584" s="182"/>
      <c r="P584" s="182"/>
      <c r="Q584" s="182"/>
      <c r="R584" s="182"/>
      <c r="S584" s="182"/>
      <c r="T584" s="183"/>
      <c r="AT584" s="177" t="s">
        <v>167</v>
      </c>
      <c r="AU584" s="177" t="s">
        <v>86</v>
      </c>
      <c r="AV584" s="15" t="s">
        <v>161</v>
      </c>
      <c r="AW584" s="15" t="s">
        <v>32</v>
      </c>
      <c r="AX584" s="15" t="s">
        <v>84</v>
      </c>
      <c r="AY584" s="177" t="s">
        <v>155</v>
      </c>
    </row>
    <row r="585" spans="1:65" s="2" customFormat="1" ht="16.5" customHeight="1">
      <c r="A585" s="33"/>
      <c r="B585" s="145"/>
      <c r="C585" s="146" t="s">
        <v>383</v>
      </c>
      <c r="D585" s="146" t="s">
        <v>157</v>
      </c>
      <c r="E585" s="147" t="s">
        <v>1380</v>
      </c>
      <c r="F585" s="148" t="s">
        <v>1381</v>
      </c>
      <c r="G585" s="149" t="s">
        <v>224</v>
      </c>
      <c r="H585" s="150">
        <v>10</v>
      </c>
      <c r="I585" s="151"/>
      <c r="J585" s="152">
        <f>ROUND(I585*H585,2)</f>
        <v>0</v>
      </c>
      <c r="K585" s="153"/>
      <c r="L585" s="34"/>
      <c r="M585" s="154" t="s">
        <v>1</v>
      </c>
      <c r="N585" s="155" t="s">
        <v>41</v>
      </c>
      <c r="O585" s="59"/>
      <c r="P585" s="156">
        <f>O585*H585</f>
        <v>0</v>
      </c>
      <c r="Q585" s="156">
        <v>0</v>
      </c>
      <c r="R585" s="156">
        <f>Q585*H585</f>
        <v>0</v>
      </c>
      <c r="S585" s="156">
        <v>0</v>
      </c>
      <c r="T585" s="157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58" t="s">
        <v>188</v>
      </c>
      <c r="AT585" s="158" t="s">
        <v>157</v>
      </c>
      <c r="AU585" s="158" t="s">
        <v>86</v>
      </c>
      <c r="AY585" s="18" t="s">
        <v>155</v>
      </c>
      <c r="BE585" s="159">
        <f>IF(N585="základní",J585,0)</f>
        <v>0</v>
      </c>
      <c r="BF585" s="159">
        <f>IF(N585="snížená",J585,0)</f>
        <v>0</v>
      </c>
      <c r="BG585" s="159">
        <f>IF(N585="zákl. přenesená",J585,0)</f>
        <v>0</v>
      </c>
      <c r="BH585" s="159">
        <f>IF(N585="sníž. přenesená",J585,0)</f>
        <v>0</v>
      </c>
      <c r="BI585" s="159">
        <f>IF(N585="nulová",J585,0)</f>
        <v>0</v>
      </c>
      <c r="BJ585" s="18" t="s">
        <v>84</v>
      </c>
      <c r="BK585" s="159">
        <f>ROUND(I585*H585,2)</f>
        <v>0</v>
      </c>
      <c r="BL585" s="18" t="s">
        <v>188</v>
      </c>
      <c r="BM585" s="158" t="s">
        <v>1382</v>
      </c>
    </row>
    <row r="586" spans="1:65" s="13" customFormat="1">
      <c r="B586" s="160"/>
      <c r="D586" s="161" t="s">
        <v>167</v>
      </c>
      <c r="E586" s="162" t="s">
        <v>1</v>
      </c>
      <c r="F586" s="163" t="s">
        <v>1383</v>
      </c>
      <c r="H586" s="164">
        <v>10</v>
      </c>
      <c r="I586" s="165"/>
      <c r="L586" s="160"/>
      <c r="M586" s="166"/>
      <c r="N586" s="167"/>
      <c r="O586" s="167"/>
      <c r="P586" s="167"/>
      <c r="Q586" s="167"/>
      <c r="R586" s="167"/>
      <c r="S586" s="167"/>
      <c r="T586" s="168"/>
      <c r="AT586" s="162" t="s">
        <v>167</v>
      </c>
      <c r="AU586" s="162" t="s">
        <v>86</v>
      </c>
      <c r="AV586" s="13" t="s">
        <v>86</v>
      </c>
      <c r="AW586" s="13" t="s">
        <v>32</v>
      </c>
      <c r="AX586" s="13" t="s">
        <v>76</v>
      </c>
      <c r="AY586" s="162" t="s">
        <v>155</v>
      </c>
    </row>
    <row r="587" spans="1:65" s="15" customFormat="1">
      <c r="B587" s="176"/>
      <c r="D587" s="161" t="s">
        <v>167</v>
      </c>
      <c r="E587" s="177" t="s">
        <v>1</v>
      </c>
      <c r="F587" s="178" t="s">
        <v>178</v>
      </c>
      <c r="H587" s="179">
        <v>10</v>
      </c>
      <c r="I587" s="180"/>
      <c r="L587" s="176"/>
      <c r="M587" s="181"/>
      <c r="N587" s="182"/>
      <c r="O587" s="182"/>
      <c r="P587" s="182"/>
      <c r="Q587" s="182"/>
      <c r="R587" s="182"/>
      <c r="S587" s="182"/>
      <c r="T587" s="183"/>
      <c r="AT587" s="177" t="s">
        <v>167</v>
      </c>
      <c r="AU587" s="177" t="s">
        <v>86</v>
      </c>
      <c r="AV587" s="15" t="s">
        <v>161</v>
      </c>
      <c r="AW587" s="15" t="s">
        <v>32</v>
      </c>
      <c r="AX587" s="15" t="s">
        <v>84</v>
      </c>
      <c r="AY587" s="177" t="s">
        <v>155</v>
      </c>
    </row>
    <row r="588" spans="1:65" s="2" customFormat="1" ht="16.5" customHeight="1">
      <c r="A588" s="33"/>
      <c r="B588" s="145"/>
      <c r="C588" s="146" t="s">
        <v>380</v>
      </c>
      <c r="D588" s="146" t="s">
        <v>157</v>
      </c>
      <c r="E588" s="147" t="s">
        <v>1384</v>
      </c>
      <c r="F588" s="148" t="s">
        <v>1385</v>
      </c>
      <c r="G588" s="149" t="s">
        <v>224</v>
      </c>
      <c r="H588" s="150">
        <v>2</v>
      </c>
      <c r="I588" s="151"/>
      <c r="J588" s="152">
        <f>ROUND(I588*H588,2)</f>
        <v>0</v>
      </c>
      <c r="K588" s="153"/>
      <c r="L588" s="34"/>
      <c r="M588" s="154" t="s">
        <v>1</v>
      </c>
      <c r="N588" s="155" t="s">
        <v>41</v>
      </c>
      <c r="O588" s="59"/>
      <c r="P588" s="156">
        <f>O588*H588</f>
        <v>0</v>
      </c>
      <c r="Q588" s="156">
        <v>0</v>
      </c>
      <c r="R588" s="156">
        <f>Q588*H588</f>
        <v>0</v>
      </c>
      <c r="S588" s="156">
        <v>0</v>
      </c>
      <c r="T588" s="157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58" t="s">
        <v>188</v>
      </c>
      <c r="AT588" s="158" t="s">
        <v>157</v>
      </c>
      <c r="AU588" s="158" t="s">
        <v>86</v>
      </c>
      <c r="AY588" s="18" t="s">
        <v>155</v>
      </c>
      <c r="BE588" s="159">
        <f>IF(N588="základní",J588,0)</f>
        <v>0</v>
      </c>
      <c r="BF588" s="159">
        <f>IF(N588="snížená",J588,0)</f>
        <v>0</v>
      </c>
      <c r="BG588" s="159">
        <f>IF(N588="zákl. přenesená",J588,0)</f>
        <v>0</v>
      </c>
      <c r="BH588" s="159">
        <f>IF(N588="sníž. přenesená",J588,0)</f>
        <v>0</v>
      </c>
      <c r="BI588" s="159">
        <f>IF(N588="nulová",J588,0)</f>
        <v>0</v>
      </c>
      <c r="BJ588" s="18" t="s">
        <v>84</v>
      </c>
      <c r="BK588" s="159">
        <f>ROUND(I588*H588,2)</f>
        <v>0</v>
      </c>
      <c r="BL588" s="18" t="s">
        <v>188</v>
      </c>
      <c r="BM588" s="158" t="s">
        <v>1386</v>
      </c>
    </row>
    <row r="589" spans="1:65" s="13" customFormat="1">
      <c r="B589" s="160"/>
      <c r="D589" s="161" t="s">
        <v>167</v>
      </c>
      <c r="E589" s="162" t="s">
        <v>1</v>
      </c>
      <c r="F589" s="163" t="s">
        <v>1292</v>
      </c>
      <c r="H589" s="164">
        <v>2</v>
      </c>
      <c r="I589" s="165"/>
      <c r="L589" s="160"/>
      <c r="M589" s="166"/>
      <c r="N589" s="167"/>
      <c r="O589" s="167"/>
      <c r="P589" s="167"/>
      <c r="Q589" s="167"/>
      <c r="R589" s="167"/>
      <c r="S589" s="167"/>
      <c r="T589" s="168"/>
      <c r="AT589" s="162" t="s">
        <v>167</v>
      </c>
      <c r="AU589" s="162" t="s">
        <v>86</v>
      </c>
      <c r="AV589" s="13" t="s">
        <v>86</v>
      </c>
      <c r="AW589" s="13" t="s">
        <v>32</v>
      </c>
      <c r="AX589" s="13" t="s">
        <v>76</v>
      </c>
      <c r="AY589" s="162" t="s">
        <v>155</v>
      </c>
    </row>
    <row r="590" spans="1:65" s="15" customFormat="1">
      <c r="B590" s="176"/>
      <c r="D590" s="161" t="s">
        <v>167</v>
      </c>
      <c r="E590" s="177" t="s">
        <v>1</v>
      </c>
      <c r="F590" s="178" t="s">
        <v>178</v>
      </c>
      <c r="H590" s="179">
        <v>2</v>
      </c>
      <c r="I590" s="180"/>
      <c r="L590" s="176"/>
      <c r="M590" s="181"/>
      <c r="N590" s="182"/>
      <c r="O590" s="182"/>
      <c r="P590" s="182"/>
      <c r="Q590" s="182"/>
      <c r="R590" s="182"/>
      <c r="S590" s="182"/>
      <c r="T590" s="183"/>
      <c r="AT590" s="177" t="s">
        <v>167</v>
      </c>
      <c r="AU590" s="177" t="s">
        <v>86</v>
      </c>
      <c r="AV590" s="15" t="s">
        <v>161</v>
      </c>
      <c r="AW590" s="15" t="s">
        <v>32</v>
      </c>
      <c r="AX590" s="15" t="s">
        <v>84</v>
      </c>
      <c r="AY590" s="177" t="s">
        <v>155</v>
      </c>
    </row>
    <row r="591" spans="1:65" s="2" customFormat="1" ht="24.2" customHeight="1">
      <c r="A591" s="33"/>
      <c r="B591" s="145"/>
      <c r="C591" s="146" t="s">
        <v>329</v>
      </c>
      <c r="D591" s="146" t="s">
        <v>157</v>
      </c>
      <c r="E591" s="147" t="s">
        <v>1387</v>
      </c>
      <c r="F591" s="148" t="s">
        <v>1388</v>
      </c>
      <c r="G591" s="149" t="s">
        <v>160</v>
      </c>
      <c r="H591" s="150">
        <v>22</v>
      </c>
      <c r="I591" s="151"/>
      <c r="J591" s="152">
        <f>ROUND(I591*H591,2)</f>
        <v>0</v>
      </c>
      <c r="K591" s="153"/>
      <c r="L591" s="34"/>
      <c r="M591" s="154" t="s">
        <v>1</v>
      </c>
      <c r="N591" s="155" t="s">
        <v>41</v>
      </c>
      <c r="O591" s="59"/>
      <c r="P591" s="156">
        <f>O591*H591</f>
        <v>0</v>
      </c>
      <c r="Q591" s="156">
        <v>0</v>
      </c>
      <c r="R591" s="156">
        <f>Q591*H591</f>
        <v>0</v>
      </c>
      <c r="S591" s="156">
        <v>0</v>
      </c>
      <c r="T591" s="157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58" t="s">
        <v>188</v>
      </c>
      <c r="AT591" s="158" t="s">
        <v>157</v>
      </c>
      <c r="AU591" s="158" t="s">
        <v>86</v>
      </c>
      <c r="AY591" s="18" t="s">
        <v>155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8" t="s">
        <v>84</v>
      </c>
      <c r="BK591" s="159">
        <f>ROUND(I591*H591,2)</f>
        <v>0</v>
      </c>
      <c r="BL591" s="18" t="s">
        <v>188</v>
      </c>
      <c r="BM591" s="158" t="s">
        <v>1389</v>
      </c>
    </row>
    <row r="592" spans="1:65" s="2" customFormat="1" ht="16.5" customHeight="1">
      <c r="A592" s="33"/>
      <c r="B592" s="145"/>
      <c r="C592" s="146" t="s">
        <v>335</v>
      </c>
      <c r="D592" s="146" t="s">
        <v>157</v>
      </c>
      <c r="E592" s="147" t="s">
        <v>1390</v>
      </c>
      <c r="F592" s="148" t="s">
        <v>1391</v>
      </c>
      <c r="G592" s="149" t="s">
        <v>224</v>
      </c>
      <c r="H592" s="150">
        <v>10</v>
      </c>
      <c r="I592" s="151"/>
      <c r="J592" s="152">
        <f>ROUND(I592*H592,2)</f>
        <v>0</v>
      </c>
      <c r="K592" s="153"/>
      <c r="L592" s="34"/>
      <c r="M592" s="154" t="s">
        <v>1</v>
      </c>
      <c r="N592" s="155" t="s">
        <v>41</v>
      </c>
      <c r="O592" s="59"/>
      <c r="P592" s="156">
        <f>O592*H592</f>
        <v>0</v>
      </c>
      <c r="Q592" s="156">
        <v>0</v>
      </c>
      <c r="R592" s="156">
        <f>Q592*H592</f>
        <v>0</v>
      </c>
      <c r="S592" s="156">
        <v>0</v>
      </c>
      <c r="T592" s="157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58" t="s">
        <v>188</v>
      </c>
      <c r="AT592" s="158" t="s">
        <v>157</v>
      </c>
      <c r="AU592" s="158" t="s">
        <v>86</v>
      </c>
      <c r="AY592" s="18" t="s">
        <v>155</v>
      </c>
      <c r="BE592" s="159">
        <f>IF(N592="základní",J592,0)</f>
        <v>0</v>
      </c>
      <c r="BF592" s="159">
        <f>IF(N592="snížená",J592,0)</f>
        <v>0</v>
      </c>
      <c r="BG592" s="159">
        <f>IF(N592="zákl. přenesená",J592,0)</f>
        <v>0</v>
      </c>
      <c r="BH592" s="159">
        <f>IF(N592="sníž. přenesená",J592,0)</f>
        <v>0</v>
      </c>
      <c r="BI592" s="159">
        <f>IF(N592="nulová",J592,0)</f>
        <v>0</v>
      </c>
      <c r="BJ592" s="18" t="s">
        <v>84</v>
      </c>
      <c r="BK592" s="159">
        <f>ROUND(I592*H592,2)</f>
        <v>0</v>
      </c>
      <c r="BL592" s="18" t="s">
        <v>188</v>
      </c>
      <c r="BM592" s="158" t="s">
        <v>1392</v>
      </c>
    </row>
    <row r="593" spans="1:65" s="2" customFormat="1" ht="24.2" customHeight="1">
      <c r="A593" s="33"/>
      <c r="B593" s="145"/>
      <c r="C593" s="146" t="s">
        <v>871</v>
      </c>
      <c r="D593" s="146" t="s">
        <v>157</v>
      </c>
      <c r="E593" s="147" t="s">
        <v>1393</v>
      </c>
      <c r="F593" s="148" t="s">
        <v>1394</v>
      </c>
      <c r="G593" s="149" t="s">
        <v>224</v>
      </c>
      <c r="H593" s="150">
        <v>1</v>
      </c>
      <c r="I593" s="151"/>
      <c r="J593" s="152">
        <f>ROUND(I593*H593,2)</f>
        <v>0</v>
      </c>
      <c r="K593" s="153"/>
      <c r="L593" s="34"/>
      <c r="M593" s="154" t="s">
        <v>1</v>
      </c>
      <c r="N593" s="155" t="s">
        <v>41</v>
      </c>
      <c r="O593" s="59"/>
      <c r="P593" s="156">
        <f>O593*H593</f>
        <v>0</v>
      </c>
      <c r="Q593" s="156">
        <v>0</v>
      </c>
      <c r="R593" s="156">
        <f>Q593*H593</f>
        <v>0</v>
      </c>
      <c r="S593" s="156">
        <v>0</v>
      </c>
      <c r="T593" s="157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58" t="s">
        <v>188</v>
      </c>
      <c r="AT593" s="158" t="s">
        <v>157</v>
      </c>
      <c r="AU593" s="158" t="s">
        <v>86</v>
      </c>
      <c r="AY593" s="18" t="s">
        <v>155</v>
      </c>
      <c r="BE593" s="159">
        <f>IF(N593="základní",J593,0)</f>
        <v>0</v>
      </c>
      <c r="BF593" s="159">
        <f>IF(N593="snížená",J593,0)</f>
        <v>0</v>
      </c>
      <c r="BG593" s="159">
        <f>IF(N593="zákl. přenesená",J593,0)</f>
        <v>0</v>
      </c>
      <c r="BH593" s="159">
        <f>IF(N593="sníž. přenesená",J593,0)</f>
        <v>0</v>
      </c>
      <c r="BI593" s="159">
        <f>IF(N593="nulová",J593,0)</f>
        <v>0</v>
      </c>
      <c r="BJ593" s="18" t="s">
        <v>84</v>
      </c>
      <c r="BK593" s="159">
        <f>ROUND(I593*H593,2)</f>
        <v>0</v>
      </c>
      <c r="BL593" s="18" t="s">
        <v>188</v>
      </c>
      <c r="BM593" s="158" t="s">
        <v>1395</v>
      </c>
    </row>
    <row r="594" spans="1:65" s="13" customFormat="1">
      <c r="B594" s="160"/>
      <c r="D594" s="161" t="s">
        <v>167</v>
      </c>
      <c r="E594" s="162" t="s">
        <v>1</v>
      </c>
      <c r="F594" s="163" t="s">
        <v>1396</v>
      </c>
      <c r="H594" s="164">
        <v>1</v>
      </c>
      <c r="I594" s="165"/>
      <c r="L594" s="160"/>
      <c r="M594" s="166"/>
      <c r="N594" s="167"/>
      <c r="O594" s="167"/>
      <c r="P594" s="167"/>
      <c r="Q594" s="167"/>
      <c r="R594" s="167"/>
      <c r="S594" s="167"/>
      <c r="T594" s="168"/>
      <c r="AT594" s="162" t="s">
        <v>167</v>
      </c>
      <c r="AU594" s="162" t="s">
        <v>86</v>
      </c>
      <c r="AV594" s="13" t="s">
        <v>86</v>
      </c>
      <c r="AW594" s="13" t="s">
        <v>32</v>
      </c>
      <c r="AX594" s="13" t="s">
        <v>76</v>
      </c>
      <c r="AY594" s="162" t="s">
        <v>155</v>
      </c>
    </row>
    <row r="595" spans="1:65" s="15" customFormat="1">
      <c r="B595" s="176"/>
      <c r="D595" s="161" t="s">
        <v>167</v>
      </c>
      <c r="E595" s="177" t="s">
        <v>1</v>
      </c>
      <c r="F595" s="178" t="s">
        <v>178</v>
      </c>
      <c r="H595" s="179">
        <v>1</v>
      </c>
      <c r="I595" s="180"/>
      <c r="L595" s="176"/>
      <c r="M595" s="181"/>
      <c r="N595" s="182"/>
      <c r="O595" s="182"/>
      <c r="P595" s="182"/>
      <c r="Q595" s="182"/>
      <c r="R595" s="182"/>
      <c r="S595" s="182"/>
      <c r="T595" s="183"/>
      <c r="AT595" s="177" t="s">
        <v>167</v>
      </c>
      <c r="AU595" s="177" t="s">
        <v>86</v>
      </c>
      <c r="AV595" s="15" t="s">
        <v>161</v>
      </c>
      <c r="AW595" s="15" t="s">
        <v>32</v>
      </c>
      <c r="AX595" s="15" t="s">
        <v>84</v>
      </c>
      <c r="AY595" s="177" t="s">
        <v>155</v>
      </c>
    </row>
    <row r="596" spans="1:65" s="2" customFormat="1" ht="24.2" customHeight="1">
      <c r="A596" s="33"/>
      <c r="B596" s="145"/>
      <c r="C596" s="146" t="s">
        <v>405</v>
      </c>
      <c r="D596" s="146" t="s">
        <v>157</v>
      </c>
      <c r="E596" s="147" t="s">
        <v>1397</v>
      </c>
      <c r="F596" s="148" t="s">
        <v>1398</v>
      </c>
      <c r="G596" s="149" t="s">
        <v>224</v>
      </c>
      <c r="H596" s="150">
        <v>3</v>
      </c>
      <c r="I596" s="151"/>
      <c r="J596" s="152">
        <f>ROUND(I596*H596,2)</f>
        <v>0</v>
      </c>
      <c r="K596" s="153"/>
      <c r="L596" s="34"/>
      <c r="M596" s="154" t="s">
        <v>1</v>
      </c>
      <c r="N596" s="155" t="s">
        <v>41</v>
      </c>
      <c r="O596" s="59"/>
      <c r="P596" s="156">
        <f>O596*H596</f>
        <v>0</v>
      </c>
      <c r="Q596" s="156">
        <v>0</v>
      </c>
      <c r="R596" s="156">
        <f>Q596*H596</f>
        <v>0</v>
      </c>
      <c r="S596" s="156">
        <v>0</v>
      </c>
      <c r="T596" s="157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58" t="s">
        <v>188</v>
      </c>
      <c r="AT596" s="158" t="s">
        <v>157</v>
      </c>
      <c r="AU596" s="158" t="s">
        <v>86</v>
      </c>
      <c r="AY596" s="18" t="s">
        <v>155</v>
      </c>
      <c r="BE596" s="159">
        <f>IF(N596="základní",J596,0)</f>
        <v>0</v>
      </c>
      <c r="BF596" s="159">
        <f>IF(N596="snížená",J596,0)</f>
        <v>0</v>
      </c>
      <c r="BG596" s="159">
        <f>IF(N596="zákl. přenesená",J596,0)</f>
        <v>0</v>
      </c>
      <c r="BH596" s="159">
        <f>IF(N596="sníž. přenesená",J596,0)</f>
        <v>0</v>
      </c>
      <c r="BI596" s="159">
        <f>IF(N596="nulová",J596,0)</f>
        <v>0</v>
      </c>
      <c r="BJ596" s="18" t="s">
        <v>84</v>
      </c>
      <c r="BK596" s="159">
        <f>ROUND(I596*H596,2)</f>
        <v>0</v>
      </c>
      <c r="BL596" s="18" t="s">
        <v>188</v>
      </c>
      <c r="BM596" s="158" t="s">
        <v>1399</v>
      </c>
    </row>
    <row r="597" spans="1:65" s="13" customFormat="1">
      <c r="B597" s="160"/>
      <c r="D597" s="161" t="s">
        <v>167</v>
      </c>
      <c r="E597" s="162" t="s">
        <v>1</v>
      </c>
      <c r="F597" s="163" t="s">
        <v>1400</v>
      </c>
      <c r="H597" s="164">
        <v>3</v>
      </c>
      <c r="I597" s="165"/>
      <c r="L597" s="160"/>
      <c r="M597" s="166"/>
      <c r="N597" s="167"/>
      <c r="O597" s="167"/>
      <c r="P597" s="167"/>
      <c r="Q597" s="167"/>
      <c r="R597" s="167"/>
      <c r="S597" s="167"/>
      <c r="T597" s="168"/>
      <c r="AT597" s="162" t="s">
        <v>167</v>
      </c>
      <c r="AU597" s="162" t="s">
        <v>86</v>
      </c>
      <c r="AV597" s="13" t="s">
        <v>86</v>
      </c>
      <c r="AW597" s="13" t="s">
        <v>32</v>
      </c>
      <c r="AX597" s="13" t="s">
        <v>76</v>
      </c>
      <c r="AY597" s="162" t="s">
        <v>155</v>
      </c>
    </row>
    <row r="598" spans="1:65" s="15" customFormat="1">
      <c r="B598" s="176"/>
      <c r="D598" s="161" t="s">
        <v>167</v>
      </c>
      <c r="E598" s="177" t="s">
        <v>1</v>
      </c>
      <c r="F598" s="178" t="s">
        <v>178</v>
      </c>
      <c r="H598" s="179">
        <v>3</v>
      </c>
      <c r="I598" s="180"/>
      <c r="L598" s="176"/>
      <c r="M598" s="181"/>
      <c r="N598" s="182"/>
      <c r="O598" s="182"/>
      <c r="P598" s="182"/>
      <c r="Q598" s="182"/>
      <c r="R598" s="182"/>
      <c r="S598" s="182"/>
      <c r="T598" s="183"/>
      <c r="AT598" s="177" t="s">
        <v>167</v>
      </c>
      <c r="AU598" s="177" t="s">
        <v>86</v>
      </c>
      <c r="AV598" s="15" t="s">
        <v>161</v>
      </c>
      <c r="AW598" s="15" t="s">
        <v>32</v>
      </c>
      <c r="AX598" s="15" t="s">
        <v>84</v>
      </c>
      <c r="AY598" s="177" t="s">
        <v>155</v>
      </c>
    </row>
    <row r="599" spans="1:65" s="2" customFormat="1" ht="16.5" customHeight="1">
      <c r="A599" s="33"/>
      <c r="B599" s="145"/>
      <c r="C599" s="146" t="s">
        <v>395</v>
      </c>
      <c r="D599" s="146" t="s">
        <v>157</v>
      </c>
      <c r="E599" s="147" t="s">
        <v>1401</v>
      </c>
      <c r="F599" s="148" t="s">
        <v>1402</v>
      </c>
      <c r="G599" s="149" t="s">
        <v>224</v>
      </c>
      <c r="H599" s="150">
        <v>8</v>
      </c>
      <c r="I599" s="151"/>
      <c r="J599" s="152">
        <f>ROUND(I599*H599,2)</f>
        <v>0</v>
      </c>
      <c r="K599" s="153"/>
      <c r="L599" s="34"/>
      <c r="M599" s="154" t="s">
        <v>1</v>
      </c>
      <c r="N599" s="155" t="s">
        <v>41</v>
      </c>
      <c r="O599" s="59"/>
      <c r="P599" s="156">
        <f>O599*H599</f>
        <v>0</v>
      </c>
      <c r="Q599" s="156">
        <v>0</v>
      </c>
      <c r="R599" s="156">
        <f>Q599*H599</f>
        <v>0</v>
      </c>
      <c r="S599" s="156">
        <v>0</v>
      </c>
      <c r="T599" s="157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58" t="s">
        <v>188</v>
      </c>
      <c r="AT599" s="158" t="s">
        <v>157</v>
      </c>
      <c r="AU599" s="158" t="s">
        <v>86</v>
      </c>
      <c r="AY599" s="18" t="s">
        <v>155</v>
      </c>
      <c r="BE599" s="159">
        <f>IF(N599="základní",J599,0)</f>
        <v>0</v>
      </c>
      <c r="BF599" s="159">
        <f>IF(N599="snížená",J599,0)</f>
        <v>0</v>
      </c>
      <c r="BG599" s="159">
        <f>IF(N599="zákl. přenesená",J599,0)</f>
        <v>0</v>
      </c>
      <c r="BH599" s="159">
        <f>IF(N599="sníž. přenesená",J599,0)</f>
        <v>0</v>
      </c>
      <c r="BI599" s="159">
        <f>IF(N599="nulová",J599,0)</f>
        <v>0</v>
      </c>
      <c r="BJ599" s="18" t="s">
        <v>84</v>
      </c>
      <c r="BK599" s="159">
        <f>ROUND(I599*H599,2)</f>
        <v>0</v>
      </c>
      <c r="BL599" s="18" t="s">
        <v>188</v>
      </c>
      <c r="BM599" s="158" t="s">
        <v>1403</v>
      </c>
    </row>
    <row r="600" spans="1:65" s="13" customFormat="1">
      <c r="B600" s="160"/>
      <c r="D600" s="161" t="s">
        <v>167</v>
      </c>
      <c r="E600" s="162" t="s">
        <v>1</v>
      </c>
      <c r="F600" s="163" t="s">
        <v>1268</v>
      </c>
      <c r="H600" s="164">
        <v>7</v>
      </c>
      <c r="I600" s="165"/>
      <c r="L600" s="160"/>
      <c r="M600" s="166"/>
      <c r="N600" s="167"/>
      <c r="O600" s="167"/>
      <c r="P600" s="167"/>
      <c r="Q600" s="167"/>
      <c r="R600" s="167"/>
      <c r="S600" s="167"/>
      <c r="T600" s="168"/>
      <c r="AT600" s="162" t="s">
        <v>167</v>
      </c>
      <c r="AU600" s="162" t="s">
        <v>86</v>
      </c>
      <c r="AV600" s="13" t="s">
        <v>86</v>
      </c>
      <c r="AW600" s="13" t="s">
        <v>32</v>
      </c>
      <c r="AX600" s="13" t="s">
        <v>76</v>
      </c>
      <c r="AY600" s="162" t="s">
        <v>155</v>
      </c>
    </row>
    <row r="601" spans="1:65" s="13" customFormat="1">
      <c r="B601" s="160"/>
      <c r="D601" s="161" t="s">
        <v>167</v>
      </c>
      <c r="E601" s="162" t="s">
        <v>1</v>
      </c>
      <c r="F601" s="163" t="s">
        <v>1269</v>
      </c>
      <c r="H601" s="164">
        <v>1</v>
      </c>
      <c r="I601" s="165"/>
      <c r="L601" s="160"/>
      <c r="M601" s="166"/>
      <c r="N601" s="167"/>
      <c r="O601" s="167"/>
      <c r="P601" s="167"/>
      <c r="Q601" s="167"/>
      <c r="R601" s="167"/>
      <c r="S601" s="167"/>
      <c r="T601" s="168"/>
      <c r="AT601" s="162" t="s">
        <v>167</v>
      </c>
      <c r="AU601" s="162" t="s">
        <v>86</v>
      </c>
      <c r="AV601" s="13" t="s">
        <v>86</v>
      </c>
      <c r="AW601" s="13" t="s">
        <v>32</v>
      </c>
      <c r="AX601" s="13" t="s">
        <v>76</v>
      </c>
      <c r="AY601" s="162" t="s">
        <v>155</v>
      </c>
    </row>
    <row r="602" spans="1:65" s="15" customFormat="1">
      <c r="B602" s="176"/>
      <c r="D602" s="161" t="s">
        <v>167</v>
      </c>
      <c r="E602" s="177" t="s">
        <v>1</v>
      </c>
      <c r="F602" s="178" t="s">
        <v>178</v>
      </c>
      <c r="H602" s="179">
        <v>8</v>
      </c>
      <c r="I602" s="180"/>
      <c r="L602" s="176"/>
      <c r="M602" s="181"/>
      <c r="N602" s="182"/>
      <c r="O602" s="182"/>
      <c r="P602" s="182"/>
      <c r="Q602" s="182"/>
      <c r="R602" s="182"/>
      <c r="S602" s="182"/>
      <c r="T602" s="183"/>
      <c r="AT602" s="177" t="s">
        <v>167</v>
      </c>
      <c r="AU602" s="177" t="s">
        <v>86</v>
      </c>
      <c r="AV602" s="15" t="s">
        <v>161</v>
      </c>
      <c r="AW602" s="15" t="s">
        <v>32</v>
      </c>
      <c r="AX602" s="15" t="s">
        <v>84</v>
      </c>
      <c r="AY602" s="177" t="s">
        <v>155</v>
      </c>
    </row>
    <row r="603" spans="1:65" s="2" customFormat="1" ht="44.25" customHeight="1">
      <c r="A603" s="33"/>
      <c r="B603" s="145"/>
      <c r="C603" s="146" t="s">
        <v>1404</v>
      </c>
      <c r="D603" s="146" t="s">
        <v>157</v>
      </c>
      <c r="E603" s="147" t="s">
        <v>1405</v>
      </c>
      <c r="F603" s="148" t="s">
        <v>1406</v>
      </c>
      <c r="G603" s="149" t="s">
        <v>512</v>
      </c>
      <c r="H603" s="195"/>
      <c r="I603" s="151"/>
      <c r="J603" s="152">
        <f>ROUND(I603*H603,2)</f>
        <v>0</v>
      </c>
      <c r="K603" s="153"/>
      <c r="L603" s="34"/>
      <c r="M603" s="154" t="s">
        <v>1</v>
      </c>
      <c r="N603" s="155" t="s">
        <v>41</v>
      </c>
      <c r="O603" s="59"/>
      <c r="P603" s="156">
        <f>O603*H603</f>
        <v>0</v>
      </c>
      <c r="Q603" s="156">
        <v>0</v>
      </c>
      <c r="R603" s="156">
        <f>Q603*H603</f>
        <v>0</v>
      </c>
      <c r="S603" s="156">
        <v>0</v>
      </c>
      <c r="T603" s="157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58" t="s">
        <v>188</v>
      </c>
      <c r="AT603" s="158" t="s">
        <v>157</v>
      </c>
      <c r="AU603" s="158" t="s">
        <v>86</v>
      </c>
      <c r="AY603" s="18" t="s">
        <v>155</v>
      </c>
      <c r="BE603" s="159">
        <f>IF(N603="základní",J603,0)</f>
        <v>0</v>
      </c>
      <c r="BF603" s="159">
        <f>IF(N603="snížená",J603,0)</f>
        <v>0</v>
      </c>
      <c r="BG603" s="159">
        <f>IF(N603="zákl. přenesená",J603,0)</f>
        <v>0</v>
      </c>
      <c r="BH603" s="159">
        <f>IF(N603="sníž. přenesená",J603,0)</f>
        <v>0</v>
      </c>
      <c r="BI603" s="159">
        <f>IF(N603="nulová",J603,0)</f>
        <v>0</v>
      </c>
      <c r="BJ603" s="18" t="s">
        <v>84</v>
      </c>
      <c r="BK603" s="159">
        <f>ROUND(I603*H603,2)</f>
        <v>0</v>
      </c>
      <c r="BL603" s="18" t="s">
        <v>188</v>
      </c>
      <c r="BM603" s="158" t="s">
        <v>1407</v>
      </c>
    </row>
    <row r="604" spans="1:65" s="2" customFormat="1" ht="49.15" customHeight="1">
      <c r="A604" s="33"/>
      <c r="B604" s="145"/>
      <c r="C604" s="146" t="s">
        <v>409</v>
      </c>
      <c r="D604" s="146" t="s">
        <v>157</v>
      </c>
      <c r="E604" s="147" t="s">
        <v>1408</v>
      </c>
      <c r="F604" s="148" t="s">
        <v>1409</v>
      </c>
      <c r="G604" s="149" t="s">
        <v>512</v>
      </c>
      <c r="H604" s="195"/>
      <c r="I604" s="151"/>
      <c r="J604" s="152">
        <f>ROUND(I604*H604,2)</f>
        <v>0</v>
      </c>
      <c r="K604" s="153"/>
      <c r="L604" s="34"/>
      <c r="M604" s="154" t="s">
        <v>1</v>
      </c>
      <c r="N604" s="155" t="s">
        <v>41</v>
      </c>
      <c r="O604" s="59"/>
      <c r="P604" s="156">
        <f>O604*H604</f>
        <v>0</v>
      </c>
      <c r="Q604" s="156">
        <v>0</v>
      </c>
      <c r="R604" s="156">
        <f>Q604*H604</f>
        <v>0</v>
      </c>
      <c r="S604" s="156">
        <v>0</v>
      </c>
      <c r="T604" s="157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58" t="s">
        <v>188</v>
      </c>
      <c r="AT604" s="158" t="s">
        <v>157</v>
      </c>
      <c r="AU604" s="158" t="s">
        <v>86</v>
      </c>
      <c r="AY604" s="18" t="s">
        <v>155</v>
      </c>
      <c r="BE604" s="159">
        <f>IF(N604="základní",J604,0)</f>
        <v>0</v>
      </c>
      <c r="BF604" s="159">
        <f>IF(N604="snížená",J604,0)</f>
        <v>0</v>
      </c>
      <c r="BG604" s="159">
        <f>IF(N604="zákl. přenesená",J604,0)</f>
        <v>0</v>
      </c>
      <c r="BH604" s="159">
        <f>IF(N604="sníž. přenesená",J604,0)</f>
        <v>0</v>
      </c>
      <c r="BI604" s="159">
        <f>IF(N604="nulová",J604,0)</f>
        <v>0</v>
      </c>
      <c r="BJ604" s="18" t="s">
        <v>84</v>
      </c>
      <c r="BK604" s="159">
        <f>ROUND(I604*H604,2)</f>
        <v>0</v>
      </c>
      <c r="BL604" s="18" t="s">
        <v>188</v>
      </c>
      <c r="BM604" s="158" t="s">
        <v>1410</v>
      </c>
    </row>
    <row r="605" spans="1:65" s="12" customFormat="1" ht="22.9" customHeight="1">
      <c r="B605" s="132"/>
      <c r="D605" s="133" t="s">
        <v>75</v>
      </c>
      <c r="E605" s="143" t="s">
        <v>1411</v>
      </c>
      <c r="F605" s="143" t="s">
        <v>1412</v>
      </c>
      <c r="I605" s="135"/>
      <c r="J605" s="144">
        <f>BK605</f>
        <v>0</v>
      </c>
      <c r="L605" s="132"/>
      <c r="M605" s="137"/>
      <c r="N605" s="138"/>
      <c r="O605" s="138"/>
      <c r="P605" s="139">
        <f>SUM(P606:P609)</f>
        <v>0</v>
      </c>
      <c r="Q605" s="138"/>
      <c r="R605" s="139">
        <f>SUM(R606:R609)</f>
        <v>0</v>
      </c>
      <c r="S605" s="138"/>
      <c r="T605" s="140">
        <f>SUM(T606:T609)</f>
        <v>0</v>
      </c>
      <c r="AR605" s="133" t="s">
        <v>86</v>
      </c>
      <c r="AT605" s="141" t="s">
        <v>75</v>
      </c>
      <c r="AU605" s="141" t="s">
        <v>84</v>
      </c>
      <c r="AY605" s="133" t="s">
        <v>155</v>
      </c>
      <c r="BK605" s="142">
        <f>SUM(BK606:BK609)</f>
        <v>0</v>
      </c>
    </row>
    <row r="606" spans="1:65" s="2" customFormat="1" ht="33" customHeight="1">
      <c r="A606" s="33"/>
      <c r="B606" s="145"/>
      <c r="C606" s="146" t="s">
        <v>1413</v>
      </c>
      <c r="D606" s="146" t="s">
        <v>157</v>
      </c>
      <c r="E606" s="147" t="s">
        <v>1414</v>
      </c>
      <c r="F606" s="148" t="s">
        <v>1415</v>
      </c>
      <c r="G606" s="149" t="s">
        <v>160</v>
      </c>
      <c r="H606" s="150">
        <v>1</v>
      </c>
      <c r="I606" s="151"/>
      <c r="J606" s="152">
        <f>ROUND(I606*H606,2)</f>
        <v>0</v>
      </c>
      <c r="K606" s="153"/>
      <c r="L606" s="34"/>
      <c r="M606" s="154" t="s">
        <v>1</v>
      </c>
      <c r="N606" s="155" t="s">
        <v>41</v>
      </c>
      <c r="O606" s="59"/>
      <c r="P606" s="156">
        <f>O606*H606</f>
        <v>0</v>
      </c>
      <c r="Q606" s="156">
        <v>0</v>
      </c>
      <c r="R606" s="156">
        <f>Q606*H606</f>
        <v>0</v>
      </c>
      <c r="S606" s="156">
        <v>0</v>
      </c>
      <c r="T606" s="157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58" t="s">
        <v>188</v>
      </c>
      <c r="AT606" s="158" t="s">
        <v>157</v>
      </c>
      <c r="AU606" s="158" t="s">
        <v>86</v>
      </c>
      <c r="AY606" s="18" t="s">
        <v>155</v>
      </c>
      <c r="BE606" s="159">
        <f>IF(N606="základní",J606,0)</f>
        <v>0</v>
      </c>
      <c r="BF606" s="159">
        <f>IF(N606="snížená",J606,0)</f>
        <v>0</v>
      </c>
      <c r="BG606" s="159">
        <f>IF(N606="zákl. přenesená",J606,0)</f>
        <v>0</v>
      </c>
      <c r="BH606" s="159">
        <f>IF(N606="sníž. přenesená",J606,0)</f>
        <v>0</v>
      </c>
      <c r="BI606" s="159">
        <f>IF(N606="nulová",J606,0)</f>
        <v>0</v>
      </c>
      <c r="BJ606" s="18" t="s">
        <v>84</v>
      </c>
      <c r="BK606" s="159">
        <f>ROUND(I606*H606,2)</f>
        <v>0</v>
      </c>
      <c r="BL606" s="18" t="s">
        <v>188</v>
      </c>
      <c r="BM606" s="158" t="s">
        <v>1416</v>
      </c>
    </row>
    <row r="607" spans="1:65" s="2" customFormat="1" ht="55.5" customHeight="1">
      <c r="A607" s="33"/>
      <c r="B607" s="145"/>
      <c r="C607" s="146" t="s">
        <v>412</v>
      </c>
      <c r="D607" s="146" t="s">
        <v>157</v>
      </c>
      <c r="E607" s="147" t="s">
        <v>1417</v>
      </c>
      <c r="F607" s="148" t="s">
        <v>1418</v>
      </c>
      <c r="G607" s="149" t="s">
        <v>160</v>
      </c>
      <c r="H607" s="150">
        <v>1</v>
      </c>
      <c r="I607" s="151"/>
      <c r="J607" s="152">
        <f>ROUND(I607*H607,2)</f>
        <v>0</v>
      </c>
      <c r="K607" s="153"/>
      <c r="L607" s="34"/>
      <c r="M607" s="154" t="s">
        <v>1</v>
      </c>
      <c r="N607" s="155" t="s">
        <v>41</v>
      </c>
      <c r="O607" s="59"/>
      <c r="P607" s="156">
        <f>O607*H607</f>
        <v>0</v>
      </c>
      <c r="Q607" s="156">
        <v>0</v>
      </c>
      <c r="R607" s="156">
        <f>Q607*H607</f>
        <v>0</v>
      </c>
      <c r="S607" s="156">
        <v>0</v>
      </c>
      <c r="T607" s="157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58" t="s">
        <v>188</v>
      </c>
      <c r="AT607" s="158" t="s">
        <v>157</v>
      </c>
      <c r="AU607" s="158" t="s">
        <v>86</v>
      </c>
      <c r="AY607" s="18" t="s">
        <v>155</v>
      </c>
      <c r="BE607" s="159">
        <f>IF(N607="základní",J607,0)</f>
        <v>0</v>
      </c>
      <c r="BF607" s="159">
        <f>IF(N607="snížená",J607,0)</f>
        <v>0</v>
      </c>
      <c r="BG607" s="159">
        <f>IF(N607="zákl. přenesená",J607,0)</f>
        <v>0</v>
      </c>
      <c r="BH607" s="159">
        <f>IF(N607="sníž. přenesená",J607,0)</f>
        <v>0</v>
      </c>
      <c r="BI607" s="159">
        <f>IF(N607="nulová",J607,0)</f>
        <v>0</v>
      </c>
      <c r="BJ607" s="18" t="s">
        <v>84</v>
      </c>
      <c r="BK607" s="159">
        <f>ROUND(I607*H607,2)</f>
        <v>0</v>
      </c>
      <c r="BL607" s="18" t="s">
        <v>188</v>
      </c>
      <c r="BM607" s="158" t="s">
        <v>1419</v>
      </c>
    </row>
    <row r="608" spans="1:65" s="2" customFormat="1" ht="37.9" customHeight="1">
      <c r="A608" s="33"/>
      <c r="B608" s="145"/>
      <c r="C608" s="146" t="s">
        <v>1420</v>
      </c>
      <c r="D608" s="146" t="s">
        <v>157</v>
      </c>
      <c r="E608" s="147" t="s">
        <v>1421</v>
      </c>
      <c r="F608" s="148" t="s">
        <v>1422</v>
      </c>
      <c r="G608" s="149" t="s">
        <v>512</v>
      </c>
      <c r="H608" s="195"/>
      <c r="I608" s="151"/>
      <c r="J608" s="152">
        <f>ROUND(I608*H608,2)</f>
        <v>0</v>
      </c>
      <c r="K608" s="153"/>
      <c r="L608" s="34"/>
      <c r="M608" s="154" t="s">
        <v>1</v>
      </c>
      <c r="N608" s="155" t="s">
        <v>41</v>
      </c>
      <c r="O608" s="59"/>
      <c r="P608" s="156">
        <f>O608*H608</f>
        <v>0</v>
      </c>
      <c r="Q608" s="156">
        <v>0</v>
      </c>
      <c r="R608" s="156">
        <f>Q608*H608</f>
        <v>0</v>
      </c>
      <c r="S608" s="156">
        <v>0</v>
      </c>
      <c r="T608" s="157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58" t="s">
        <v>188</v>
      </c>
      <c r="AT608" s="158" t="s">
        <v>157</v>
      </c>
      <c r="AU608" s="158" t="s">
        <v>86</v>
      </c>
      <c r="AY608" s="18" t="s">
        <v>155</v>
      </c>
      <c r="BE608" s="159">
        <f>IF(N608="základní",J608,0)</f>
        <v>0</v>
      </c>
      <c r="BF608" s="159">
        <f>IF(N608="snížená",J608,0)</f>
        <v>0</v>
      </c>
      <c r="BG608" s="159">
        <f>IF(N608="zákl. přenesená",J608,0)</f>
        <v>0</v>
      </c>
      <c r="BH608" s="159">
        <f>IF(N608="sníž. přenesená",J608,0)</f>
        <v>0</v>
      </c>
      <c r="BI608" s="159">
        <f>IF(N608="nulová",J608,0)</f>
        <v>0</v>
      </c>
      <c r="BJ608" s="18" t="s">
        <v>84</v>
      </c>
      <c r="BK608" s="159">
        <f>ROUND(I608*H608,2)</f>
        <v>0</v>
      </c>
      <c r="BL608" s="18" t="s">
        <v>188</v>
      </c>
      <c r="BM608" s="158" t="s">
        <v>1423</v>
      </c>
    </row>
    <row r="609" spans="1:65" s="2" customFormat="1" ht="44.25" customHeight="1">
      <c r="A609" s="33"/>
      <c r="B609" s="145"/>
      <c r="C609" s="146" t="s">
        <v>424</v>
      </c>
      <c r="D609" s="146" t="s">
        <v>157</v>
      </c>
      <c r="E609" s="147" t="s">
        <v>1424</v>
      </c>
      <c r="F609" s="148" t="s">
        <v>1425</v>
      </c>
      <c r="G609" s="149" t="s">
        <v>512</v>
      </c>
      <c r="H609" s="195"/>
      <c r="I609" s="151"/>
      <c r="J609" s="152">
        <f>ROUND(I609*H609,2)</f>
        <v>0</v>
      </c>
      <c r="K609" s="153"/>
      <c r="L609" s="34"/>
      <c r="M609" s="154" t="s">
        <v>1</v>
      </c>
      <c r="N609" s="155" t="s">
        <v>41</v>
      </c>
      <c r="O609" s="59"/>
      <c r="P609" s="156">
        <f>O609*H609</f>
        <v>0</v>
      </c>
      <c r="Q609" s="156">
        <v>0</v>
      </c>
      <c r="R609" s="156">
        <f>Q609*H609</f>
        <v>0</v>
      </c>
      <c r="S609" s="156">
        <v>0</v>
      </c>
      <c r="T609" s="157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58" t="s">
        <v>188</v>
      </c>
      <c r="AT609" s="158" t="s">
        <v>157</v>
      </c>
      <c r="AU609" s="158" t="s">
        <v>86</v>
      </c>
      <c r="AY609" s="18" t="s">
        <v>155</v>
      </c>
      <c r="BE609" s="159">
        <f>IF(N609="základní",J609,0)</f>
        <v>0</v>
      </c>
      <c r="BF609" s="159">
        <f>IF(N609="snížená",J609,0)</f>
        <v>0</v>
      </c>
      <c r="BG609" s="159">
        <f>IF(N609="zákl. přenesená",J609,0)</f>
        <v>0</v>
      </c>
      <c r="BH609" s="159">
        <f>IF(N609="sníž. přenesená",J609,0)</f>
        <v>0</v>
      </c>
      <c r="BI609" s="159">
        <f>IF(N609="nulová",J609,0)</f>
        <v>0</v>
      </c>
      <c r="BJ609" s="18" t="s">
        <v>84</v>
      </c>
      <c r="BK609" s="159">
        <f>ROUND(I609*H609,2)</f>
        <v>0</v>
      </c>
      <c r="BL609" s="18" t="s">
        <v>188</v>
      </c>
      <c r="BM609" s="158" t="s">
        <v>1426</v>
      </c>
    </row>
    <row r="610" spans="1:65" s="12" customFormat="1" ht="22.9" customHeight="1">
      <c r="B610" s="132"/>
      <c r="D610" s="133" t="s">
        <v>75</v>
      </c>
      <c r="E610" s="143" t="s">
        <v>1427</v>
      </c>
      <c r="F610" s="143" t="s">
        <v>1428</v>
      </c>
      <c r="I610" s="135"/>
      <c r="J610" s="144">
        <f>BK610</f>
        <v>0</v>
      </c>
      <c r="L610" s="132"/>
      <c r="M610" s="137"/>
      <c r="N610" s="138"/>
      <c r="O610" s="138"/>
      <c r="P610" s="139">
        <f>SUM(P611:P613)</f>
        <v>0</v>
      </c>
      <c r="Q610" s="138"/>
      <c r="R610" s="139">
        <f>SUM(R611:R613)</f>
        <v>0</v>
      </c>
      <c r="S610" s="138"/>
      <c r="T610" s="140">
        <f>SUM(T611:T613)</f>
        <v>0</v>
      </c>
      <c r="AR610" s="133" t="s">
        <v>86</v>
      </c>
      <c r="AT610" s="141" t="s">
        <v>75</v>
      </c>
      <c r="AU610" s="141" t="s">
        <v>84</v>
      </c>
      <c r="AY610" s="133" t="s">
        <v>155</v>
      </c>
      <c r="BK610" s="142">
        <f>SUM(BK611:BK613)</f>
        <v>0</v>
      </c>
    </row>
    <row r="611" spans="1:65" s="2" customFormat="1" ht="37.9" customHeight="1">
      <c r="A611" s="33"/>
      <c r="B611" s="145"/>
      <c r="C611" s="146" t="s">
        <v>420</v>
      </c>
      <c r="D611" s="146" t="s">
        <v>157</v>
      </c>
      <c r="E611" s="147" t="s">
        <v>1429</v>
      </c>
      <c r="F611" s="148" t="s">
        <v>1430</v>
      </c>
      <c r="G611" s="149" t="s">
        <v>224</v>
      </c>
      <c r="H611" s="150">
        <v>1</v>
      </c>
      <c r="I611" s="151"/>
      <c r="J611" s="152">
        <f>ROUND(I611*H611,2)</f>
        <v>0</v>
      </c>
      <c r="K611" s="153"/>
      <c r="L611" s="34"/>
      <c r="M611" s="154" t="s">
        <v>1</v>
      </c>
      <c r="N611" s="155" t="s">
        <v>41</v>
      </c>
      <c r="O611" s="59"/>
      <c r="P611" s="156">
        <f>O611*H611</f>
        <v>0</v>
      </c>
      <c r="Q611" s="156">
        <v>0</v>
      </c>
      <c r="R611" s="156">
        <f>Q611*H611</f>
        <v>0</v>
      </c>
      <c r="S611" s="156">
        <v>0</v>
      </c>
      <c r="T611" s="157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58" t="s">
        <v>188</v>
      </c>
      <c r="AT611" s="158" t="s">
        <v>157</v>
      </c>
      <c r="AU611" s="158" t="s">
        <v>86</v>
      </c>
      <c r="AY611" s="18" t="s">
        <v>155</v>
      </c>
      <c r="BE611" s="159">
        <f>IF(N611="základní",J611,0)</f>
        <v>0</v>
      </c>
      <c r="BF611" s="159">
        <f>IF(N611="snížená",J611,0)</f>
        <v>0</v>
      </c>
      <c r="BG611" s="159">
        <f>IF(N611="zákl. přenesená",J611,0)</f>
        <v>0</v>
      </c>
      <c r="BH611" s="159">
        <f>IF(N611="sníž. přenesená",J611,0)</f>
        <v>0</v>
      </c>
      <c r="BI611" s="159">
        <f>IF(N611="nulová",J611,0)</f>
        <v>0</v>
      </c>
      <c r="BJ611" s="18" t="s">
        <v>84</v>
      </c>
      <c r="BK611" s="159">
        <f>ROUND(I611*H611,2)</f>
        <v>0</v>
      </c>
      <c r="BL611" s="18" t="s">
        <v>188</v>
      </c>
      <c r="BM611" s="158" t="s">
        <v>1431</v>
      </c>
    </row>
    <row r="612" spans="1:65" s="2" customFormat="1" ht="44.25" customHeight="1">
      <c r="A612" s="33"/>
      <c r="B612" s="145"/>
      <c r="C612" s="146" t="s">
        <v>1432</v>
      </c>
      <c r="D612" s="146" t="s">
        <v>157</v>
      </c>
      <c r="E612" s="147" t="s">
        <v>1433</v>
      </c>
      <c r="F612" s="148" t="s">
        <v>1434</v>
      </c>
      <c r="G612" s="149" t="s">
        <v>512</v>
      </c>
      <c r="H612" s="195"/>
      <c r="I612" s="151"/>
      <c r="J612" s="152">
        <f>ROUND(I612*H612,2)</f>
        <v>0</v>
      </c>
      <c r="K612" s="153"/>
      <c r="L612" s="34"/>
      <c r="M612" s="154" t="s">
        <v>1</v>
      </c>
      <c r="N612" s="155" t="s">
        <v>41</v>
      </c>
      <c r="O612" s="59"/>
      <c r="P612" s="156">
        <f>O612*H612</f>
        <v>0</v>
      </c>
      <c r="Q612" s="156">
        <v>0</v>
      </c>
      <c r="R612" s="156">
        <f>Q612*H612</f>
        <v>0</v>
      </c>
      <c r="S612" s="156">
        <v>0</v>
      </c>
      <c r="T612" s="157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58" t="s">
        <v>188</v>
      </c>
      <c r="AT612" s="158" t="s">
        <v>157</v>
      </c>
      <c r="AU612" s="158" t="s">
        <v>86</v>
      </c>
      <c r="AY612" s="18" t="s">
        <v>155</v>
      </c>
      <c r="BE612" s="159">
        <f>IF(N612="základní",J612,0)</f>
        <v>0</v>
      </c>
      <c r="BF612" s="159">
        <f>IF(N612="snížená",J612,0)</f>
        <v>0</v>
      </c>
      <c r="BG612" s="159">
        <f>IF(N612="zákl. přenesená",J612,0)</f>
        <v>0</v>
      </c>
      <c r="BH612" s="159">
        <f>IF(N612="sníž. přenesená",J612,0)</f>
        <v>0</v>
      </c>
      <c r="BI612" s="159">
        <f>IF(N612="nulová",J612,0)</f>
        <v>0</v>
      </c>
      <c r="BJ612" s="18" t="s">
        <v>84</v>
      </c>
      <c r="BK612" s="159">
        <f>ROUND(I612*H612,2)</f>
        <v>0</v>
      </c>
      <c r="BL612" s="18" t="s">
        <v>188</v>
      </c>
      <c r="BM612" s="158" t="s">
        <v>1435</v>
      </c>
    </row>
    <row r="613" spans="1:65" s="2" customFormat="1" ht="44.25" customHeight="1">
      <c r="A613" s="33"/>
      <c r="B613" s="145"/>
      <c r="C613" s="146" t="s">
        <v>428</v>
      </c>
      <c r="D613" s="146" t="s">
        <v>157</v>
      </c>
      <c r="E613" s="147" t="s">
        <v>1436</v>
      </c>
      <c r="F613" s="148" t="s">
        <v>1437</v>
      </c>
      <c r="G613" s="149" t="s">
        <v>512</v>
      </c>
      <c r="H613" s="195"/>
      <c r="I613" s="151"/>
      <c r="J613" s="152">
        <f>ROUND(I613*H613,2)</f>
        <v>0</v>
      </c>
      <c r="K613" s="153"/>
      <c r="L613" s="34"/>
      <c r="M613" s="196" t="s">
        <v>1</v>
      </c>
      <c r="N613" s="197" t="s">
        <v>41</v>
      </c>
      <c r="O613" s="198"/>
      <c r="P613" s="199">
        <f>O613*H613</f>
        <v>0</v>
      </c>
      <c r="Q613" s="199">
        <v>0</v>
      </c>
      <c r="R613" s="199">
        <f>Q613*H613</f>
        <v>0</v>
      </c>
      <c r="S613" s="199">
        <v>0</v>
      </c>
      <c r="T613" s="200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58" t="s">
        <v>188</v>
      </c>
      <c r="AT613" s="158" t="s">
        <v>157</v>
      </c>
      <c r="AU613" s="158" t="s">
        <v>86</v>
      </c>
      <c r="AY613" s="18" t="s">
        <v>155</v>
      </c>
      <c r="BE613" s="159">
        <f>IF(N613="základní",J613,0)</f>
        <v>0</v>
      </c>
      <c r="BF613" s="159">
        <f>IF(N613="snížená",J613,0)</f>
        <v>0</v>
      </c>
      <c r="BG613" s="159">
        <f>IF(N613="zákl. přenesená",J613,0)</f>
        <v>0</v>
      </c>
      <c r="BH613" s="159">
        <f>IF(N613="sníž. přenesená",J613,0)</f>
        <v>0</v>
      </c>
      <c r="BI613" s="159">
        <f>IF(N613="nulová",J613,0)</f>
        <v>0</v>
      </c>
      <c r="BJ613" s="18" t="s">
        <v>84</v>
      </c>
      <c r="BK613" s="159">
        <f>ROUND(I613*H613,2)</f>
        <v>0</v>
      </c>
      <c r="BL613" s="18" t="s">
        <v>188</v>
      </c>
      <c r="BM613" s="158" t="s">
        <v>1438</v>
      </c>
    </row>
    <row r="614" spans="1:65" s="2" customFormat="1" ht="6.95" customHeight="1">
      <c r="A614" s="33"/>
      <c r="B614" s="48"/>
      <c r="C614" s="49"/>
      <c r="D614" s="49"/>
      <c r="E614" s="49"/>
      <c r="F614" s="49"/>
      <c r="G614" s="49"/>
      <c r="H614" s="49"/>
      <c r="I614" s="49"/>
      <c r="J614" s="49"/>
      <c r="K614" s="49"/>
      <c r="L614" s="34"/>
      <c r="M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</row>
  </sheetData>
  <autoFilter ref="C125:K613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1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58" t="s">
        <v>5</v>
      </c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18" t="s">
        <v>98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491" t="str">
        <f>'Rekapitulace stavby'!K6</f>
        <v>00 - Provizorní menza_RS- UK Albertov</v>
      </c>
      <c r="F7" s="492"/>
      <c r="G7" s="492"/>
      <c r="H7" s="492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483" t="s">
        <v>1439</v>
      </c>
      <c r="F9" s="490"/>
      <c r="G9" s="490"/>
      <c r="H9" s="49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26</v>
      </c>
      <c r="G12" s="33"/>
      <c r="H12" s="33"/>
      <c r="I12" s="28" t="s">
        <v>22</v>
      </c>
      <c r="J12" s="56" t="str">
        <f>'Rekapitulace stavby'!AN8</f>
        <v>20. 12. 2021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493" t="str">
        <f>'Rekapitulace stavby'!E14</f>
        <v>Vyplň údaj</v>
      </c>
      <c r="F18" s="475"/>
      <c r="G18" s="475"/>
      <c r="H18" s="475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JIKA CZ s.r.o.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479" t="s">
        <v>1</v>
      </c>
      <c r="F27" s="479"/>
      <c r="G27" s="479"/>
      <c r="H27" s="4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ROUND(J116,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40</v>
      </c>
      <c r="E33" s="28" t="s">
        <v>41</v>
      </c>
      <c r="F33" s="100">
        <f>ROUND((SUM(BE116:BE117)),  2)</f>
        <v>0</v>
      </c>
      <c r="G33" s="33"/>
      <c r="H33" s="33"/>
      <c r="I33" s="101">
        <v>0.21</v>
      </c>
      <c r="J33" s="100">
        <f>ROUND(((SUM(BE116:BE117))*I33),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0">
        <f>ROUND((SUM(BF116:BF117)),  2)</f>
        <v>0</v>
      </c>
      <c r="G34" s="33"/>
      <c r="H34" s="33"/>
      <c r="I34" s="101">
        <v>0.15</v>
      </c>
      <c r="J34" s="100">
        <f>ROUND(((SUM(BF116:BF117))*I34),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0">
        <f>ROUND((SUM(BG116:BG117)),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0">
        <f>ROUND((SUM(BH116:BH117)),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0">
        <f>ROUND((SUM(BI116:BI117)),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491" t="str">
        <f>E7</f>
        <v>00 - Provizorní menza_RS- UK Albertov</v>
      </c>
      <c r="F85" s="492"/>
      <c r="G85" s="492"/>
      <c r="H85" s="49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483" t="str">
        <f>E9</f>
        <v>06 - VZDUCHOTECHNIKA</v>
      </c>
      <c r="F87" s="490"/>
      <c r="G87" s="490"/>
      <c r="H87" s="49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20. 12. 2021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28" t="s">
        <v>30</v>
      </c>
      <c r="J91" s="31" t="str">
        <f>E21</f>
        <v>JIKA CZ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  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125</v>
      </c>
      <c r="D94" s="102"/>
      <c r="E94" s="102"/>
      <c r="F94" s="102"/>
      <c r="G94" s="102"/>
      <c r="H94" s="102"/>
      <c r="I94" s="102"/>
      <c r="J94" s="111" t="s">
        <v>126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127</v>
      </c>
      <c r="D96" s="33"/>
      <c r="E96" s="33"/>
      <c r="F96" s="33"/>
      <c r="G96" s="33"/>
      <c r="H96" s="33"/>
      <c r="I96" s="33"/>
      <c r="J96" s="72">
        <f>J116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2" customFormat="1" ht="21.7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31" s="2" customFormat="1" ht="6.95" customHeight="1">
      <c r="A98" s="33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102" spans="1:31" s="2" customFormat="1" ht="6.95" customHeight="1">
      <c r="A102" s="33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24.95" customHeight="1">
      <c r="A103" s="33"/>
      <c r="B103" s="34"/>
      <c r="C103" s="22" t="s">
        <v>140</v>
      </c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2" customHeight="1">
      <c r="A105" s="33"/>
      <c r="B105" s="34"/>
      <c r="C105" s="28" t="s">
        <v>16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6.5" customHeight="1">
      <c r="A106" s="33"/>
      <c r="B106" s="34"/>
      <c r="C106" s="33"/>
      <c r="D106" s="33"/>
      <c r="E106" s="491" t="str">
        <f>E7</f>
        <v>00 - Provizorní menza_RS- UK Albertov</v>
      </c>
      <c r="F106" s="492"/>
      <c r="G106" s="492"/>
      <c r="H106" s="492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121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483" t="str">
        <f>E9</f>
        <v>06 - VZDUCHOTECHNIKA</v>
      </c>
      <c r="F108" s="490"/>
      <c r="G108" s="490"/>
      <c r="H108" s="490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20</v>
      </c>
      <c r="D110" s="33"/>
      <c r="E110" s="33"/>
      <c r="F110" s="26" t="str">
        <f>F12</f>
        <v xml:space="preserve"> </v>
      </c>
      <c r="G110" s="33"/>
      <c r="H110" s="33"/>
      <c r="I110" s="28" t="s">
        <v>22</v>
      </c>
      <c r="J110" s="56" t="str">
        <f>IF(J12="","",J12)</f>
        <v>20. 12. 2021</v>
      </c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5.2" customHeight="1">
      <c r="A112" s="33"/>
      <c r="B112" s="34"/>
      <c r="C112" s="28" t="s">
        <v>24</v>
      </c>
      <c r="D112" s="33"/>
      <c r="E112" s="33"/>
      <c r="F112" s="26" t="str">
        <f>E15</f>
        <v xml:space="preserve"> </v>
      </c>
      <c r="G112" s="33"/>
      <c r="H112" s="33"/>
      <c r="I112" s="28" t="s">
        <v>30</v>
      </c>
      <c r="J112" s="31" t="str">
        <f>E21</f>
        <v>JIKA CZ s.r.o.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2" customHeight="1">
      <c r="A113" s="33"/>
      <c r="B113" s="34"/>
      <c r="C113" s="28" t="s">
        <v>28</v>
      </c>
      <c r="D113" s="33"/>
      <c r="E113" s="33"/>
      <c r="F113" s="26" t="str">
        <f>IF(E18="","",E18)</f>
        <v>Vyplň údaj</v>
      </c>
      <c r="G113" s="33"/>
      <c r="H113" s="33"/>
      <c r="I113" s="28" t="s">
        <v>33</v>
      </c>
      <c r="J113" s="31" t="str">
        <f>E24</f>
        <v xml:space="preserve">    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0.3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11" customFormat="1" ht="29.25" customHeight="1">
      <c r="A115" s="121"/>
      <c r="B115" s="122"/>
      <c r="C115" s="123" t="s">
        <v>141</v>
      </c>
      <c r="D115" s="124" t="s">
        <v>61</v>
      </c>
      <c r="E115" s="124" t="s">
        <v>57</v>
      </c>
      <c r="F115" s="124" t="s">
        <v>58</v>
      </c>
      <c r="G115" s="124" t="s">
        <v>142</v>
      </c>
      <c r="H115" s="124" t="s">
        <v>143</v>
      </c>
      <c r="I115" s="124" t="s">
        <v>144</v>
      </c>
      <c r="J115" s="125" t="s">
        <v>126</v>
      </c>
      <c r="K115" s="126" t="s">
        <v>145</v>
      </c>
      <c r="L115" s="127"/>
      <c r="M115" s="63" t="s">
        <v>1</v>
      </c>
      <c r="N115" s="64" t="s">
        <v>40</v>
      </c>
      <c r="O115" s="64" t="s">
        <v>146</v>
      </c>
      <c r="P115" s="64" t="s">
        <v>147</v>
      </c>
      <c r="Q115" s="64" t="s">
        <v>148</v>
      </c>
      <c r="R115" s="64" t="s">
        <v>149</v>
      </c>
      <c r="S115" s="64" t="s">
        <v>150</v>
      </c>
      <c r="T115" s="65" t="s">
        <v>151</v>
      </c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</row>
    <row r="116" spans="1:65" s="2" customFormat="1" ht="22.9" customHeight="1">
      <c r="A116" s="33"/>
      <c r="B116" s="34"/>
      <c r="C116" s="70" t="s">
        <v>152</v>
      </c>
      <c r="D116" s="33"/>
      <c r="E116" s="33"/>
      <c r="F116" s="33"/>
      <c r="G116" s="33"/>
      <c r="H116" s="33"/>
      <c r="I116" s="33"/>
      <c r="J116" s="128">
        <f>BK116</f>
        <v>0</v>
      </c>
      <c r="K116" s="33"/>
      <c r="L116" s="34"/>
      <c r="M116" s="66"/>
      <c r="N116" s="57"/>
      <c r="O116" s="67"/>
      <c r="P116" s="129">
        <f>P117</f>
        <v>0</v>
      </c>
      <c r="Q116" s="67"/>
      <c r="R116" s="129">
        <f>R117</f>
        <v>0</v>
      </c>
      <c r="S116" s="67"/>
      <c r="T116" s="130">
        <f>T117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8" t="s">
        <v>75</v>
      </c>
      <c r="AU116" s="18" t="s">
        <v>128</v>
      </c>
      <c r="BK116" s="131">
        <f>BK117</f>
        <v>0</v>
      </c>
    </row>
    <row r="117" spans="1:65" s="2" customFormat="1" ht="16.5" customHeight="1">
      <c r="A117" s="33"/>
      <c r="B117" s="145"/>
      <c r="C117" s="146" t="s">
        <v>84</v>
      </c>
      <c r="D117" s="146" t="s">
        <v>157</v>
      </c>
      <c r="E117" s="147" t="s">
        <v>81</v>
      </c>
      <c r="F117" s="148" t="s">
        <v>1440</v>
      </c>
      <c r="G117" s="149" t="s">
        <v>160</v>
      </c>
      <c r="H117" s="150">
        <v>1</v>
      </c>
      <c r="I117" s="151"/>
      <c r="J117" s="152">
        <f>ROUND(I117*H117,2)</f>
        <v>0</v>
      </c>
      <c r="K117" s="153"/>
      <c r="L117" s="34"/>
      <c r="M117" s="196" t="s">
        <v>1</v>
      </c>
      <c r="N117" s="197" t="s">
        <v>41</v>
      </c>
      <c r="O117" s="198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58" t="s">
        <v>161</v>
      </c>
      <c r="AT117" s="158" t="s">
        <v>157</v>
      </c>
      <c r="AU117" s="158" t="s">
        <v>76</v>
      </c>
      <c r="AY117" s="18" t="s">
        <v>155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8" t="s">
        <v>84</v>
      </c>
      <c r="BK117" s="159">
        <f>ROUND(I117*H117,2)</f>
        <v>0</v>
      </c>
      <c r="BL117" s="18" t="s">
        <v>161</v>
      </c>
      <c r="BM117" s="158" t="s">
        <v>86</v>
      </c>
    </row>
    <row r="118" spans="1:65" s="2" customFormat="1" ht="6.95" customHeight="1">
      <c r="A118" s="33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34"/>
      <c r="M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</sheetData>
  <autoFilter ref="C115:K117" xr:uid="{00000000-0009-0000-0000-000005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462A-759E-4F3E-863C-CDCCB8E0E0A9}">
  <dimension ref="A1:I261"/>
  <sheetViews>
    <sheetView showZeros="0" topLeftCell="A121" workbookViewId="0">
      <selection activeCell="F13" sqref="F13"/>
    </sheetView>
  </sheetViews>
  <sheetFormatPr defaultRowHeight="12.75"/>
  <cols>
    <col min="1" max="1" width="8" style="216" customWidth="1"/>
    <col min="2" max="2" width="11.33203125" style="212" customWidth="1"/>
    <col min="3" max="3" width="53.33203125" style="215" customWidth="1"/>
    <col min="4" max="4" width="10.1640625" style="214" customWidth="1"/>
    <col min="5" max="5" width="9.33203125" style="213" customWidth="1"/>
    <col min="6" max="6" width="12.33203125" style="212" customWidth="1"/>
    <col min="7" max="8" width="12.1640625" style="212" customWidth="1"/>
    <col min="9" max="9" width="11.6640625" style="212" customWidth="1"/>
    <col min="10" max="12" width="9.33203125" style="212"/>
    <col min="13" max="13" width="10.83203125" style="212" customWidth="1"/>
    <col min="14" max="16384" width="9.33203125" style="212"/>
  </cols>
  <sheetData>
    <row r="1" spans="1:9" ht="28.5" customHeight="1" thickBot="1">
      <c r="A1" s="494" t="s">
        <v>16</v>
      </c>
      <c r="B1" s="494"/>
      <c r="C1" s="277" t="s">
        <v>1822</v>
      </c>
      <c r="D1" s="254"/>
      <c r="E1" s="253"/>
      <c r="F1" s="252"/>
      <c r="G1" s="252"/>
      <c r="H1" s="252"/>
      <c r="I1" s="252"/>
    </row>
    <row r="2" spans="1:9">
      <c r="A2" s="494" t="s">
        <v>1821</v>
      </c>
      <c r="B2" s="494"/>
      <c r="C2" s="276" t="s">
        <v>1820</v>
      </c>
      <c r="D2" s="254"/>
      <c r="E2" s="253"/>
      <c r="F2" s="275" t="s">
        <v>1819</v>
      </c>
      <c r="G2" s="274"/>
      <c r="H2" s="273"/>
      <c r="I2" s="272">
        <f>SUM(H12:H142)</f>
        <v>0</v>
      </c>
    </row>
    <row r="3" spans="1:9">
      <c r="A3" s="494"/>
      <c r="B3" s="494"/>
      <c r="C3" s="258"/>
      <c r="D3" s="254"/>
      <c r="E3" s="253"/>
      <c r="F3" s="270" t="s">
        <v>1818</v>
      </c>
      <c r="G3" s="271"/>
      <c r="H3" s="268"/>
      <c r="I3" s="267">
        <f>SUM(I12:I142)</f>
        <v>0</v>
      </c>
    </row>
    <row r="4" spans="1:9">
      <c r="A4" s="497"/>
      <c r="B4" s="497"/>
      <c r="C4" s="258"/>
      <c r="D4" s="254"/>
      <c r="E4" s="253"/>
      <c r="F4" s="270" t="s">
        <v>1817</v>
      </c>
      <c r="G4" s="269">
        <v>0.04</v>
      </c>
      <c r="H4" s="268"/>
      <c r="I4" s="267">
        <f>(I2+I3)*G4</f>
        <v>0</v>
      </c>
    </row>
    <row r="5" spans="1:9" ht="13.5" thickBot="1">
      <c r="A5" s="497"/>
      <c r="B5" s="497"/>
      <c r="C5" s="258"/>
      <c r="D5" s="254"/>
      <c r="E5" s="253"/>
      <c r="F5" s="266" t="s">
        <v>1816</v>
      </c>
      <c r="G5" s="265"/>
      <c r="H5" s="264">
        <v>0.05</v>
      </c>
      <c r="I5" s="263">
        <f>(I3+I4)*H5</f>
        <v>0</v>
      </c>
    </row>
    <row r="6" spans="1:9" ht="16.5" thickBot="1">
      <c r="A6" s="212"/>
      <c r="C6" s="258"/>
      <c r="D6" s="254"/>
      <c r="E6" s="253"/>
      <c r="F6" s="262" t="s">
        <v>1815</v>
      </c>
      <c r="G6" s="261"/>
      <c r="H6" s="260"/>
      <c r="I6" s="259">
        <f>SUM(I2:I5)</f>
        <v>0</v>
      </c>
    </row>
    <row r="7" spans="1:9">
      <c r="A7" s="498" t="s">
        <v>22</v>
      </c>
      <c r="B7" s="498"/>
      <c r="C7" s="258" t="s">
        <v>1814</v>
      </c>
      <c r="D7" s="254"/>
      <c r="E7" s="253"/>
      <c r="F7" s="252"/>
      <c r="G7" s="252"/>
      <c r="H7" s="252"/>
      <c r="I7" s="252"/>
    </row>
    <row r="8" spans="1:9" ht="13.5" thickBot="1">
      <c r="A8" s="257"/>
      <c r="B8" s="256"/>
      <c r="C8" s="255"/>
      <c r="D8" s="254"/>
      <c r="E8" s="253"/>
      <c r="F8" s="252"/>
      <c r="G8" s="252"/>
      <c r="H8" s="252"/>
      <c r="I8" s="252"/>
    </row>
    <row r="9" spans="1:9" ht="12" customHeight="1">
      <c r="A9" s="251" t="s">
        <v>1813</v>
      </c>
      <c r="B9" s="250"/>
      <c r="C9" s="249"/>
      <c r="D9" s="248"/>
      <c r="E9" s="247"/>
      <c r="F9" s="495" t="s">
        <v>1812</v>
      </c>
      <c r="G9" s="499"/>
      <c r="H9" s="495" t="s">
        <v>1811</v>
      </c>
      <c r="I9" s="496"/>
    </row>
    <row r="10" spans="1:9" ht="12" customHeight="1">
      <c r="A10" s="246" t="s">
        <v>1810</v>
      </c>
      <c r="B10" s="245"/>
      <c r="C10" s="244" t="s">
        <v>1809</v>
      </c>
      <c r="D10" s="243" t="s">
        <v>1808</v>
      </c>
      <c r="E10" s="242" t="s">
        <v>1807</v>
      </c>
      <c r="F10" s="241" t="s">
        <v>1806</v>
      </c>
      <c r="G10" s="240" t="s">
        <v>1805</v>
      </c>
      <c r="H10" s="239" t="s">
        <v>1806</v>
      </c>
      <c r="I10" s="238" t="s">
        <v>1805</v>
      </c>
    </row>
    <row r="11" spans="1:9" ht="12" customHeight="1" thickBot="1">
      <c r="A11" s="237" t="s">
        <v>1804</v>
      </c>
      <c r="B11" s="236"/>
      <c r="C11" s="235"/>
      <c r="D11" s="234"/>
      <c r="E11" s="233" t="s">
        <v>1803</v>
      </c>
      <c r="F11" s="232" t="s">
        <v>1802</v>
      </c>
      <c r="G11" s="231" t="s">
        <v>1802</v>
      </c>
      <c r="H11" s="230" t="s">
        <v>1802</v>
      </c>
      <c r="I11" s="229" t="s">
        <v>1802</v>
      </c>
    </row>
    <row r="12" spans="1:9" ht="15.75">
      <c r="A12" s="224"/>
      <c r="B12" s="223"/>
      <c r="C12" s="228" t="s">
        <v>1801</v>
      </c>
      <c r="D12" s="221"/>
      <c r="E12" s="220"/>
      <c r="F12" s="220"/>
      <c r="G12" s="220"/>
      <c r="H12" s="220">
        <f t="shared" ref="H12:H25" si="0">F12*E12</f>
        <v>0</v>
      </c>
      <c r="I12" s="220">
        <f t="shared" ref="I12:I25" si="1">G12*E12</f>
        <v>0</v>
      </c>
    </row>
    <row r="13" spans="1:9" ht="12.75" customHeight="1">
      <c r="A13" s="224" t="s">
        <v>1800</v>
      </c>
      <c r="B13" s="223"/>
      <c r="C13" s="222" t="s">
        <v>1799</v>
      </c>
      <c r="D13" s="221" t="s">
        <v>387</v>
      </c>
      <c r="E13" s="220">
        <v>1</v>
      </c>
      <c r="F13" s="220"/>
      <c r="G13" s="220"/>
      <c r="H13" s="220">
        <f t="shared" si="0"/>
        <v>0</v>
      </c>
      <c r="I13" s="220">
        <f t="shared" si="1"/>
        <v>0</v>
      </c>
    </row>
    <row r="14" spans="1:9" ht="12.75" customHeight="1">
      <c r="A14" s="224"/>
      <c r="B14" s="223"/>
      <c r="C14" s="227" t="s">
        <v>1743</v>
      </c>
      <c r="D14" s="226" t="s">
        <v>387</v>
      </c>
      <c r="E14" s="225">
        <v>1</v>
      </c>
      <c r="F14" s="220"/>
      <c r="G14" s="220"/>
      <c r="H14" s="220">
        <f t="shared" si="0"/>
        <v>0</v>
      </c>
      <c r="I14" s="220">
        <f t="shared" si="1"/>
        <v>0</v>
      </c>
    </row>
    <row r="15" spans="1:9" ht="25.5">
      <c r="A15" s="224" t="s">
        <v>1798</v>
      </c>
      <c r="B15" s="223"/>
      <c r="C15" s="222" t="s">
        <v>1797</v>
      </c>
      <c r="D15" s="221" t="s">
        <v>387</v>
      </c>
      <c r="E15" s="220">
        <v>72</v>
      </c>
      <c r="F15" s="220"/>
      <c r="G15" s="220"/>
      <c r="H15" s="220">
        <f t="shared" si="0"/>
        <v>0</v>
      </c>
      <c r="I15" s="220">
        <f t="shared" si="1"/>
        <v>0</v>
      </c>
    </row>
    <row r="16" spans="1:9" ht="12.75" customHeight="1">
      <c r="A16" s="224"/>
      <c r="B16" s="223"/>
      <c r="C16" s="227" t="s">
        <v>1743</v>
      </c>
      <c r="D16" s="226" t="s">
        <v>387</v>
      </c>
      <c r="E16" s="225">
        <v>72</v>
      </c>
      <c r="F16" s="220"/>
      <c r="G16" s="220"/>
      <c r="H16" s="220">
        <f t="shared" si="0"/>
        <v>0</v>
      </c>
      <c r="I16" s="220">
        <f t="shared" si="1"/>
        <v>0</v>
      </c>
    </row>
    <row r="17" spans="1:9" ht="25.5">
      <c r="A17" s="224" t="s">
        <v>1796</v>
      </c>
      <c r="B17" s="223"/>
      <c r="C17" s="222" t="s">
        <v>1795</v>
      </c>
      <c r="D17" s="221" t="s">
        <v>387</v>
      </c>
      <c r="E17" s="220">
        <v>1</v>
      </c>
      <c r="F17" s="220"/>
      <c r="G17" s="220"/>
      <c r="H17" s="220">
        <f t="shared" si="0"/>
        <v>0</v>
      </c>
      <c r="I17" s="220">
        <f t="shared" si="1"/>
        <v>0</v>
      </c>
    </row>
    <row r="18" spans="1:9" ht="12.75" customHeight="1">
      <c r="A18" s="224"/>
      <c r="B18" s="223"/>
      <c r="C18" s="227" t="s">
        <v>1743</v>
      </c>
      <c r="D18" s="226" t="s">
        <v>387</v>
      </c>
      <c r="E18" s="225">
        <v>1</v>
      </c>
      <c r="F18" s="220"/>
      <c r="G18" s="220"/>
      <c r="H18" s="220">
        <f t="shared" si="0"/>
        <v>0</v>
      </c>
      <c r="I18" s="220">
        <f t="shared" si="1"/>
        <v>0</v>
      </c>
    </row>
    <row r="19" spans="1:9" ht="41.25" customHeight="1">
      <c r="A19" s="224" t="s">
        <v>1794</v>
      </c>
      <c r="B19" s="223"/>
      <c r="C19" s="222" t="s">
        <v>1793</v>
      </c>
      <c r="D19" s="221" t="s">
        <v>387</v>
      </c>
      <c r="E19" s="220">
        <v>2</v>
      </c>
      <c r="F19" s="220"/>
      <c r="G19" s="220"/>
      <c r="H19" s="220">
        <f t="shared" si="0"/>
        <v>0</v>
      </c>
      <c r="I19" s="220">
        <f t="shared" si="1"/>
        <v>0</v>
      </c>
    </row>
    <row r="20" spans="1:9" ht="12.75" customHeight="1">
      <c r="A20" s="224"/>
      <c r="B20" s="223"/>
      <c r="C20" s="227" t="s">
        <v>1743</v>
      </c>
      <c r="D20" s="226" t="s">
        <v>387</v>
      </c>
      <c r="E20" s="225">
        <v>2</v>
      </c>
      <c r="F20" s="220"/>
      <c r="G20" s="220"/>
      <c r="H20" s="220">
        <f t="shared" si="0"/>
        <v>0</v>
      </c>
      <c r="I20" s="220">
        <f t="shared" si="1"/>
        <v>0</v>
      </c>
    </row>
    <row r="21" spans="1:9" ht="36.75">
      <c r="A21" s="224" t="s">
        <v>1792</v>
      </c>
      <c r="B21" s="223"/>
      <c r="C21" s="222" t="s">
        <v>1791</v>
      </c>
      <c r="D21" s="221" t="s">
        <v>387</v>
      </c>
      <c r="E21" s="220">
        <v>2</v>
      </c>
      <c r="F21" s="220"/>
      <c r="G21" s="220"/>
      <c r="H21" s="220">
        <f t="shared" si="0"/>
        <v>0</v>
      </c>
      <c r="I21" s="220">
        <f t="shared" si="1"/>
        <v>0</v>
      </c>
    </row>
    <row r="22" spans="1:9" ht="12.75" customHeight="1">
      <c r="A22" s="224"/>
      <c r="B22" s="223"/>
      <c r="C22" s="227" t="s">
        <v>1751</v>
      </c>
      <c r="D22" s="226" t="s">
        <v>387</v>
      </c>
      <c r="E22" s="225">
        <v>1</v>
      </c>
      <c r="F22" s="220"/>
      <c r="G22" s="220"/>
      <c r="H22" s="220">
        <f t="shared" si="0"/>
        <v>0</v>
      </c>
      <c r="I22" s="220">
        <f t="shared" si="1"/>
        <v>0</v>
      </c>
    </row>
    <row r="23" spans="1:9" ht="36.75">
      <c r="A23" s="224" t="s">
        <v>1790</v>
      </c>
      <c r="B23" s="223"/>
      <c r="C23" s="222" t="s">
        <v>1789</v>
      </c>
      <c r="D23" s="221" t="s">
        <v>387</v>
      </c>
      <c r="E23" s="220">
        <v>2</v>
      </c>
      <c r="F23" s="220"/>
      <c r="G23" s="220"/>
      <c r="H23" s="220">
        <f t="shared" si="0"/>
        <v>0</v>
      </c>
      <c r="I23" s="220">
        <f t="shared" si="1"/>
        <v>0</v>
      </c>
    </row>
    <row r="24" spans="1:9" ht="12.75" customHeight="1">
      <c r="A24" s="224"/>
      <c r="B24" s="223"/>
      <c r="C24" s="227" t="s">
        <v>1749</v>
      </c>
      <c r="D24" s="226" t="s">
        <v>387</v>
      </c>
      <c r="E24" s="225">
        <v>1</v>
      </c>
      <c r="F24" s="220"/>
      <c r="G24" s="220"/>
      <c r="H24" s="220">
        <f t="shared" si="0"/>
        <v>0</v>
      </c>
      <c r="I24" s="220">
        <f t="shared" si="1"/>
        <v>0</v>
      </c>
    </row>
    <row r="25" spans="1:9" ht="24">
      <c r="A25" s="224" t="s">
        <v>1788</v>
      </c>
      <c r="B25" s="223"/>
      <c r="C25" s="222" t="s">
        <v>1787</v>
      </c>
      <c r="D25" s="221" t="s">
        <v>387</v>
      </c>
      <c r="E25" s="220">
        <v>1</v>
      </c>
      <c r="F25" s="220"/>
      <c r="G25" s="220"/>
      <c r="H25" s="220">
        <f t="shared" si="0"/>
        <v>0</v>
      </c>
      <c r="I25" s="220">
        <f t="shared" si="1"/>
        <v>0</v>
      </c>
    </row>
    <row r="26" spans="1:9" ht="12.75" customHeight="1">
      <c r="A26" s="224"/>
      <c r="B26" s="223"/>
      <c r="C26" s="227" t="s">
        <v>1714</v>
      </c>
      <c r="D26" s="226" t="s">
        <v>387</v>
      </c>
      <c r="E26" s="225">
        <v>1</v>
      </c>
      <c r="F26" s="220"/>
      <c r="G26" s="220"/>
      <c r="H26" s="220"/>
      <c r="I26" s="220"/>
    </row>
    <row r="27" spans="1:9" ht="25.5">
      <c r="A27" s="224" t="s">
        <v>1786</v>
      </c>
      <c r="B27" s="223"/>
      <c r="C27" s="222" t="s">
        <v>1785</v>
      </c>
      <c r="D27" s="221" t="s">
        <v>387</v>
      </c>
      <c r="E27" s="220">
        <v>7</v>
      </c>
      <c r="F27" s="220"/>
      <c r="G27" s="220"/>
      <c r="H27" s="220">
        <f t="shared" ref="H27:H68" si="2">F27*E27</f>
        <v>0</v>
      </c>
      <c r="I27" s="220">
        <f t="shared" ref="I27:I68" si="3">G27*E27</f>
        <v>0</v>
      </c>
    </row>
    <row r="28" spans="1:9" ht="12.75" customHeight="1">
      <c r="A28" s="224"/>
      <c r="B28" s="223"/>
      <c r="C28" s="227" t="s">
        <v>1751</v>
      </c>
      <c r="D28" s="226" t="s">
        <v>387</v>
      </c>
      <c r="E28" s="225">
        <v>7</v>
      </c>
      <c r="F28" s="220"/>
      <c r="G28" s="220"/>
      <c r="H28" s="220">
        <f t="shared" si="2"/>
        <v>0</v>
      </c>
      <c r="I28" s="220">
        <f t="shared" si="3"/>
        <v>0</v>
      </c>
    </row>
    <row r="29" spans="1:9" ht="38.25">
      <c r="A29" s="224" t="s">
        <v>1784</v>
      </c>
      <c r="B29" s="223"/>
      <c r="C29" s="222" t="s">
        <v>1783</v>
      </c>
      <c r="D29" s="221" t="s">
        <v>387</v>
      </c>
      <c r="E29" s="220">
        <v>2</v>
      </c>
      <c r="F29" s="220"/>
      <c r="G29" s="220"/>
      <c r="H29" s="220">
        <f t="shared" si="2"/>
        <v>0</v>
      </c>
      <c r="I29" s="220">
        <f t="shared" si="3"/>
        <v>0</v>
      </c>
    </row>
    <row r="30" spans="1:9" ht="12.75" customHeight="1">
      <c r="A30" s="224"/>
      <c r="B30" s="223"/>
      <c r="C30" s="227" t="s">
        <v>1751</v>
      </c>
      <c r="D30" s="226" t="s">
        <v>387</v>
      </c>
      <c r="E30" s="225">
        <v>2</v>
      </c>
      <c r="F30" s="220"/>
      <c r="G30" s="220"/>
      <c r="H30" s="220">
        <f t="shared" si="2"/>
        <v>0</v>
      </c>
      <c r="I30" s="220">
        <f t="shared" si="3"/>
        <v>0</v>
      </c>
    </row>
    <row r="31" spans="1:9" ht="38.25">
      <c r="A31" s="224" t="s">
        <v>1782</v>
      </c>
      <c r="B31" s="223"/>
      <c r="C31" s="222" t="s">
        <v>1781</v>
      </c>
      <c r="D31" s="221" t="s">
        <v>387</v>
      </c>
      <c r="E31" s="220">
        <v>1</v>
      </c>
      <c r="F31" s="220"/>
      <c r="G31" s="220"/>
      <c r="H31" s="220">
        <f t="shared" si="2"/>
        <v>0</v>
      </c>
      <c r="I31" s="220">
        <f t="shared" si="3"/>
        <v>0</v>
      </c>
    </row>
    <row r="32" spans="1:9" ht="12.75" customHeight="1">
      <c r="A32" s="224"/>
      <c r="B32" s="223"/>
      <c r="C32" s="227" t="s">
        <v>1751</v>
      </c>
      <c r="D32" s="226" t="s">
        <v>387</v>
      </c>
      <c r="E32" s="225">
        <v>1</v>
      </c>
      <c r="F32" s="220"/>
      <c r="G32" s="220"/>
      <c r="H32" s="220">
        <f t="shared" si="2"/>
        <v>0</v>
      </c>
      <c r="I32" s="220">
        <f t="shared" si="3"/>
        <v>0</v>
      </c>
    </row>
    <row r="33" spans="1:9" ht="38.25">
      <c r="A33" s="224" t="s">
        <v>1780</v>
      </c>
      <c r="B33" s="223"/>
      <c r="C33" s="222" t="s">
        <v>1779</v>
      </c>
      <c r="D33" s="221" t="s">
        <v>387</v>
      </c>
      <c r="E33" s="220">
        <v>1</v>
      </c>
      <c r="F33" s="220"/>
      <c r="G33" s="220"/>
      <c r="H33" s="220">
        <f t="shared" si="2"/>
        <v>0</v>
      </c>
      <c r="I33" s="220">
        <f t="shared" si="3"/>
        <v>0</v>
      </c>
    </row>
    <row r="34" spans="1:9" ht="12.75" customHeight="1">
      <c r="A34" s="224"/>
      <c r="B34" s="223"/>
      <c r="C34" s="227" t="s">
        <v>1749</v>
      </c>
      <c r="D34" s="226" t="s">
        <v>387</v>
      </c>
      <c r="E34" s="225">
        <v>1</v>
      </c>
      <c r="F34" s="220"/>
      <c r="G34" s="220"/>
      <c r="H34" s="220">
        <f t="shared" si="2"/>
        <v>0</v>
      </c>
      <c r="I34" s="220">
        <f t="shared" si="3"/>
        <v>0</v>
      </c>
    </row>
    <row r="35" spans="1:9" ht="38.25">
      <c r="A35" s="224" t="s">
        <v>1778</v>
      </c>
      <c r="B35" s="223"/>
      <c r="C35" s="222" t="s">
        <v>1777</v>
      </c>
      <c r="D35" s="221" t="s">
        <v>387</v>
      </c>
      <c r="E35" s="220">
        <v>1</v>
      </c>
      <c r="F35" s="220"/>
      <c r="G35" s="220"/>
      <c r="H35" s="220">
        <f t="shared" si="2"/>
        <v>0</v>
      </c>
      <c r="I35" s="220">
        <f t="shared" si="3"/>
        <v>0</v>
      </c>
    </row>
    <row r="36" spans="1:9" ht="12.75" customHeight="1">
      <c r="A36" s="224"/>
      <c r="B36" s="223"/>
      <c r="C36" s="227" t="s">
        <v>1749</v>
      </c>
      <c r="D36" s="226" t="s">
        <v>387</v>
      </c>
      <c r="E36" s="225">
        <v>1</v>
      </c>
      <c r="F36" s="220"/>
      <c r="G36" s="220"/>
      <c r="H36" s="220">
        <f t="shared" si="2"/>
        <v>0</v>
      </c>
      <c r="I36" s="220">
        <f t="shared" si="3"/>
        <v>0</v>
      </c>
    </row>
    <row r="37" spans="1:9" ht="12.75" customHeight="1">
      <c r="A37" s="224" t="s">
        <v>1776</v>
      </c>
      <c r="B37" s="223"/>
      <c r="C37" s="222" t="s">
        <v>1775</v>
      </c>
      <c r="D37" s="221" t="s">
        <v>387</v>
      </c>
      <c r="E37" s="220">
        <f>SUM(E38:E40)</f>
        <v>3</v>
      </c>
      <c r="F37" s="220"/>
      <c r="G37" s="220"/>
      <c r="H37" s="220">
        <f t="shared" si="2"/>
        <v>0</v>
      </c>
      <c r="I37" s="220">
        <f t="shared" si="3"/>
        <v>0</v>
      </c>
    </row>
    <row r="38" spans="1:9" ht="12.75" customHeight="1">
      <c r="A38" s="224"/>
      <c r="B38" s="223"/>
      <c r="C38" s="227" t="s">
        <v>1749</v>
      </c>
      <c r="D38" s="226" t="s">
        <v>387</v>
      </c>
      <c r="E38" s="225">
        <v>1</v>
      </c>
      <c r="F38" s="220"/>
      <c r="G38" s="220"/>
      <c r="H38" s="220">
        <f t="shared" si="2"/>
        <v>0</v>
      </c>
      <c r="I38" s="220">
        <f t="shared" si="3"/>
        <v>0</v>
      </c>
    </row>
    <row r="39" spans="1:9" ht="12.75" customHeight="1">
      <c r="A39" s="224"/>
      <c r="B39" s="223"/>
      <c r="C39" s="227" t="s">
        <v>1751</v>
      </c>
      <c r="D39" s="226" t="s">
        <v>387</v>
      </c>
      <c r="E39" s="225">
        <v>1</v>
      </c>
      <c r="F39" s="220"/>
      <c r="G39" s="220"/>
      <c r="H39" s="220">
        <f t="shared" si="2"/>
        <v>0</v>
      </c>
      <c r="I39" s="220">
        <f t="shared" si="3"/>
        <v>0</v>
      </c>
    </row>
    <row r="40" spans="1:9" ht="12.75" customHeight="1">
      <c r="A40" s="224"/>
      <c r="B40" s="223"/>
      <c r="C40" s="227" t="s">
        <v>1756</v>
      </c>
      <c r="D40" s="226" t="s">
        <v>387</v>
      </c>
      <c r="E40" s="225">
        <v>1</v>
      </c>
      <c r="F40" s="220"/>
      <c r="G40" s="220"/>
      <c r="H40" s="220">
        <f t="shared" si="2"/>
        <v>0</v>
      </c>
      <c r="I40" s="220">
        <f t="shared" si="3"/>
        <v>0</v>
      </c>
    </row>
    <row r="41" spans="1:9" ht="12.75" customHeight="1">
      <c r="A41" s="224" t="s">
        <v>1774</v>
      </c>
      <c r="B41" s="223"/>
      <c r="C41" s="222" t="s">
        <v>1773</v>
      </c>
      <c r="D41" s="221" t="s">
        <v>387</v>
      </c>
      <c r="E41" s="220">
        <v>1</v>
      </c>
      <c r="F41" s="220"/>
      <c r="G41" s="220"/>
      <c r="H41" s="220">
        <f t="shared" si="2"/>
        <v>0</v>
      </c>
      <c r="I41" s="220">
        <f t="shared" si="3"/>
        <v>0</v>
      </c>
    </row>
    <row r="42" spans="1:9" ht="12.75" customHeight="1">
      <c r="A42" s="224"/>
      <c r="B42" s="223"/>
      <c r="C42" s="227" t="s">
        <v>1751</v>
      </c>
      <c r="D42" s="226" t="s">
        <v>387</v>
      </c>
      <c r="E42" s="225">
        <v>1</v>
      </c>
      <c r="F42" s="220"/>
      <c r="G42" s="220"/>
      <c r="H42" s="220">
        <f t="shared" si="2"/>
        <v>0</v>
      </c>
      <c r="I42" s="220">
        <f t="shared" si="3"/>
        <v>0</v>
      </c>
    </row>
    <row r="43" spans="1:9" ht="12.75" customHeight="1">
      <c r="A43" s="224" t="s">
        <v>1772</v>
      </c>
      <c r="B43" s="223"/>
      <c r="C43" s="222" t="s">
        <v>1771</v>
      </c>
      <c r="D43" s="221" t="s">
        <v>387</v>
      </c>
      <c r="E43" s="220">
        <v>1</v>
      </c>
      <c r="F43" s="220"/>
      <c r="G43" s="220"/>
      <c r="H43" s="220">
        <f t="shared" si="2"/>
        <v>0</v>
      </c>
      <c r="I43" s="220">
        <f t="shared" si="3"/>
        <v>0</v>
      </c>
    </row>
    <row r="44" spans="1:9" ht="12.75" customHeight="1">
      <c r="A44" s="224"/>
      <c r="B44" s="223"/>
      <c r="C44" s="227" t="s">
        <v>1749</v>
      </c>
      <c r="D44" s="226" t="s">
        <v>387</v>
      </c>
      <c r="E44" s="225">
        <v>1</v>
      </c>
      <c r="F44" s="220"/>
      <c r="G44" s="220"/>
      <c r="H44" s="220">
        <f t="shared" si="2"/>
        <v>0</v>
      </c>
      <c r="I44" s="220">
        <f t="shared" si="3"/>
        <v>0</v>
      </c>
    </row>
    <row r="45" spans="1:9" ht="12.75" customHeight="1">
      <c r="A45" s="224" t="s">
        <v>1770</v>
      </c>
      <c r="B45" s="223"/>
      <c r="C45" s="222" t="s">
        <v>1769</v>
      </c>
      <c r="D45" s="221" t="s">
        <v>387</v>
      </c>
      <c r="E45" s="220">
        <v>1</v>
      </c>
      <c r="F45" s="220"/>
      <c r="G45" s="220"/>
      <c r="H45" s="220">
        <f t="shared" si="2"/>
        <v>0</v>
      </c>
      <c r="I45" s="220">
        <f t="shared" si="3"/>
        <v>0</v>
      </c>
    </row>
    <row r="46" spans="1:9" ht="12.75" customHeight="1">
      <c r="A46" s="224"/>
      <c r="B46" s="223"/>
      <c r="C46" s="227" t="s">
        <v>1747</v>
      </c>
      <c r="D46" s="226" t="s">
        <v>387</v>
      </c>
      <c r="E46" s="225">
        <v>1</v>
      </c>
      <c r="F46" s="220"/>
      <c r="G46" s="220"/>
      <c r="H46" s="220">
        <f t="shared" si="2"/>
        <v>0</v>
      </c>
      <c r="I46" s="220">
        <f t="shared" si="3"/>
        <v>0</v>
      </c>
    </row>
    <row r="47" spans="1:9" ht="12.75" customHeight="1">
      <c r="A47" s="224" t="s">
        <v>1768</v>
      </c>
      <c r="B47" s="223"/>
      <c r="C47" s="222" t="s">
        <v>1767</v>
      </c>
      <c r="D47" s="221" t="s">
        <v>387</v>
      </c>
      <c r="E47" s="220">
        <v>1</v>
      </c>
      <c r="F47" s="220"/>
      <c r="G47" s="220"/>
      <c r="H47" s="220">
        <f t="shared" si="2"/>
        <v>0</v>
      </c>
      <c r="I47" s="220">
        <f t="shared" si="3"/>
        <v>0</v>
      </c>
    </row>
    <row r="48" spans="1:9" ht="12.75" customHeight="1">
      <c r="A48" s="224"/>
      <c r="B48" s="223"/>
      <c r="C48" s="227" t="s">
        <v>1743</v>
      </c>
      <c r="D48" s="226" t="s">
        <v>387</v>
      </c>
      <c r="E48" s="225">
        <v>1</v>
      </c>
      <c r="F48" s="220"/>
      <c r="G48" s="220"/>
      <c r="H48" s="220">
        <f t="shared" si="2"/>
        <v>0</v>
      </c>
      <c r="I48" s="220">
        <f t="shared" si="3"/>
        <v>0</v>
      </c>
    </row>
    <row r="49" spans="1:9" ht="25.5">
      <c r="A49" s="224" t="s">
        <v>1766</v>
      </c>
      <c r="B49" s="223"/>
      <c r="C49" s="222" t="s">
        <v>1765</v>
      </c>
      <c r="D49" s="221" t="s">
        <v>165</v>
      </c>
      <c r="E49" s="220">
        <v>250</v>
      </c>
      <c r="F49" s="220"/>
      <c r="G49" s="220"/>
      <c r="H49" s="220">
        <f t="shared" si="2"/>
        <v>0</v>
      </c>
      <c r="I49" s="220">
        <f t="shared" si="3"/>
        <v>0</v>
      </c>
    </row>
    <row r="50" spans="1:9" ht="12.75" customHeight="1">
      <c r="A50" s="224"/>
      <c r="B50" s="223"/>
      <c r="C50" s="227" t="s">
        <v>1743</v>
      </c>
      <c r="D50" s="226" t="s">
        <v>165</v>
      </c>
      <c r="E50" s="225">
        <v>105</v>
      </c>
      <c r="F50" s="220"/>
      <c r="G50" s="220"/>
      <c r="H50" s="220">
        <f t="shared" si="2"/>
        <v>0</v>
      </c>
      <c r="I50" s="220">
        <f t="shared" si="3"/>
        <v>0</v>
      </c>
    </row>
    <row r="51" spans="1:9" ht="12.75" customHeight="1">
      <c r="A51" s="224" t="s">
        <v>1764</v>
      </c>
      <c r="B51" s="223"/>
      <c r="C51" s="222" t="s">
        <v>1763</v>
      </c>
      <c r="D51" s="221"/>
      <c r="E51" s="220"/>
      <c r="F51" s="220"/>
      <c r="G51" s="220"/>
      <c r="H51" s="220">
        <f t="shared" si="2"/>
        <v>0</v>
      </c>
      <c r="I51" s="220">
        <f t="shared" si="3"/>
        <v>0</v>
      </c>
    </row>
    <row r="52" spans="1:9" ht="12.75" customHeight="1">
      <c r="A52" s="224"/>
      <c r="B52" s="223"/>
      <c r="C52" s="222" t="s">
        <v>1762</v>
      </c>
      <c r="D52" s="221" t="s">
        <v>292</v>
      </c>
      <c r="E52" s="220">
        <v>3</v>
      </c>
      <c r="F52" s="220"/>
      <c r="G52" s="220"/>
      <c r="H52" s="220">
        <f t="shared" si="2"/>
        <v>0</v>
      </c>
      <c r="I52" s="220">
        <f t="shared" si="3"/>
        <v>0</v>
      </c>
    </row>
    <row r="53" spans="1:9" ht="12.75" customHeight="1">
      <c r="A53" s="224"/>
      <c r="B53" s="223"/>
      <c r="C53" s="227" t="s">
        <v>1743</v>
      </c>
      <c r="D53" s="226" t="s">
        <v>292</v>
      </c>
      <c r="E53" s="225">
        <v>3</v>
      </c>
      <c r="F53" s="220"/>
      <c r="G53" s="220"/>
      <c r="H53" s="220">
        <f t="shared" si="2"/>
        <v>0</v>
      </c>
      <c r="I53" s="220">
        <f t="shared" si="3"/>
        <v>0</v>
      </c>
    </row>
    <row r="54" spans="1:9" ht="12.75" customHeight="1">
      <c r="A54" s="224"/>
      <c r="B54" s="223"/>
      <c r="C54" s="222" t="s">
        <v>1761</v>
      </c>
      <c r="D54" s="221" t="s">
        <v>292</v>
      </c>
      <c r="E54" s="220">
        <v>16</v>
      </c>
      <c r="F54" s="220"/>
      <c r="G54" s="220"/>
      <c r="H54" s="220">
        <f t="shared" si="2"/>
        <v>0</v>
      </c>
      <c r="I54" s="220">
        <f t="shared" si="3"/>
        <v>0</v>
      </c>
    </row>
    <row r="55" spans="1:9" ht="12.75" customHeight="1">
      <c r="A55" s="224"/>
      <c r="B55" s="223"/>
      <c r="C55" s="227" t="s">
        <v>1743</v>
      </c>
      <c r="D55" s="226" t="s">
        <v>292</v>
      </c>
      <c r="E55" s="225">
        <v>16</v>
      </c>
      <c r="F55" s="220"/>
      <c r="G55" s="220"/>
      <c r="H55" s="220">
        <f t="shared" si="2"/>
        <v>0</v>
      </c>
      <c r="I55" s="220">
        <f t="shared" si="3"/>
        <v>0</v>
      </c>
    </row>
    <row r="56" spans="1:9" ht="12.75" customHeight="1">
      <c r="A56" s="224"/>
      <c r="B56" s="223"/>
      <c r="C56" s="222" t="s">
        <v>1760</v>
      </c>
      <c r="D56" s="221" t="s">
        <v>292</v>
      </c>
      <c r="E56" s="220">
        <v>3</v>
      </c>
      <c r="F56" s="220"/>
      <c r="G56" s="220"/>
      <c r="H56" s="220">
        <f t="shared" si="2"/>
        <v>0</v>
      </c>
      <c r="I56" s="220">
        <f t="shared" si="3"/>
        <v>0</v>
      </c>
    </row>
    <row r="57" spans="1:9" ht="12.75" customHeight="1">
      <c r="A57" s="224"/>
      <c r="B57" s="223"/>
      <c r="C57" s="227" t="s">
        <v>1743</v>
      </c>
      <c r="D57" s="226" t="s">
        <v>292</v>
      </c>
      <c r="E57" s="225">
        <v>3</v>
      </c>
      <c r="F57" s="220"/>
      <c r="G57" s="220"/>
      <c r="H57" s="220">
        <f t="shared" si="2"/>
        <v>0</v>
      </c>
      <c r="I57" s="220">
        <f t="shared" si="3"/>
        <v>0</v>
      </c>
    </row>
    <row r="58" spans="1:9" ht="12.75" customHeight="1">
      <c r="A58" s="224"/>
      <c r="B58" s="223"/>
      <c r="C58" s="222" t="s">
        <v>1759</v>
      </c>
      <c r="D58" s="221" t="s">
        <v>292</v>
      </c>
      <c r="E58" s="220">
        <f>SUM(E59:E62)</f>
        <v>16</v>
      </c>
      <c r="F58" s="220"/>
      <c r="G58" s="220"/>
      <c r="H58" s="220">
        <f t="shared" si="2"/>
        <v>0</v>
      </c>
      <c r="I58" s="220">
        <f t="shared" si="3"/>
        <v>0</v>
      </c>
    </row>
    <row r="59" spans="1:9" ht="12.75" customHeight="1">
      <c r="A59" s="224"/>
      <c r="B59" s="223"/>
      <c r="C59" s="227" t="s">
        <v>1743</v>
      </c>
      <c r="D59" s="226" t="s">
        <v>292</v>
      </c>
      <c r="E59" s="225">
        <v>13</v>
      </c>
      <c r="F59" s="220"/>
      <c r="G59" s="220"/>
      <c r="H59" s="220">
        <f t="shared" si="2"/>
        <v>0</v>
      </c>
      <c r="I59" s="220">
        <f t="shared" si="3"/>
        <v>0</v>
      </c>
    </row>
    <row r="60" spans="1:9" ht="12.75" customHeight="1">
      <c r="A60" s="224"/>
      <c r="B60" s="223"/>
      <c r="C60" s="227" t="s">
        <v>1749</v>
      </c>
      <c r="D60" s="226" t="s">
        <v>292</v>
      </c>
      <c r="E60" s="225">
        <v>1</v>
      </c>
      <c r="F60" s="220"/>
      <c r="G60" s="220"/>
      <c r="H60" s="220">
        <f t="shared" si="2"/>
        <v>0</v>
      </c>
      <c r="I60" s="220">
        <f t="shared" si="3"/>
        <v>0</v>
      </c>
    </row>
    <row r="61" spans="1:9" ht="12.75" customHeight="1">
      <c r="A61" s="224"/>
      <c r="B61" s="223"/>
      <c r="C61" s="227" t="s">
        <v>1751</v>
      </c>
      <c r="D61" s="226" t="s">
        <v>292</v>
      </c>
      <c r="E61" s="225">
        <v>1</v>
      </c>
      <c r="F61" s="220"/>
      <c r="G61" s="220"/>
      <c r="H61" s="220">
        <f t="shared" si="2"/>
        <v>0</v>
      </c>
      <c r="I61" s="220">
        <f t="shared" si="3"/>
        <v>0</v>
      </c>
    </row>
    <row r="62" spans="1:9" ht="12.75" customHeight="1">
      <c r="A62" s="224"/>
      <c r="B62" s="223"/>
      <c r="C62" s="227" t="s">
        <v>1747</v>
      </c>
      <c r="D62" s="226" t="s">
        <v>292</v>
      </c>
      <c r="E62" s="225">
        <v>1</v>
      </c>
      <c r="F62" s="220"/>
      <c r="G62" s="220"/>
      <c r="H62" s="220">
        <f t="shared" si="2"/>
        <v>0</v>
      </c>
      <c r="I62" s="220">
        <f t="shared" si="3"/>
        <v>0</v>
      </c>
    </row>
    <row r="63" spans="1:9" ht="12.75" customHeight="1">
      <c r="A63" s="224"/>
      <c r="B63" s="223"/>
      <c r="C63" s="222" t="s">
        <v>1758</v>
      </c>
      <c r="D63" s="221" t="s">
        <v>292</v>
      </c>
      <c r="E63" s="220">
        <v>4</v>
      </c>
      <c r="F63" s="220"/>
      <c r="G63" s="220"/>
      <c r="H63" s="220">
        <f t="shared" si="2"/>
        <v>0</v>
      </c>
      <c r="I63" s="220">
        <f t="shared" si="3"/>
        <v>0</v>
      </c>
    </row>
    <row r="64" spans="1:9" ht="12.75" customHeight="1">
      <c r="A64" s="224"/>
      <c r="B64" s="223"/>
      <c r="C64" s="227" t="s">
        <v>1751</v>
      </c>
      <c r="D64" s="226" t="s">
        <v>292</v>
      </c>
      <c r="E64" s="225">
        <v>3</v>
      </c>
      <c r="F64" s="220"/>
      <c r="G64" s="220"/>
      <c r="H64" s="220">
        <f t="shared" si="2"/>
        <v>0</v>
      </c>
      <c r="I64" s="220">
        <f t="shared" si="3"/>
        <v>0</v>
      </c>
    </row>
    <row r="65" spans="1:9" ht="12.75" customHeight="1">
      <c r="A65" s="224"/>
      <c r="B65" s="223"/>
      <c r="C65" s="227" t="s">
        <v>1747</v>
      </c>
      <c r="D65" s="226" t="s">
        <v>292</v>
      </c>
      <c r="E65" s="225">
        <v>1</v>
      </c>
      <c r="F65" s="220"/>
      <c r="G65" s="220"/>
      <c r="H65" s="220">
        <f t="shared" si="2"/>
        <v>0</v>
      </c>
      <c r="I65" s="220">
        <f t="shared" si="3"/>
        <v>0</v>
      </c>
    </row>
    <row r="66" spans="1:9" ht="12.75" customHeight="1">
      <c r="A66" s="224"/>
      <c r="B66" s="223"/>
      <c r="C66" s="222" t="s">
        <v>1757</v>
      </c>
      <c r="D66" s="221" t="s">
        <v>292</v>
      </c>
      <c r="E66" s="220">
        <f>SUM(E67:E70)</f>
        <v>16</v>
      </c>
      <c r="F66" s="220"/>
      <c r="G66" s="220"/>
      <c r="H66" s="220">
        <f t="shared" si="2"/>
        <v>0</v>
      </c>
      <c r="I66" s="220">
        <f t="shared" si="3"/>
        <v>0</v>
      </c>
    </row>
    <row r="67" spans="1:9" ht="12.75" customHeight="1">
      <c r="A67" s="224"/>
      <c r="B67" s="223"/>
      <c r="C67" s="227" t="s">
        <v>1749</v>
      </c>
      <c r="D67" s="226" t="s">
        <v>292</v>
      </c>
      <c r="E67" s="225">
        <v>7</v>
      </c>
      <c r="F67" s="220"/>
      <c r="G67" s="220"/>
      <c r="H67" s="220">
        <f t="shared" si="2"/>
        <v>0</v>
      </c>
      <c r="I67" s="220">
        <f t="shared" si="3"/>
        <v>0</v>
      </c>
    </row>
    <row r="68" spans="1:9" ht="12.75" customHeight="1">
      <c r="A68" s="224"/>
      <c r="B68" s="223"/>
      <c r="C68" s="227" t="s">
        <v>1751</v>
      </c>
      <c r="D68" s="226" t="s">
        <v>292</v>
      </c>
      <c r="E68" s="225">
        <v>3</v>
      </c>
      <c r="F68" s="220"/>
      <c r="G68" s="220"/>
      <c r="H68" s="220">
        <f t="shared" si="2"/>
        <v>0</v>
      </c>
      <c r="I68" s="220">
        <f t="shared" si="3"/>
        <v>0</v>
      </c>
    </row>
    <row r="69" spans="1:9" ht="12.75" customHeight="1">
      <c r="A69" s="224"/>
      <c r="B69" s="223"/>
      <c r="C69" s="227" t="s">
        <v>1756</v>
      </c>
      <c r="D69" s="226" t="s">
        <v>292</v>
      </c>
      <c r="E69" s="225">
        <v>3</v>
      </c>
      <c r="F69" s="220"/>
      <c r="G69" s="220"/>
      <c r="H69" s="220"/>
      <c r="I69" s="220"/>
    </row>
    <row r="70" spans="1:9" ht="12.75" customHeight="1">
      <c r="A70" s="224"/>
      <c r="B70" s="223"/>
      <c r="C70" s="227" t="s">
        <v>1747</v>
      </c>
      <c r="D70" s="226" t="s">
        <v>292</v>
      </c>
      <c r="E70" s="225">
        <v>3</v>
      </c>
      <c r="F70" s="220"/>
      <c r="G70" s="220"/>
      <c r="H70" s="220">
        <f>F70*E70</f>
        <v>0</v>
      </c>
      <c r="I70" s="220">
        <f>G70*E70</f>
        <v>0</v>
      </c>
    </row>
    <row r="71" spans="1:9" ht="12.75" customHeight="1">
      <c r="A71" s="224" t="s">
        <v>1755</v>
      </c>
      <c r="B71" s="223"/>
      <c r="C71" s="222" t="s">
        <v>1725</v>
      </c>
      <c r="D71" s="221"/>
      <c r="E71" s="220"/>
      <c r="F71" s="220"/>
      <c r="G71" s="220"/>
      <c r="H71" s="220">
        <f>F71*E71</f>
        <v>0</v>
      </c>
      <c r="I71" s="220">
        <f>G71*E71</f>
        <v>0</v>
      </c>
    </row>
    <row r="72" spans="1:9" ht="12.75" customHeight="1">
      <c r="A72" s="224"/>
      <c r="B72" s="223"/>
      <c r="C72" s="222" t="s">
        <v>1754</v>
      </c>
      <c r="D72" s="221" t="s">
        <v>292</v>
      </c>
      <c r="E72" s="220">
        <v>2</v>
      </c>
      <c r="F72" s="220"/>
      <c r="G72" s="220"/>
      <c r="H72" s="220">
        <f>F72*E72</f>
        <v>0</v>
      </c>
      <c r="I72" s="220">
        <f>G72*E72</f>
        <v>0</v>
      </c>
    </row>
    <row r="73" spans="1:9" ht="12.75" customHeight="1">
      <c r="A73" s="224"/>
      <c r="B73" s="223"/>
      <c r="C73" s="227" t="s">
        <v>1743</v>
      </c>
      <c r="D73" s="226" t="s">
        <v>292</v>
      </c>
      <c r="E73" s="225">
        <v>2</v>
      </c>
      <c r="F73" s="220"/>
      <c r="G73" s="220"/>
      <c r="H73" s="220">
        <f>F73*E73</f>
        <v>0</v>
      </c>
      <c r="I73" s="220">
        <f>G73*E73</f>
        <v>0</v>
      </c>
    </row>
    <row r="74" spans="1:9" ht="12.75" customHeight="1">
      <c r="A74" s="224"/>
      <c r="B74" s="223"/>
      <c r="C74" s="222" t="s">
        <v>1753</v>
      </c>
      <c r="D74" s="221" t="s">
        <v>292</v>
      </c>
      <c r="E74" s="220">
        <v>35</v>
      </c>
      <c r="F74" s="220"/>
      <c r="G74" s="220"/>
      <c r="H74" s="220">
        <f>F74*E74</f>
        <v>0</v>
      </c>
      <c r="I74" s="220">
        <f>G74*E74</f>
        <v>0</v>
      </c>
    </row>
    <row r="75" spans="1:9" ht="12.75" customHeight="1">
      <c r="A75" s="224"/>
      <c r="B75" s="223"/>
      <c r="C75" s="227" t="s">
        <v>1743</v>
      </c>
      <c r="D75" s="226" t="s">
        <v>292</v>
      </c>
      <c r="E75" s="225">
        <v>30</v>
      </c>
      <c r="F75" s="220"/>
      <c r="G75" s="220"/>
      <c r="H75" s="220"/>
      <c r="I75" s="220"/>
    </row>
    <row r="76" spans="1:9" ht="12.75" customHeight="1">
      <c r="A76" s="224"/>
      <c r="B76" s="223"/>
      <c r="C76" s="222" t="s">
        <v>1752</v>
      </c>
      <c r="D76" s="221" t="s">
        <v>292</v>
      </c>
      <c r="E76" s="220">
        <f>SUM(E77:E78)</f>
        <v>12</v>
      </c>
      <c r="F76" s="220"/>
      <c r="G76" s="220"/>
      <c r="H76" s="220">
        <f t="shared" ref="H76:H83" si="4">F76*E76</f>
        <v>0</v>
      </c>
      <c r="I76" s="220">
        <f t="shared" ref="I76:I83" si="5">G76*E76</f>
        <v>0</v>
      </c>
    </row>
    <row r="77" spans="1:9" ht="12.75" customHeight="1">
      <c r="A77" s="224"/>
      <c r="B77" s="223"/>
      <c r="C77" s="227" t="s">
        <v>1751</v>
      </c>
      <c r="D77" s="226" t="s">
        <v>292</v>
      </c>
      <c r="E77" s="225">
        <v>8</v>
      </c>
      <c r="F77" s="220"/>
      <c r="G77" s="220"/>
      <c r="H77" s="220">
        <f t="shared" si="4"/>
        <v>0</v>
      </c>
      <c r="I77" s="220">
        <f t="shared" si="5"/>
        <v>0</v>
      </c>
    </row>
    <row r="78" spans="1:9" ht="12.75" customHeight="1">
      <c r="A78" s="224"/>
      <c r="B78" s="223"/>
      <c r="C78" s="227" t="s">
        <v>1747</v>
      </c>
      <c r="D78" s="226" t="s">
        <v>292</v>
      </c>
      <c r="E78" s="225">
        <v>4</v>
      </c>
      <c r="F78" s="220"/>
      <c r="G78" s="220"/>
      <c r="H78" s="220">
        <f t="shared" si="4"/>
        <v>0</v>
      </c>
      <c r="I78" s="220">
        <f t="shared" si="5"/>
        <v>0</v>
      </c>
    </row>
    <row r="79" spans="1:9" ht="12.75" customHeight="1">
      <c r="A79" s="224"/>
      <c r="B79" s="223"/>
      <c r="C79" s="222" t="s">
        <v>1750</v>
      </c>
      <c r="D79" s="221" t="s">
        <v>292</v>
      </c>
      <c r="E79" s="220">
        <v>1</v>
      </c>
      <c r="F79" s="220"/>
      <c r="G79" s="220"/>
      <c r="H79" s="220">
        <f t="shared" si="4"/>
        <v>0</v>
      </c>
      <c r="I79" s="220">
        <f t="shared" si="5"/>
        <v>0</v>
      </c>
    </row>
    <row r="80" spans="1:9" ht="12.75" customHeight="1">
      <c r="A80" s="224"/>
      <c r="B80" s="223"/>
      <c r="C80" s="227" t="s">
        <v>1749</v>
      </c>
      <c r="D80" s="226" t="s">
        <v>292</v>
      </c>
      <c r="E80" s="225">
        <v>1</v>
      </c>
      <c r="F80" s="220"/>
      <c r="G80" s="220"/>
      <c r="H80" s="220">
        <f t="shared" si="4"/>
        <v>0</v>
      </c>
      <c r="I80" s="220">
        <f t="shared" si="5"/>
        <v>0</v>
      </c>
    </row>
    <row r="81" spans="1:9" ht="12.75" customHeight="1">
      <c r="A81" s="224"/>
      <c r="B81" s="223"/>
      <c r="C81" s="222" t="s">
        <v>1748</v>
      </c>
      <c r="D81" s="221" t="s">
        <v>292</v>
      </c>
      <c r="E81" s="220">
        <f>SUM(E82:E84)</f>
        <v>17</v>
      </c>
      <c r="F81" s="220"/>
      <c r="G81" s="220"/>
      <c r="H81" s="220">
        <f t="shared" si="4"/>
        <v>0</v>
      </c>
      <c r="I81" s="220">
        <f t="shared" si="5"/>
        <v>0</v>
      </c>
    </row>
    <row r="82" spans="1:9" ht="12.75" customHeight="1">
      <c r="A82" s="224"/>
      <c r="B82" s="223"/>
      <c r="C82" s="227" t="s">
        <v>1747</v>
      </c>
      <c r="D82" s="226" t="s">
        <v>292</v>
      </c>
      <c r="E82" s="225">
        <v>6</v>
      </c>
      <c r="F82" s="220"/>
      <c r="G82" s="220"/>
      <c r="H82" s="220">
        <f t="shared" si="4"/>
        <v>0</v>
      </c>
      <c r="I82" s="220">
        <f t="shared" si="5"/>
        <v>0</v>
      </c>
    </row>
    <row r="83" spans="1:9" ht="12.75" customHeight="1">
      <c r="A83" s="224"/>
      <c r="B83" s="223"/>
      <c r="C83" s="227" t="s">
        <v>1714</v>
      </c>
      <c r="D83" s="226" t="s">
        <v>292</v>
      </c>
      <c r="E83" s="225">
        <v>1</v>
      </c>
      <c r="F83" s="220"/>
      <c r="G83" s="220"/>
      <c r="H83" s="220">
        <f t="shared" si="4"/>
        <v>0</v>
      </c>
      <c r="I83" s="220">
        <f t="shared" si="5"/>
        <v>0</v>
      </c>
    </row>
    <row r="84" spans="1:9" ht="12.75" customHeight="1">
      <c r="A84" s="224"/>
      <c r="B84" s="223"/>
      <c r="C84" s="227" t="s">
        <v>1743</v>
      </c>
      <c r="D84" s="226" t="s">
        <v>292</v>
      </c>
      <c r="E84" s="225">
        <v>10</v>
      </c>
      <c r="F84" s="220"/>
      <c r="G84" s="220"/>
      <c r="H84" s="220"/>
      <c r="I84" s="220"/>
    </row>
    <row r="85" spans="1:9" ht="15.75">
      <c r="A85" s="224"/>
      <c r="B85" s="223"/>
      <c r="C85" s="228" t="s">
        <v>1746</v>
      </c>
      <c r="D85" s="221"/>
      <c r="E85" s="220"/>
      <c r="F85" s="220"/>
      <c r="G85" s="220"/>
      <c r="H85" s="220">
        <f t="shared" ref="H85:H98" si="6">F85*E85</f>
        <v>0</v>
      </c>
      <c r="I85" s="220">
        <f t="shared" ref="I85:I98" si="7">G85*E85</f>
        <v>0</v>
      </c>
    </row>
    <row r="86" spans="1:9" ht="51">
      <c r="A86" s="224" t="s">
        <v>1745</v>
      </c>
      <c r="B86" s="223"/>
      <c r="C86" s="222" t="s">
        <v>1744</v>
      </c>
      <c r="D86" s="221" t="s">
        <v>364</v>
      </c>
      <c r="E86" s="220">
        <v>1</v>
      </c>
      <c r="F86" s="220"/>
      <c r="G86" s="220"/>
      <c r="H86" s="220">
        <f t="shared" si="6"/>
        <v>0</v>
      </c>
      <c r="I86" s="220">
        <f t="shared" si="7"/>
        <v>0</v>
      </c>
    </row>
    <row r="87" spans="1:9" ht="12.75" customHeight="1">
      <c r="A87" s="224"/>
      <c r="B87" s="223"/>
      <c r="C87" s="227" t="s">
        <v>1743</v>
      </c>
      <c r="D87" s="226" t="s">
        <v>387</v>
      </c>
      <c r="E87" s="225">
        <v>1</v>
      </c>
      <c r="F87" s="220"/>
      <c r="G87" s="220"/>
      <c r="H87" s="220">
        <f t="shared" si="6"/>
        <v>0</v>
      </c>
      <c r="I87" s="220">
        <f t="shared" si="7"/>
        <v>0</v>
      </c>
    </row>
    <row r="88" spans="1:9" ht="12.75" customHeight="1">
      <c r="A88" s="224"/>
      <c r="B88" s="223"/>
      <c r="C88" s="227" t="s">
        <v>1742</v>
      </c>
      <c r="D88" s="226" t="s">
        <v>387</v>
      </c>
      <c r="E88" s="225">
        <v>1</v>
      </c>
      <c r="F88" s="220"/>
      <c r="G88" s="220"/>
      <c r="H88" s="220">
        <f t="shared" si="6"/>
        <v>0</v>
      </c>
      <c r="I88" s="220">
        <f t="shared" si="7"/>
        <v>0</v>
      </c>
    </row>
    <row r="89" spans="1:9" ht="25.5">
      <c r="A89" s="224" t="s">
        <v>1741</v>
      </c>
      <c r="B89" s="223"/>
      <c r="C89" s="222" t="s">
        <v>1740</v>
      </c>
      <c r="D89" s="221" t="s">
        <v>387</v>
      </c>
      <c r="E89" s="220">
        <f>SUM(E90:E105)</f>
        <v>18</v>
      </c>
      <c r="F89" s="220"/>
      <c r="G89" s="220"/>
      <c r="H89" s="220">
        <f t="shared" si="6"/>
        <v>0</v>
      </c>
      <c r="I89" s="220">
        <f t="shared" si="7"/>
        <v>0</v>
      </c>
    </row>
    <row r="90" spans="1:9" ht="12.75" customHeight="1">
      <c r="A90" s="224"/>
      <c r="B90" s="223"/>
      <c r="C90" s="227" t="s">
        <v>1723</v>
      </c>
      <c r="D90" s="226" t="s">
        <v>387</v>
      </c>
      <c r="E90" s="225">
        <v>2</v>
      </c>
      <c r="F90" s="220"/>
      <c r="G90" s="220"/>
      <c r="H90" s="220">
        <f t="shared" si="6"/>
        <v>0</v>
      </c>
      <c r="I90" s="220">
        <f t="shared" si="7"/>
        <v>0</v>
      </c>
    </row>
    <row r="91" spans="1:9" ht="12.75" customHeight="1">
      <c r="A91" s="224"/>
      <c r="B91" s="223"/>
      <c r="C91" s="227" t="s">
        <v>1722</v>
      </c>
      <c r="D91" s="226" t="s">
        <v>387</v>
      </c>
      <c r="E91" s="225">
        <v>1</v>
      </c>
      <c r="F91" s="220"/>
      <c r="G91" s="220"/>
      <c r="H91" s="220">
        <f t="shared" si="6"/>
        <v>0</v>
      </c>
      <c r="I91" s="220">
        <f t="shared" si="7"/>
        <v>0</v>
      </c>
    </row>
    <row r="92" spans="1:9" ht="12.75" customHeight="1">
      <c r="A92" s="224"/>
      <c r="B92" s="223"/>
      <c r="C92" s="227" t="s">
        <v>1721</v>
      </c>
      <c r="D92" s="226" t="s">
        <v>387</v>
      </c>
      <c r="E92" s="225">
        <v>1</v>
      </c>
      <c r="F92" s="220"/>
      <c r="G92" s="220"/>
      <c r="H92" s="220">
        <f t="shared" si="6"/>
        <v>0</v>
      </c>
      <c r="I92" s="220">
        <f t="shared" si="7"/>
        <v>0</v>
      </c>
    </row>
    <row r="93" spans="1:9" ht="12.75" customHeight="1">
      <c r="A93" s="224"/>
      <c r="B93" s="223"/>
      <c r="C93" s="227" t="s">
        <v>1720</v>
      </c>
      <c r="D93" s="226" t="s">
        <v>387</v>
      </c>
      <c r="E93" s="225">
        <v>1</v>
      </c>
      <c r="F93" s="220"/>
      <c r="G93" s="220"/>
      <c r="H93" s="220">
        <f t="shared" si="6"/>
        <v>0</v>
      </c>
      <c r="I93" s="220">
        <f t="shared" si="7"/>
        <v>0</v>
      </c>
    </row>
    <row r="94" spans="1:9" ht="12.75" customHeight="1">
      <c r="A94" s="224"/>
      <c r="B94" s="223"/>
      <c r="C94" s="227" t="s">
        <v>1719</v>
      </c>
      <c r="D94" s="226" t="s">
        <v>387</v>
      </c>
      <c r="E94" s="225">
        <v>1</v>
      </c>
      <c r="F94" s="220"/>
      <c r="G94" s="220"/>
      <c r="H94" s="220">
        <f t="shared" si="6"/>
        <v>0</v>
      </c>
      <c r="I94" s="220">
        <f t="shared" si="7"/>
        <v>0</v>
      </c>
    </row>
    <row r="95" spans="1:9" ht="12.75" customHeight="1">
      <c r="A95" s="224"/>
      <c r="B95" s="223"/>
      <c r="C95" s="227" t="s">
        <v>1718</v>
      </c>
      <c r="D95" s="226" t="s">
        <v>387</v>
      </c>
      <c r="E95" s="225">
        <v>1</v>
      </c>
      <c r="F95" s="220"/>
      <c r="G95" s="220"/>
      <c r="H95" s="220">
        <f t="shared" si="6"/>
        <v>0</v>
      </c>
      <c r="I95" s="220">
        <f t="shared" si="7"/>
        <v>0</v>
      </c>
    </row>
    <row r="96" spans="1:9" ht="12.75" customHeight="1">
      <c r="A96" s="224"/>
      <c r="B96" s="223"/>
      <c r="C96" s="227" t="s">
        <v>1717</v>
      </c>
      <c r="D96" s="226" t="s">
        <v>387</v>
      </c>
      <c r="E96" s="225">
        <v>1</v>
      </c>
      <c r="F96" s="220"/>
      <c r="G96" s="220"/>
      <c r="H96" s="220">
        <f t="shared" si="6"/>
        <v>0</v>
      </c>
      <c r="I96" s="220">
        <f t="shared" si="7"/>
        <v>0</v>
      </c>
    </row>
    <row r="97" spans="1:9" ht="12.75" customHeight="1">
      <c r="A97" s="224"/>
      <c r="B97" s="223"/>
      <c r="C97" s="227" t="s">
        <v>1716</v>
      </c>
      <c r="D97" s="226" t="s">
        <v>387</v>
      </c>
      <c r="E97" s="225">
        <v>1</v>
      </c>
      <c r="F97" s="220"/>
      <c r="G97" s="220"/>
      <c r="H97" s="220">
        <f t="shared" si="6"/>
        <v>0</v>
      </c>
      <c r="I97" s="220">
        <f t="shared" si="7"/>
        <v>0</v>
      </c>
    </row>
    <row r="98" spans="1:9" ht="12.75" customHeight="1">
      <c r="A98" s="224"/>
      <c r="B98" s="223"/>
      <c r="C98" s="227" t="s">
        <v>1714</v>
      </c>
      <c r="D98" s="226" t="s">
        <v>387</v>
      </c>
      <c r="E98" s="225">
        <v>2</v>
      </c>
      <c r="F98" s="220"/>
      <c r="G98" s="220"/>
      <c r="H98" s="220">
        <f t="shared" si="6"/>
        <v>0</v>
      </c>
      <c r="I98" s="220">
        <f t="shared" si="7"/>
        <v>0</v>
      </c>
    </row>
    <row r="99" spans="1:9" ht="12.75" customHeight="1">
      <c r="A99" s="224"/>
      <c r="B99" s="223"/>
      <c r="C99" s="227" t="s">
        <v>1715</v>
      </c>
      <c r="D99" s="226" t="s">
        <v>387</v>
      </c>
      <c r="E99" s="225">
        <v>1</v>
      </c>
      <c r="F99" s="220"/>
      <c r="G99" s="220"/>
      <c r="H99" s="220"/>
      <c r="I99" s="220"/>
    </row>
    <row r="100" spans="1:9" ht="12.75" customHeight="1">
      <c r="A100" s="224"/>
      <c r="B100" s="223"/>
      <c r="C100" s="227" t="s">
        <v>1713</v>
      </c>
      <c r="D100" s="226" t="s">
        <v>387</v>
      </c>
      <c r="E100" s="225">
        <v>1</v>
      </c>
      <c r="F100" s="220"/>
      <c r="G100" s="220"/>
      <c r="H100" s="220">
        <f t="shared" ref="H100:H142" si="8">F100*E100</f>
        <v>0</v>
      </c>
      <c r="I100" s="220">
        <f t="shared" ref="I100:I142" si="9">G100*E100</f>
        <v>0</v>
      </c>
    </row>
    <row r="101" spans="1:9" ht="12.75" customHeight="1">
      <c r="A101" s="224"/>
      <c r="B101" s="223"/>
      <c r="C101" s="227" t="s">
        <v>1712</v>
      </c>
      <c r="D101" s="226" t="s">
        <v>387</v>
      </c>
      <c r="E101" s="225">
        <v>1</v>
      </c>
      <c r="F101" s="220"/>
      <c r="G101" s="220"/>
      <c r="H101" s="220">
        <f t="shared" si="8"/>
        <v>0</v>
      </c>
      <c r="I101" s="220">
        <f t="shared" si="9"/>
        <v>0</v>
      </c>
    </row>
    <row r="102" spans="1:9" ht="12.75" customHeight="1">
      <c r="A102" s="224"/>
      <c r="B102" s="223"/>
      <c r="C102" s="227" t="s">
        <v>1739</v>
      </c>
      <c r="D102" s="226" t="s">
        <v>387</v>
      </c>
      <c r="E102" s="225">
        <v>1</v>
      </c>
      <c r="F102" s="220"/>
      <c r="G102" s="220"/>
      <c r="H102" s="220">
        <f t="shared" si="8"/>
        <v>0</v>
      </c>
      <c r="I102" s="220">
        <f t="shared" si="9"/>
        <v>0</v>
      </c>
    </row>
    <row r="103" spans="1:9" ht="12.75" customHeight="1">
      <c r="A103" s="224"/>
      <c r="B103" s="223"/>
      <c r="C103" s="227" t="s">
        <v>1711</v>
      </c>
      <c r="D103" s="226" t="s">
        <v>387</v>
      </c>
      <c r="E103" s="225">
        <v>1</v>
      </c>
      <c r="F103" s="220"/>
      <c r="G103" s="220"/>
      <c r="H103" s="220">
        <f t="shared" si="8"/>
        <v>0</v>
      </c>
      <c r="I103" s="220">
        <f t="shared" si="9"/>
        <v>0</v>
      </c>
    </row>
    <row r="104" spans="1:9" ht="12.75" customHeight="1">
      <c r="A104" s="224"/>
      <c r="B104" s="223"/>
      <c r="C104" s="227" t="s">
        <v>1710</v>
      </c>
      <c r="D104" s="226" t="s">
        <v>387</v>
      </c>
      <c r="E104" s="225">
        <v>1</v>
      </c>
      <c r="F104" s="220"/>
      <c r="G104" s="220"/>
      <c r="H104" s="220">
        <f t="shared" si="8"/>
        <v>0</v>
      </c>
      <c r="I104" s="220">
        <f t="shared" si="9"/>
        <v>0</v>
      </c>
    </row>
    <row r="105" spans="1:9" ht="12.75" customHeight="1">
      <c r="A105" s="224"/>
      <c r="B105" s="223"/>
      <c r="C105" s="227" t="s">
        <v>1738</v>
      </c>
      <c r="D105" s="226" t="s">
        <v>387</v>
      </c>
      <c r="E105" s="225">
        <v>1</v>
      </c>
      <c r="F105" s="220"/>
      <c r="G105" s="220"/>
      <c r="H105" s="220">
        <f t="shared" si="8"/>
        <v>0</v>
      </c>
      <c r="I105" s="220">
        <f t="shared" si="9"/>
        <v>0</v>
      </c>
    </row>
    <row r="106" spans="1:9" ht="12.75" customHeight="1">
      <c r="A106" s="224" t="s">
        <v>1737</v>
      </c>
      <c r="B106" s="223"/>
      <c r="C106" s="222" t="s">
        <v>1736</v>
      </c>
      <c r="D106" s="221" t="s">
        <v>292</v>
      </c>
      <c r="E106" s="220">
        <f>SUM(E107:E111)</f>
        <v>11</v>
      </c>
      <c r="F106" s="220"/>
      <c r="G106" s="220"/>
      <c r="H106" s="220">
        <f t="shared" si="8"/>
        <v>0</v>
      </c>
      <c r="I106" s="220">
        <f t="shared" si="9"/>
        <v>0</v>
      </c>
    </row>
    <row r="107" spans="1:9" ht="12.75" customHeight="1">
      <c r="A107" s="224"/>
      <c r="B107" s="223"/>
      <c r="C107" s="227" t="s">
        <v>1723</v>
      </c>
      <c r="D107" s="226" t="s">
        <v>292</v>
      </c>
      <c r="E107" s="225">
        <v>2</v>
      </c>
      <c r="F107" s="220"/>
      <c r="G107" s="220"/>
      <c r="H107" s="220">
        <f t="shared" si="8"/>
        <v>0</v>
      </c>
      <c r="I107" s="220">
        <f t="shared" si="9"/>
        <v>0</v>
      </c>
    </row>
    <row r="108" spans="1:9" ht="12.75" customHeight="1">
      <c r="A108" s="224"/>
      <c r="B108" s="223"/>
      <c r="C108" s="227" t="s">
        <v>1719</v>
      </c>
      <c r="D108" s="226" t="s">
        <v>292</v>
      </c>
      <c r="E108" s="225">
        <v>2</v>
      </c>
      <c r="F108" s="220"/>
      <c r="G108" s="220"/>
      <c r="H108" s="220">
        <f t="shared" si="8"/>
        <v>0</v>
      </c>
      <c r="I108" s="220">
        <f t="shared" si="9"/>
        <v>0</v>
      </c>
    </row>
    <row r="109" spans="1:9" ht="12.75" customHeight="1">
      <c r="A109" s="224"/>
      <c r="B109" s="223"/>
      <c r="C109" s="227" t="s">
        <v>1714</v>
      </c>
      <c r="D109" s="226" t="s">
        <v>292</v>
      </c>
      <c r="E109" s="225">
        <v>3</v>
      </c>
      <c r="F109" s="220"/>
      <c r="G109" s="220"/>
      <c r="H109" s="220">
        <f t="shared" si="8"/>
        <v>0</v>
      </c>
      <c r="I109" s="220">
        <f t="shared" si="9"/>
        <v>0</v>
      </c>
    </row>
    <row r="110" spans="1:9" ht="12.75" customHeight="1">
      <c r="A110" s="224"/>
      <c r="B110" s="223"/>
      <c r="C110" s="227" t="s">
        <v>1713</v>
      </c>
      <c r="D110" s="226" t="s">
        <v>292</v>
      </c>
      <c r="E110" s="225">
        <v>2</v>
      </c>
      <c r="F110" s="220"/>
      <c r="G110" s="220"/>
      <c r="H110" s="220">
        <f t="shared" si="8"/>
        <v>0</v>
      </c>
      <c r="I110" s="220">
        <f t="shared" si="9"/>
        <v>0</v>
      </c>
    </row>
    <row r="111" spans="1:9" ht="12.75" customHeight="1">
      <c r="A111" s="224"/>
      <c r="B111" s="223"/>
      <c r="C111" s="227" t="s">
        <v>1711</v>
      </c>
      <c r="D111" s="226" t="s">
        <v>292</v>
      </c>
      <c r="E111" s="225">
        <v>2</v>
      </c>
      <c r="F111" s="220"/>
      <c r="G111" s="220"/>
      <c r="H111" s="220">
        <f t="shared" si="8"/>
        <v>0</v>
      </c>
      <c r="I111" s="220">
        <f t="shared" si="9"/>
        <v>0</v>
      </c>
    </row>
    <row r="112" spans="1:9" ht="38.25">
      <c r="A112" s="224" t="s">
        <v>1735</v>
      </c>
      <c r="B112" s="223"/>
      <c r="C112" s="222" t="s">
        <v>1734</v>
      </c>
      <c r="D112" s="221" t="s">
        <v>387</v>
      </c>
      <c r="E112" s="220">
        <f>SUM(E113:E117)</f>
        <v>5</v>
      </c>
      <c r="F112" s="220"/>
      <c r="G112" s="220"/>
      <c r="H112" s="220">
        <f t="shared" si="8"/>
        <v>0</v>
      </c>
      <c r="I112" s="220">
        <f t="shared" si="9"/>
        <v>0</v>
      </c>
    </row>
    <row r="113" spans="1:9" ht="12.75" customHeight="1">
      <c r="A113" s="224"/>
      <c r="B113" s="223"/>
      <c r="C113" s="227" t="s">
        <v>1723</v>
      </c>
      <c r="D113" s="226" t="s">
        <v>387</v>
      </c>
      <c r="E113" s="225">
        <v>1</v>
      </c>
      <c r="F113" s="220"/>
      <c r="G113" s="220"/>
      <c r="H113" s="220">
        <f t="shared" si="8"/>
        <v>0</v>
      </c>
      <c r="I113" s="220">
        <f t="shared" si="9"/>
        <v>0</v>
      </c>
    </row>
    <row r="114" spans="1:9" ht="12.75" customHeight="1">
      <c r="A114" s="224"/>
      <c r="B114" s="223"/>
      <c r="C114" s="227" t="s">
        <v>1719</v>
      </c>
      <c r="D114" s="226" t="s">
        <v>387</v>
      </c>
      <c r="E114" s="225">
        <v>1</v>
      </c>
      <c r="F114" s="220"/>
      <c r="G114" s="220"/>
      <c r="H114" s="220">
        <f t="shared" si="8"/>
        <v>0</v>
      </c>
      <c r="I114" s="220">
        <f t="shared" si="9"/>
        <v>0</v>
      </c>
    </row>
    <row r="115" spans="1:9" ht="12.75" customHeight="1">
      <c r="A115" s="224"/>
      <c r="B115" s="223"/>
      <c r="C115" s="227" t="s">
        <v>1714</v>
      </c>
      <c r="D115" s="226" t="s">
        <v>387</v>
      </c>
      <c r="E115" s="225">
        <v>1</v>
      </c>
      <c r="F115" s="220"/>
      <c r="G115" s="220"/>
      <c r="H115" s="220">
        <f t="shared" si="8"/>
        <v>0</v>
      </c>
      <c r="I115" s="220">
        <f t="shared" si="9"/>
        <v>0</v>
      </c>
    </row>
    <row r="116" spans="1:9" ht="12.75" customHeight="1">
      <c r="A116" s="224"/>
      <c r="B116" s="223"/>
      <c r="C116" s="227" t="s">
        <v>1713</v>
      </c>
      <c r="D116" s="226" t="s">
        <v>387</v>
      </c>
      <c r="E116" s="225">
        <v>1</v>
      </c>
      <c r="F116" s="220"/>
      <c r="G116" s="220"/>
      <c r="H116" s="220">
        <f t="shared" si="8"/>
        <v>0</v>
      </c>
      <c r="I116" s="220">
        <f t="shared" si="9"/>
        <v>0</v>
      </c>
    </row>
    <row r="117" spans="1:9" ht="12.75" customHeight="1">
      <c r="A117" s="224"/>
      <c r="B117" s="223"/>
      <c r="C117" s="227" t="s">
        <v>1711</v>
      </c>
      <c r="D117" s="226" t="s">
        <v>387</v>
      </c>
      <c r="E117" s="225">
        <v>1</v>
      </c>
      <c r="F117" s="220"/>
      <c r="G117" s="220"/>
      <c r="H117" s="220">
        <f t="shared" si="8"/>
        <v>0</v>
      </c>
      <c r="I117" s="220">
        <f t="shared" si="9"/>
        <v>0</v>
      </c>
    </row>
    <row r="118" spans="1:9" ht="12.75" customHeight="1">
      <c r="A118" s="224" t="s">
        <v>1733</v>
      </c>
      <c r="B118" s="223"/>
      <c r="C118" s="222" t="s">
        <v>1732</v>
      </c>
      <c r="D118" s="221" t="s">
        <v>387</v>
      </c>
      <c r="E118" s="220">
        <v>5</v>
      </c>
      <c r="F118" s="220"/>
      <c r="G118" s="220"/>
      <c r="H118" s="220">
        <f t="shared" si="8"/>
        <v>0</v>
      </c>
      <c r="I118" s="220">
        <f t="shared" si="9"/>
        <v>0</v>
      </c>
    </row>
    <row r="119" spans="1:9" ht="12.75" customHeight="1">
      <c r="A119" s="224"/>
      <c r="B119" s="223"/>
      <c r="C119" s="227" t="s">
        <v>1727</v>
      </c>
      <c r="D119" s="226" t="s">
        <v>387</v>
      </c>
      <c r="E119" s="225">
        <v>5</v>
      </c>
      <c r="F119" s="220"/>
      <c r="G119" s="220"/>
      <c r="H119" s="220">
        <f t="shared" si="8"/>
        <v>0</v>
      </c>
      <c r="I119" s="220">
        <f t="shared" si="9"/>
        <v>0</v>
      </c>
    </row>
    <row r="120" spans="1:9" ht="25.5">
      <c r="A120" s="224" t="s">
        <v>1731</v>
      </c>
      <c r="B120" s="223"/>
      <c r="C120" s="222" t="s">
        <v>1730</v>
      </c>
      <c r="D120" s="221" t="s">
        <v>387</v>
      </c>
      <c r="E120" s="220">
        <v>1</v>
      </c>
      <c r="F120" s="220"/>
      <c r="G120" s="220"/>
      <c r="H120" s="220">
        <f t="shared" si="8"/>
        <v>0</v>
      </c>
      <c r="I120" s="220">
        <f t="shared" si="9"/>
        <v>0</v>
      </c>
    </row>
    <row r="121" spans="1:9" ht="12.75" customHeight="1">
      <c r="A121" s="224"/>
      <c r="B121" s="223"/>
      <c r="C121" s="227" t="s">
        <v>1708</v>
      </c>
      <c r="D121" s="226" t="s">
        <v>387</v>
      </c>
      <c r="E121" s="225">
        <v>1</v>
      </c>
      <c r="F121" s="220"/>
      <c r="G121" s="220"/>
      <c r="H121" s="220">
        <f t="shared" si="8"/>
        <v>0</v>
      </c>
      <c r="I121" s="220">
        <f t="shared" si="9"/>
        <v>0</v>
      </c>
    </row>
    <row r="122" spans="1:9" ht="12.75" customHeight="1">
      <c r="A122" s="224" t="s">
        <v>1729</v>
      </c>
      <c r="B122" s="223"/>
      <c r="C122" s="222" t="s">
        <v>1728</v>
      </c>
      <c r="D122" s="221" t="s">
        <v>387</v>
      </c>
      <c r="E122" s="220">
        <v>1</v>
      </c>
      <c r="F122" s="220"/>
      <c r="G122" s="220"/>
      <c r="H122" s="220">
        <f t="shared" si="8"/>
        <v>0</v>
      </c>
      <c r="I122" s="220">
        <f t="shared" si="9"/>
        <v>0</v>
      </c>
    </row>
    <row r="123" spans="1:9" ht="12.75" customHeight="1">
      <c r="A123" s="224"/>
      <c r="B123" s="223"/>
      <c r="C123" s="227" t="s">
        <v>1727</v>
      </c>
      <c r="D123" s="226" t="s">
        <v>387</v>
      </c>
      <c r="E123" s="225">
        <v>1</v>
      </c>
      <c r="F123" s="220"/>
      <c r="G123" s="220"/>
      <c r="H123" s="220">
        <f t="shared" si="8"/>
        <v>0</v>
      </c>
      <c r="I123" s="220">
        <f t="shared" si="9"/>
        <v>0</v>
      </c>
    </row>
    <row r="124" spans="1:9" ht="12.75" customHeight="1">
      <c r="A124" s="224" t="s">
        <v>1726</v>
      </c>
      <c r="B124" s="223"/>
      <c r="C124" s="222" t="s">
        <v>1725</v>
      </c>
      <c r="D124" s="221"/>
      <c r="E124" s="220"/>
      <c r="F124" s="220"/>
      <c r="G124" s="220"/>
      <c r="H124" s="220">
        <f t="shared" si="8"/>
        <v>0</v>
      </c>
      <c r="I124" s="220">
        <f t="shared" si="9"/>
        <v>0</v>
      </c>
    </row>
    <row r="125" spans="1:9" ht="12.75" customHeight="1">
      <c r="A125" s="224"/>
      <c r="B125" s="223"/>
      <c r="C125" s="222" t="s">
        <v>1724</v>
      </c>
      <c r="D125" s="221" t="s">
        <v>292</v>
      </c>
      <c r="E125" s="220">
        <f>SUM(E126:E139)</f>
        <v>23</v>
      </c>
      <c r="F125" s="220"/>
      <c r="G125" s="220"/>
      <c r="H125" s="220">
        <f t="shared" si="8"/>
        <v>0</v>
      </c>
      <c r="I125" s="220">
        <f t="shared" si="9"/>
        <v>0</v>
      </c>
    </row>
    <row r="126" spans="1:9" ht="12.75" customHeight="1">
      <c r="A126" s="224"/>
      <c r="B126" s="223"/>
      <c r="C126" s="227" t="s">
        <v>1723</v>
      </c>
      <c r="D126" s="226" t="s">
        <v>292</v>
      </c>
      <c r="E126" s="225">
        <v>2</v>
      </c>
      <c r="F126" s="220"/>
      <c r="G126" s="220"/>
      <c r="H126" s="220">
        <f t="shared" si="8"/>
        <v>0</v>
      </c>
      <c r="I126" s="220">
        <f t="shared" si="9"/>
        <v>0</v>
      </c>
    </row>
    <row r="127" spans="1:9" ht="12.75" customHeight="1">
      <c r="A127" s="224"/>
      <c r="B127" s="223"/>
      <c r="C127" s="227" t="s">
        <v>1722</v>
      </c>
      <c r="D127" s="226" t="s">
        <v>292</v>
      </c>
      <c r="E127" s="225">
        <v>1</v>
      </c>
      <c r="F127" s="220"/>
      <c r="G127" s="220"/>
      <c r="H127" s="220">
        <f t="shared" si="8"/>
        <v>0</v>
      </c>
      <c r="I127" s="220">
        <f t="shared" si="9"/>
        <v>0</v>
      </c>
    </row>
    <row r="128" spans="1:9" ht="12.75" customHeight="1">
      <c r="A128" s="224"/>
      <c r="B128" s="223"/>
      <c r="C128" s="227" t="s">
        <v>1721</v>
      </c>
      <c r="D128" s="226" t="s">
        <v>292</v>
      </c>
      <c r="E128" s="225">
        <v>1</v>
      </c>
      <c r="F128" s="220"/>
      <c r="G128" s="220"/>
      <c r="H128" s="220">
        <f t="shared" si="8"/>
        <v>0</v>
      </c>
      <c r="I128" s="220">
        <f t="shared" si="9"/>
        <v>0</v>
      </c>
    </row>
    <row r="129" spans="1:9" ht="12.75" customHeight="1">
      <c r="A129" s="224"/>
      <c r="B129" s="223"/>
      <c r="C129" s="227" t="s">
        <v>1720</v>
      </c>
      <c r="D129" s="226" t="s">
        <v>292</v>
      </c>
      <c r="E129" s="225">
        <v>2</v>
      </c>
      <c r="F129" s="220"/>
      <c r="G129" s="220"/>
      <c r="H129" s="220">
        <f t="shared" si="8"/>
        <v>0</v>
      </c>
      <c r="I129" s="220">
        <f t="shared" si="9"/>
        <v>0</v>
      </c>
    </row>
    <row r="130" spans="1:9" ht="12.75" customHeight="1">
      <c r="A130" s="224"/>
      <c r="B130" s="223"/>
      <c r="C130" s="227" t="s">
        <v>1719</v>
      </c>
      <c r="D130" s="226" t="s">
        <v>292</v>
      </c>
      <c r="E130" s="225">
        <v>1</v>
      </c>
      <c r="F130" s="220"/>
      <c r="G130" s="220"/>
      <c r="H130" s="220">
        <f t="shared" si="8"/>
        <v>0</v>
      </c>
      <c r="I130" s="220">
        <f t="shared" si="9"/>
        <v>0</v>
      </c>
    </row>
    <row r="131" spans="1:9" ht="12.75" customHeight="1">
      <c r="A131" s="224"/>
      <c r="B131" s="223"/>
      <c r="C131" s="227" t="s">
        <v>1718</v>
      </c>
      <c r="D131" s="226" t="s">
        <v>292</v>
      </c>
      <c r="E131" s="225">
        <v>2</v>
      </c>
      <c r="F131" s="220"/>
      <c r="G131" s="220"/>
      <c r="H131" s="220">
        <f t="shared" si="8"/>
        <v>0</v>
      </c>
      <c r="I131" s="220">
        <f t="shared" si="9"/>
        <v>0</v>
      </c>
    </row>
    <row r="132" spans="1:9" ht="12.75" customHeight="1">
      <c r="A132" s="224"/>
      <c r="B132" s="223"/>
      <c r="C132" s="227" t="s">
        <v>1717</v>
      </c>
      <c r="D132" s="226" t="s">
        <v>292</v>
      </c>
      <c r="E132" s="225">
        <v>3</v>
      </c>
      <c r="F132" s="220"/>
      <c r="G132" s="220"/>
      <c r="H132" s="220">
        <f t="shared" si="8"/>
        <v>0</v>
      </c>
      <c r="I132" s="220">
        <f t="shared" si="9"/>
        <v>0</v>
      </c>
    </row>
    <row r="133" spans="1:9" ht="12.75" customHeight="1">
      <c r="A133" s="224"/>
      <c r="B133" s="223"/>
      <c r="C133" s="227" t="s">
        <v>1716</v>
      </c>
      <c r="D133" s="226" t="s">
        <v>292</v>
      </c>
      <c r="E133" s="225">
        <v>1</v>
      </c>
      <c r="F133" s="220"/>
      <c r="G133" s="220"/>
      <c r="H133" s="220">
        <f t="shared" si="8"/>
        <v>0</v>
      </c>
      <c r="I133" s="220">
        <f t="shared" si="9"/>
        <v>0</v>
      </c>
    </row>
    <row r="134" spans="1:9" ht="12.75" customHeight="1">
      <c r="A134" s="224"/>
      <c r="B134" s="223"/>
      <c r="C134" s="227" t="s">
        <v>1715</v>
      </c>
      <c r="D134" s="226" t="s">
        <v>292</v>
      </c>
      <c r="E134" s="225">
        <v>1</v>
      </c>
      <c r="F134" s="220"/>
      <c r="G134" s="220"/>
      <c r="H134" s="220">
        <f t="shared" si="8"/>
        <v>0</v>
      </c>
      <c r="I134" s="220">
        <f t="shared" si="9"/>
        <v>0</v>
      </c>
    </row>
    <row r="135" spans="1:9" ht="12.75" customHeight="1">
      <c r="A135" s="224"/>
      <c r="B135" s="223"/>
      <c r="C135" s="227" t="s">
        <v>1714</v>
      </c>
      <c r="D135" s="226" t="s">
        <v>292</v>
      </c>
      <c r="E135" s="225">
        <v>3</v>
      </c>
      <c r="F135" s="220"/>
      <c r="G135" s="220"/>
      <c r="H135" s="220">
        <f t="shared" si="8"/>
        <v>0</v>
      </c>
      <c r="I135" s="220">
        <f t="shared" si="9"/>
        <v>0</v>
      </c>
    </row>
    <row r="136" spans="1:9" ht="12.75" customHeight="1">
      <c r="A136" s="224"/>
      <c r="B136" s="223"/>
      <c r="C136" s="227" t="s">
        <v>1713</v>
      </c>
      <c r="D136" s="226" t="s">
        <v>292</v>
      </c>
      <c r="E136" s="225">
        <v>2</v>
      </c>
      <c r="F136" s="220"/>
      <c r="G136" s="220"/>
      <c r="H136" s="220">
        <f t="shared" si="8"/>
        <v>0</v>
      </c>
      <c r="I136" s="220">
        <f t="shared" si="9"/>
        <v>0</v>
      </c>
    </row>
    <row r="137" spans="1:9" ht="12.75" customHeight="1">
      <c r="A137" s="224"/>
      <c r="B137" s="223"/>
      <c r="C137" s="227" t="s">
        <v>1712</v>
      </c>
      <c r="D137" s="226" t="s">
        <v>292</v>
      </c>
      <c r="E137" s="225">
        <v>1</v>
      </c>
      <c r="F137" s="220"/>
      <c r="G137" s="220"/>
      <c r="H137" s="220">
        <f t="shared" si="8"/>
        <v>0</v>
      </c>
      <c r="I137" s="220">
        <f t="shared" si="9"/>
        <v>0</v>
      </c>
    </row>
    <row r="138" spans="1:9" ht="12.75" customHeight="1">
      <c r="A138" s="224"/>
      <c r="B138" s="223"/>
      <c r="C138" s="227" t="s">
        <v>1711</v>
      </c>
      <c r="D138" s="226" t="s">
        <v>292</v>
      </c>
      <c r="E138" s="225">
        <v>2</v>
      </c>
      <c r="F138" s="220"/>
      <c r="G138" s="220"/>
      <c r="H138" s="220">
        <f t="shared" si="8"/>
        <v>0</v>
      </c>
      <c r="I138" s="220">
        <f t="shared" si="9"/>
        <v>0</v>
      </c>
    </row>
    <row r="139" spans="1:9" ht="12.75" customHeight="1">
      <c r="A139" s="224"/>
      <c r="B139" s="223"/>
      <c r="C139" s="227" t="s">
        <v>1710</v>
      </c>
      <c r="D139" s="226" t="s">
        <v>292</v>
      </c>
      <c r="E139" s="225">
        <v>1</v>
      </c>
      <c r="F139" s="220"/>
      <c r="G139" s="220"/>
      <c r="H139" s="220">
        <f t="shared" si="8"/>
        <v>0</v>
      </c>
      <c r="I139" s="220">
        <f t="shared" si="9"/>
        <v>0</v>
      </c>
    </row>
    <row r="140" spans="1:9" ht="12.75" customHeight="1">
      <c r="A140" s="224"/>
      <c r="B140" s="223"/>
      <c r="C140" s="222" t="s">
        <v>1709</v>
      </c>
      <c r="D140" s="221" t="s">
        <v>292</v>
      </c>
      <c r="E140" s="220">
        <v>1</v>
      </c>
      <c r="F140" s="220"/>
      <c r="G140" s="220"/>
      <c r="H140" s="220">
        <f t="shared" si="8"/>
        <v>0</v>
      </c>
      <c r="I140" s="220">
        <f t="shared" si="9"/>
        <v>0</v>
      </c>
    </row>
    <row r="141" spans="1:9" ht="12.75" customHeight="1">
      <c r="A141" s="224"/>
      <c r="B141" s="223"/>
      <c r="C141" s="227" t="s">
        <v>1708</v>
      </c>
      <c r="D141" s="226" t="s">
        <v>292</v>
      </c>
      <c r="E141" s="225">
        <v>1</v>
      </c>
      <c r="F141" s="220">
        <v>0</v>
      </c>
      <c r="G141" s="220">
        <v>0</v>
      </c>
      <c r="H141" s="220">
        <f t="shared" si="8"/>
        <v>0</v>
      </c>
      <c r="I141" s="220">
        <f t="shared" si="9"/>
        <v>0</v>
      </c>
    </row>
    <row r="142" spans="1:9" ht="12.75" customHeight="1">
      <c r="A142" s="224"/>
      <c r="B142" s="223"/>
      <c r="C142" s="222"/>
      <c r="D142" s="221"/>
      <c r="E142" s="220"/>
      <c r="F142" s="220">
        <v>0</v>
      </c>
      <c r="G142" s="220">
        <v>0</v>
      </c>
      <c r="H142" s="220">
        <f t="shared" si="8"/>
        <v>0</v>
      </c>
      <c r="I142" s="220">
        <f t="shared" si="9"/>
        <v>0</v>
      </c>
    </row>
    <row r="143" spans="1:9" ht="12.75" customHeight="1">
      <c r="A143" s="219"/>
    </row>
    <row r="144" spans="1:9" ht="12.75" customHeight="1">
      <c r="A144" s="219"/>
      <c r="B144" s="212" t="s">
        <v>1707</v>
      </c>
    </row>
    <row r="145" spans="1:1" ht="12.75" customHeight="1">
      <c r="A145" s="219"/>
    </row>
    <row r="146" spans="1:1" ht="12.75" customHeight="1">
      <c r="A146" s="219"/>
    </row>
    <row r="147" spans="1:1" ht="12.75" customHeight="1">
      <c r="A147" s="218"/>
    </row>
    <row r="148" spans="1:1" ht="12.75" customHeight="1">
      <c r="A148" s="218"/>
    </row>
    <row r="149" spans="1:1" ht="12.75" customHeight="1">
      <c r="A149" s="218"/>
    </row>
    <row r="150" spans="1:1" ht="12.75" customHeight="1">
      <c r="A150" s="218"/>
    </row>
    <row r="151" spans="1:1" ht="12.75" customHeight="1">
      <c r="A151" s="218"/>
    </row>
    <row r="152" spans="1:1" ht="12.75" customHeight="1">
      <c r="A152" s="218"/>
    </row>
    <row r="153" spans="1:1">
      <c r="A153" s="218"/>
    </row>
    <row r="154" spans="1:1">
      <c r="A154" s="217"/>
    </row>
    <row r="155" spans="1:1">
      <c r="A155" s="217"/>
    </row>
    <row r="156" spans="1:1">
      <c r="A156" s="217"/>
    </row>
    <row r="157" spans="1:1">
      <c r="A157" s="217"/>
    </row>
    <row r="158" spans="1:1">
      <c r="A158" s="217"/>
    </row>
    <row r="159" spans="1:1">
      <c r="A159" s="217"/>
    </row>
    <row r="160" spans="1:1">
      <c r="A160" s="217"/>
    </row>
    <row r="161" spans="1:1">
      <c r="A161" s="217"/>
    </row>
    <row r="162" spans="1:1">
      <c r="A162" s="217"/>
    </row>
    <row r="163" spans="1:1">
      <c r="A163" s="217"/>
    </row>
    <row r="164" spans="1:1">
      <c r="A164" s="217"/>
    </row>
    <row r="165" spans="1:1">
      <c r="A165" s="217"/>
    </row>
    <row r="166" spans="1:1">
      <c r="A166" s="217"/>
    </row>
    <row r="167" spans="1:1">
      <c r="A167" s="217"/>
    </row>
    <row r="168" spans="1:1">
      <c r="A168" s="217"/>
    </row>
    <row r="169" spans="1:1">
      <c r="A169" s="217"/>
    </row>
    <row r="170" spans="1:1">
      <c r="A170" s="217"/>
    </row>
    <row r="171" spans="1:1">
      <c r="A171" s="217"/>
    </row>
    <row r="172" spans="1:1">
      <c r="A172" s="217"/>
    </row>
    <row r="173" spans="1:1">
      <c r="A173" s="217"/>
    </row>
    <row r="174" spans="1:1">
      <c r="A174" s="217"/>
    </row>
    <row r="175" spans="1:1">
      <c r="A175" s="217"/>
    </row>
    <row r="176" spans="1:1">
      <c r="A176" s="217"/>
    </row>
    <row r="177" spans="1:1">
      <c r="A177" s="217"/>
    </row>
    <row r="178" spans="1:1">
      <c r="A178" s="217"/>
    </row>
    <row r="179" spans="1:1">
      <c r="A179" s="217"/>
    </row>
    <row r="180" spans="1:1">
      <c r="A180" s="217"/>
    </row>
    <row r="181" spans="1:1">
      <c r="A181" s="217"/>
    </row>
    <row r="182" spans="1:1">
      <c r="A182" s="217"/>
    </row>
    <row r="183" spans="1:1">
      <c r="A183" s="217"/>
    </row>
    <row r="184" spans="1:1">
      <c r="A184" s="217"/>
    </row>
    <row r="185" spans="1:1">
      <c r="A185" s="217"/>
    </row>
    <row r="186" spans="1:1">
      <c r="A186" s="217"/>
    </row>
    <row r="187" spans="1:1">
      <c r="A187" s="217"/>
    </row>
    <row r="188" spans="1:1">
      <c r="A188" s="217"/>
    </row>
    <row r="189" spans="1:1">
      <c r="A189" s="217"/>
    </row>
    <row r="190" spans="1:1">
      <c r="A190" s="217"/>
    </row>
    <row r="191" spans="1:1">
      <c r="A191" s="217"/>
    </row>
    <row r="192" spans="1:1">
      <c r="A192" s="217"/>
    </row>
    <row r="193" spans="1:1">
      <c r="A193" s="217"/>
    </row>
    <row r="194" spans="1:1">
      <c r="A194" s="217"/>
    </row>
    <row r="195" spans="1:1">
      <c r="A195" s="217"/>
    </row>
    <row r="196" spans="1:1">
      <c r="A196" s="217"/>
    </row>
    <row r="197" spans="1:1">
      <c r="A197" s="217"/>
    </row>
    <row r="198" spans="1:1">
      <c r="A198" s="217"/>
    </row>
    <row r="199" spans="1:1">
      <c r="A199" s="217"/>
    </row>
    <row r="200" spans="1:1">
      <c r="A200" s="217"/>
    </row>
    <row r="201" spans="1:1">
      <c r="A201" s="217"/>
    </row>
    <row r="202" spans="1:1">
      <c r="A202" s="217"/>
    </row>
    <row r="203" spans="1:1">
      <c r="A203" s="217"/>
    </row>
    <row r="204" spans="1:1">
      <c r="A204" s="217"/>
    </row>
    <row r="205" spans="1:1">
      <c r="A205" s="217"/>
    </row>
    <row r="206" spans="1:1">
      <c r="A206" s="217"/>
    </row>
    <row r="207" spans="1:1">
      <c r="A207" s="217"/>
    </row>
    <row r="208" spans="1:1">
      <c r="A208" s="217"/>
    </row>
    <row r="209" spans="1:1">
      <c r="A209" s="217"/>
    </row>
    <row r="210" spans="1:1">
      <c r="A210" s="217"/>
    </row>
    <row r="211" spans="1:1">
      <c r="A211" s="217"/>
    </row>
    <row r="212" spans="1:1">
      <c r="A212" s="217"/>
    </row>
    <row r="213" spans="1:1">
      <c r="A213" s="217"/>
    </row>
    <row r="214" spans="1:1">
      <c r="A214" s="217"/>
    </row>
    <row r="215" spans="1:1">
      <c r="A215" s="217"/>
    </row>
    <row r="216" spans="1:1">
      <c r="A216" s="217"/>
    </row>
    <row r="217" spans="1:1">
      <c r="A217" s="217"/>
    </row>
    <row r="218" spans="1:1">
      <c r="A218" s="217"/>
    </row>
    <row r="219" spans="1:1">
      <c r="A219" s="217"/>
    </row>
    <row r="220" spans="1:1">
      <c r="A220" s="217"/>
    </row>
    <row r="221" spans="1:1">
      <c r="A221" s="217"/>
    </row>
    <row r="222" spans="1:1">
      <c r="A222" s="217"/>
    </row>
    <row r="223" spans="1:1">
      <c r="A223" s="217"/>
    </row>
    <row r="224" spans="1:1">
      <c r="A224" s="217"/>
    </row>
    <row r="225" spans="1:1">
      <c r="A225" s="217"/>
    </row>
    <row r="226" spans="1:1">
      <c r="A226" s="217"/>
    </row>
    <row r="227" spans="1:1">
      <c r="A227" s="217"/>
    </row>
    <row r="228" spans="1:1">
      <c r="A228" s="217"/>
    </row>
    <row r="229" spans="1:1">
      <c r="A229" s="217"/>
    </row>
    <row r="230" spans="1:1">
      <c r="A230" s="217"/>
    </row>
    <row r="231" spans="1:1">
      <c r="A231" s="217"/>
    </row>
    <row r="232" spans="1:1">
      <c r="A232" s="217"/>
    </row>
    <row r="233" spans="1:1">
      <c r="A233" s="217"/>
    </row>
    <row r="234" spans="1:1">
      <c r="A234" s="217"/>
    </row>
    <row r="235" spans="1:1">
      <c r="A235" s="217"/>
    </row>
    <row r="236" spans="1:1">
      <c r="A236" s="217"/>
    </row>
    <row r="237" spans="1:1">
      <c r="A237" s="217"/>
    </row>
    <row r="238" spans="1:1">
      <c r="A238" s="217"/>
    </row>
    <row r="239" spans="1:1">
      <c r="A239" s="217"/>
    </row>
    <row r="240" spans="1:1">
      <c r="A240" s="217"/>
    </row>
    <row r="241" spans="1:1">
      <c r="A241" s="217"/>
    </row>
    <row r="242" spans="1:1">
      <c r="A242" s="217"/>
    </row>
    <row r="243" spans="1:1">
      <c r="A243" s="217"/>
    </row>
    <row r="244" spans="1:1">
      <c r="A244" s="217"/>
    </row>
    <row r="245" spans="1:1">
      <c r="A245" s="217"/>
    </row>
    <row r="246" spans="1:1">
      <c r="A246" s="217"/>
    </row>
    <row r="247" spans="1:1">
      <c r="A247" s="217"/>
    </row>
    <row r="248" spans="1:1">
      <c r="A248" s="217"/>
    </row>
    <row r="249" spans="1:1">
      <c r="A249" s="217"/>
    </row>
    <row r="250" spans="1:1">
      <c r="A250" s="217"/>
    </row>
    <row r="251" spans="1:1">
      <c r="A251" s="217"/>
    </row>
    <row r="252" spans="1:1">
      <c r="A252" s="217"/>
    </row>
    <row r="253" spans="1:1">
      <c r="A253" s="217"/>
    </row>
    <row r="254" spans="1:1">
      <c r="A254" s="217"/>
    </row>
    <row r="255" spans="1:1">
      <c r="A255" s="217"/>
    </row>
    <row r="256" spans="1:1">
      <c r="A256" s="217"/>
    </row>
    <row r="257" spans="1:1">
      <c r="A257" s="217"/>
    </row>
    <row r="258" spans="1:1">
      <c r="A258" s="217"/>
    </row>
    <row r="259" spans="1:1">
      <c r="A259" s="217"/>
    </row>
    <row r="260" spans="1:1">
      <c r="A260" s="217"/>
    </row>
    <row r="261" spans="1:1">
      <c r="A261" s="217"/>
    </row>
  </sheetData>
  <mergeCells count="8">
    <mergeCell ref="A1:B1"/>
    <mergeCell ref="A2:B2"/>
    <mergeCell ref="A3:B3"/>
    <mergeCell ref="H9:I9"/>
    <mergeCell ref="A5:B5"/>
    <mergeCell ref="A7:B7"/>
    <mergeCell ref="F9:G9"/>
    <mergeCell ref="A4:B4"/>
  </mergeCells>
  <pageMargins left="0.78740157499999996" right="0.78740157499999996" top="0.984251969" bottom="0.984251969" header="0.4921259845" footer="0.4921259845"/>
  <pageSetup scale="90" orientation="landscape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shapeId="14337" r:id="rId4">
          <objectPr defaultSize="0" autoPict="0" r:id="rId5">
            <anchor moveWithCells="1">
              <from>
                <xdr:col>1</xdr:col>
                <xdr:colOff>0</xdr:colOff>
                <xdr:row>145</xdr:row>
                <xdr:rowOff>0</xdr:rowOff>
              </from>
              <to>
                <xdr:col>3</xdr:col>
                <xdr:colOff>457200</xdr:colOff>
                <xdr:row>163</xdr:row>
                <xdr:rowOff>19050</xdr:rowOff>
              </to>
            </anchor>
          </objectPr>
        </oleObject>
      </mc:Choice>
      <mc:Fallback>
        <oleObject progId="Acrobat Document" shapeId="1433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58" t="s">
        <v>5</v>
      </c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18" t="s">
        <v>101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491" t="str">
        <f>'Rekapitulace stavby'!K6</f>
        <v>00 - Provizorní menza_RS- UK Albertov</v>
      </c>
      <c r="F7" s="492"/>
      <c r="G7" s="492"/>
      <c r="H7" s="492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483" t="s">
        <v>1441</v>
      </c>
      <c r="F9" s="490"/>
      <c r="G9" s="490"/>
      <c r="H9" s="49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26</v>
      </c>
      <c r="G12" s="33"/>
      <c r="H12" s="33"/>
      <c r="I12" s="28" t="s">
        <v>22</v>
      </c>
      <c r="J12" s="56" t="str">
        <f>'Rekapitulace stavby'!AN8</f>
        <v>20. 12. 2021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493" t="str">
        <f>'Rekapitulace stavby'!E14</f>
        <v>Vyplň údaj</v>
      </c>
      <c r="F18" s="475"/>
      <c r="G18" s="475"/>
      <c r="H18" s="475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JIKA CZ s.r.o.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479" t="s">
        <v>1</v>
      </c>
      <c r="F27" s="479"/>
      <c r="G27" s="479"/>
      <c r="H27" s="4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40</v>
      </c>
      <c r="E33" s="28" t="s">
        <v>41</v>
      </c>
      <c r="F33" s="100">
        <f>ROUND((SUM(BE118:BE121)),  2)</f>
        <v>0</v>
      </c>
      <c r="G33" s="33"/>
      <c r="H33" s="33"/>
      <c r="I33" s="101">
        <v>0.21</v>
      </c>
      <c r="J33" s="100">
        <f>ROUND(((SUM(BE118:BE121))*I33),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0">
        <f>ROUND((SUM(BF118:BF121)),  2)</f>
        <v>0</v>
      </c>
      <c r="G34" s="33"/>
      <c r="H34" s="33"/>
      <c r="I34" s="101">
        <v>0.15</v>
      </c>
      <c r="J34" s="100">
        <f>ROUND(((SUM(BF118:BF121))*I34),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0">
        <f>ROUND((SUM(BG118:BG121)),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0">
        <f>ROUND((SUM(BH118:BH121)),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0">
        <f>ROUND((SUM(BI118:BI121)),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491" t="str">
        <f>E7</f>
        <v>00 - Provizorní menza_RS- UK Albertov</v>
      </c>
      <c r="F85" s="492"/>
      <c r="G85" s="492"/>
      <c r="H85" s="49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483" t="str">
        <f>E9</f>
        <v>07 - GASTRO</v>
      </c>
      <c r="F87" s="490"/>
      <c r="G87" s="490"/>
      <c r="H87" s="49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20. 12. 2021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28" t="s">
        <v>30</v>
      </c>
      <c r="J91" s="31" t="str">
        <f>E21</f>
        <v>JIKA CZ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  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125</v>
      </c>
      <c r="D94" s="102"/>
      <c r="E94" s="102"/>
      <c r="F94" s="102"/>
      <c r="G94" s="102"/>
      <c r="H94" s="102"/>
      <c r="I94" s="102"/>
      <c r="J94" s="111" t="s">
        <v>126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127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5" customHeight="1">
      <c r="B97" s="113"/>
      <c r="D97" s="114" t="s">
        <v>1442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1443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140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491" t="str">
        <f>E7</f>
        <v>00 - Provizorní menza_RS- UK Albertov</v>
      </c>
      <c r="F108" s="492"/>
      <c r="G108" s="492"/>
      <c r="H108" s="492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121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483" t="str">
        <f>E9</f>
        <v>07 - GASTRO</v>
      </c>
      <c r="F110" s="490"/>
      <c r="G110" s="490"/>
      <c r="H110" s="490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 xml:space="preserve"> </v>
      </c>
      <c r="G112" s="33"/>
      <c r="H112" s="33"/>
      <c r="I112" s="28" t="s">
        <v>22</v>
      </c>
      <c r="J112" s="56" t="str">
        <f>IF(J12="","",J12)</f>
        <v>20. 12. 2021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24</v>
      </c>
      <c r="D114" s="33"/>
      <c r="E114" s="33"/>
      <c r="F114" s="26" t="str">
        <f>E15</f>
        <v xml:space="preserve"> </v>
      </c>
      <c r="G114" s="33"/>
      <c r="H114" s="33"/>
      <c r="I114" s="28" t="s">
        <v>30</v>
      </c>
      <c r="J114" s="31" t="str">
        <f>E21</f>
        <v>JIKA CZ s.r.o.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28</v>
      </c>
      <c r="D115" s="33"/>
      <c r="E115" s="33"/>
      <c r="F115" s="26" t="str">
        <f>IF(E18="","",E18)</f>
        <v>Vyplň údaj</v>
      </c>
      <c r="G115" s="33"/>
      <c r="H115" s="33"/>
      <c r="I115" s="28" t="s">
        <v>33</v>
      </c>
      <c r="J115" s="31" t="str">
        <f>E24</f>
        <v xml:space="preserve">   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1"/>
      <c r="B117" s="122"/>
      <c r="C117" s="123" t="s">
        <v>141</v>
      </c>
      <c r="D117" s="124" t="s">
        <v>61</v>
      </c>
      <c r="E117" s="124" t="s">
        <v>57</v>
      </c>
      <c r="F117" s="124" t="s">
        <v>58</v>
      </c>
      <c r="G117" s="124" t="s">
        <v>142</v>
      </c>
      <c r="H117" s="124" t="s">
        <v>143</v>
      </c>
      <c r="I117" s="124" t="s">
        <v>144</v>
      </c>
      <c r="J117" s="125" t="s">
        <v>126</v>
      </c>
      <c r="K117" s="126" t="s">
        <v>145</v>
      </c>
      <c r="L117" s="127"/>
      <c r="M117" s="63" t="s">
        <v>1</v>
      </c>
      <c r="N117" s="64" t="s">
        <v>40</v>
      </c>
      <c r="O117" s="64" t="s">
        <v>146</v>
      </c>
      <c r="P117" s="64" t="s">
        <v>147</v>
      </c>
      <c r="Q117" s="64" t="s">
        <v>148</v>
      </c>
      <c r="R117" s="64" t="s">
        <v>149</v>
      </c>
      <c r="S117" s="64" t="s">
        <v>150</v>
      </c>
      <c r="T117" s="65" t="s">
        <v>151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3"/>
      <c r="B118" s="34"/>
      <c r="C118" s="70" t="s">
        <v>152</v>
      </c>
      <c r="D118" s="33"/>
      <c r="E118" s="33"/>
      <c r="F118" s="33"/>
      <c r="G118" s="33"/>
      <c r="H118" s="33"/>
      <c r="I118" s="33"/>
      <c r="J118" s="128">
        <f>BK118</f>
        <v>0</v>
      </c>
      <c r="K118" s="33"/>
      <c r="L118" s="34"/>
      <c r="M118" s="66"/>
      <c r="N118" s="57"/>
      <c r="O118" s="67"/>
      <c r="P118" s="129">
        <f>P119</f>
        <v>0</v>
      </c>
      <c r="Q118" s="67"/>
      <c r="R118" s="129">
        <f>R119</f>
        <v>0</v>
      </c>
      <c r="S118" s="67"/>
      <c r="T118" s="130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75</v>
      </c>
      <c r="AU118" s="18" t="s">
        <v>128</v>
      </c>
      <c r="BK118" s="131">
        <f>BK119</f>
        <v>0</v>
      </c>
    </row>
    <row r="119" spans="1:65" s="12" customFormat="1" ht="25.9" customHeight="1">
      <c r="B119" s="132"/>
      <c r="D119" s="133" t="s">
        <v>75</v>
      </c>
      <c r="E119" s="134" t="s">
        <v>153</v>
      </c>
      <c r="F119" s="134" t="s">
        <v>153</v>
      </c>
      <c r="I119" s="135"/>
      <c r="J119" s="136">
        <f>BK119</f>
        <v>0</v>
      </c>
      <c r="L119" s="132"/>
      <c r="M119" s="137"/>
      <c r="N119" s="138"/>
      <c r="O119" s="138"/>
      <c r="P119" s="139">
        <f>P120</f>
        <v>0</v>
      </c>
      <c r="Q119" s="138"/>
      <c r="R119" s="139">
        <f>R120</f>
        <v>0</v>
      </c>
      <c r="S119" s="138"/>
      <c r="T119" s="140">
        <f>T120</f>
        <v>0</v>
      </c>
      <c r="AR119" s="133" t="s">
        <v>84</v>
      </c>
      <c r="AT119" s="141" t="s">
        <v>75</v>
      </c>
      <c r="AU119" s="141" t="s">
        <v>76</v>
      </c>
      <c r="AY119" s="133" t="s">
        <v>155</v>
      </c>
      <c r="BK119" s="142">
        <f>BK120</f>
        <v>0</v>
      </c>
    </row>
    <row r="120" spans="1:65" s="12" customFormat="1" ht="22.9" customHeight="1">
      <c r="B120" s="132"/>
      <c r="D120" s="133" t="s">
        <v>75</v>
      </c>
      <c r="E120" s="143" t="s">
        <v>81</v>
      </c>
      <c r="F120" s="143" t="s">
        <v>1444</v>
      </c>
      <c r="I120" s="135"/>
      <c r="J120" s="144">
        <f>BK120</f>
        <v>0</v>
      </c>
      <c r="L120" s="132"/>
      <c r="M120" s="137"/>
      <c r="N120" s="138"/>
      <c r="O120" s="138"/>
      <c r="P120" s="139">
        <f>P121</f>
        <v>0</v>
      </c>
      <c r="Q120" s="138"/>
      <c r="R120" s="139">
        <f>R121</f>
        <v>0</v>
      </c>
      <c r="S120" s="138"/>
      <c r="T120" s="140">
        <f>T121</f>
        <v>0</v>
      </c>
      <c r="AR120" s="133" t="s">
        <v>84</v>
      </c>
      <c r="AT120" s="141" t="s">
        <v>75</v>
      </c>
      <c r="AU120" s="141" t="s">
        <v>84</v>
      </c>
      <c r="AY120" s="133" t="s">
        <v>155</v>
      </c>
      <c r="BK120" s="142">
        <f>BK121</f>
        <v>0</v>
      </c>
    </row>
    <row r="121" spans="1:65" s="2" customFormat="1" ht="16.5" customHeight="1">
      <c r="A121" s="33"/>
      <c r="B121" s="145"/>
      <c r="C121" s="146" t="s">
        <v>84</v>
      </c>
      <c r="D121" s="146" t="s">
        <v>157</v>
      </c>
      <c r="E121" s="147" t="s">
        <v>81</v>
      </c>
      <c r="F121" s="148" t="s">
        <v>1445</v>
      </c>
      <c r="G121" s="149" t="s">
        <v>160</v>
      </c>
      <c r="H121" s="150">
        <v>1</v>
      </c>
      <c r="I121" s="151"/>
      <c r="J121" s="152">
        <f>ROUND(I121*H121,2)</f>
        <v>0</v>
      </c>
      <c r="K121" s="153"/>
      <c r="L121" s="34"/>
      <c r="M121" s="196" t="s">
        <v>1</v>
      </c>
      <c r="N121" s="197" t="s">
        <v>41</v>
      </c>
      <c r="O121" s="198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8" t="s">
        <v>161</v>
      </c>
      <c r="AT121" s="158" t="s">
        <v>157</v>
      </c>
      <c r="AU121" s="158" t="s">
        <v>86</v>
      </c>
      <c r="AY121" s="18" t="s">
        <v>155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8" t="s">
        <v>84</v>
      </c>
      <c r="BK121" s="159">
        <f>ROUND(I121*H121,2)</f>
        <v>0</v>
      </c>
      <c r="BL121" s="18" t="s">
        <v>161</v>
      </c>
      <c r="BM121" s="158" t="s">
        <v>86</v>
      </c>
    </row>
    <row r="122" spans="1:65" s="2" customFormat="1" ht="6.95" customHeight="1">
      <c r="A122" s="33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34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autoFilter ref="C117:K121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531F-B9E4-454B-A66C-348967399068}">
  <dimension ref="A1:K374"/>
  <sheetViews>
    <sheetView view="pageBreakPreview" topLeftCell="A351" zoomScaleNormal="85" zoomScaleSheetLayoutView="100" workbookViewId="0">
      <selection activeCell="C372" sqref="C372"/>
    </sheetView>
  </sheetViews>
  <sheetFormatPr defaultRowHeight="12"/>
  <cols>
    <col min="1" max="1" width="7.1640625" style="280" bestFit="1" customWidth="1"/>
    <col min="2" max="2" width="47.5" style="1" bestFit="1" customWidth="1"/>
    <col min="3" max="3" width="9.83203125" style="278" bestFit="1" customWidth="1"/>
    <col min="4" max="4" width="3" style="279" bestFit="1" customWidth="1"/>
    <col min="5" max="5" width="16.5" style="278" bestFit="1" customWidth="1"/>
    <col min="6" max="16384" width="9.33203125" style="1"/>
  </cols>
  <sheetData>
    <row r="1" spans="1:11" ht="18" customHeight="1">
      <c r="A1" s="505"/>
      <c r="B1" s="505"/>
      <c r="C1" s="505"/>
      <c r="D1" s="505"/>
      <c r="E1" s="505"/>
      <c r="F1" s="375"/>
    </row>
    <row r="2" spans="1:11" ht="49.5" customHeight="1" thickBot="1">
      <c r="A2" s="504"/>
      <c r="B2" s="504"/>
      <c r="C2" s="504"/>
      <c r="D2" s="504"/>
      <c r="E2" s="504"/>
      <c r="F2" s="374"/>
    </row>
    <row r="3" spans="1:11" ht="60" customHeight="1" thickBot="1">
      <c r="A3" s="500"/>
      <c r="B3" s="501"/>
      <c r="C3" s="501"/>
      <c r="D3" s="501"/>
      <c r="E3" s="502"/>
      <c r="F3" s="344"/>
    </row>
    <row r="4" spans="1:11" ht="46.5" customHeight="1" thickBot="1">
      <c r="A4" s="500"/>
      <c r="B4" s="501"/>
      <c r="C4" s="501"/>
      <c r="D4" s="501"/>
      <c r="E4" s="502"/>
      <c r="F4" s="344"/>
    </row>
    <row r="5" spans="1:11">
      <c r="A5" s="373"/>
      <c r="B5" s="344"/>
      <c r="C5" s="343"/>
      <c r="D5" s="342"/>
      <c r="E5" s="343"/>
      <c r="F5" s="344"/>
    </row>
    <row r="6" spans="1:11" ht="12.6" customHeight="1" thickBot="1">
      <c r="A6" s="373"/>
      <c r="B6" s="344"/>
      <c r="C6" s="343"/>
      <c r="D6" s="342"/>
      <c r="E6" s="343"/>
      <c r="F6" s="344"/>
    </row>
    <row r="7" spans="1:11" ht="33" customHeight="1" thickBot="1">
      <c r="A7" s="506" t="s">
        <v>2087</v>
      </c>
      <c r="B7" s="501"/>
      <c r="C7" s="501"/>
      <c r="D7" s="501"/>
      <c r="E7" s="502"/>
      <c r="F7" s="344"/>
    </row>
    <row r="8" spans="1:11" ht="60" customHeight="1" thickBot="1">
      <c r="A8" s="500" t="s">
        <v>2086</v>
      </c>
      <c r="B8" s="501"/>
      <c r="C8" s="501"/>
      <c r="D8" s="501"/>
      <c r="E8" s="502"/>
      <c r="F8" s="344"/>
    </row>
    <row r="9" spans="1:11" ht="27.6" customHeight="1" thickBot="1">
      <c r="A9" s="331"/>
      <c r="B9" s="330" t="s">
        <v>2085</v>
      </c>
      <c r="C9" s="329"/>
      <c r="D9" s="328"/>
      <c r="E9" s="372"/>
      <c r="F9" s="344"/>
      <c r="K9" s="371" t="s">
        <v>2084</v>
      </c>
    </row>
    <row r="10" spans="1:11">
      <c r="A10" s="309">
        <v>12.01</v>
      </c>
      <c r="B10" s="317" t="s">
        <v>2083</v>
      </c>
      <c r="C10" s="307"/>
      <c r="D10" s="310">
        <v>5</v>
      </c>
      <c r="E10" s="305">
        <f>C10*D10</f>
        <v>0</v>
      </c>
      <c r="F10" s="344"/>
    </row>
    <row r="11" spans="1:11" ht="24">
      <c r="A11" s="334"/>
      <c r="B11" s="354" t="s">
        <v>2082</v>
      </c>
      <c r="C11" s="332"/>
      <c r="D11" s="11"/>
      <c r="E11" s="305"/>
      <c r="F11" s="344"/>
    </row>
    <row r="12" spans="1:11">
      <c r="A12" s="304"/>
      <c r="B12" s="312" t="s">
        <v>2081</v>
      </c>
      <c r="C12" s="302"/>
      <c r="D12" s="301"/>
      <c r="E12" s="305"/>
      <c r="F12" s="344"/>
    </row>
    <row r="13" spans="1:11">
      <c r="A13" s="309">
        <v>12.02</v>
      </c>
      <c r="B13" s="308" t="s">
        <v>2080</v>
      </c>
      <c r="C13" s="307"/>
      <c r="D13" s="310">
        <v>15</v>
      </c>
      <c r="E13" s="305">
        <f>C13*D13</f>
        <v>0</v>
      </c>
      <c r="F13" s="344"/>
    </row>
    <row r="14" spans="1:11">
      <c r="A14" s="304"/>
      <c r="B14" s="303" t="s">
        <v>2079</v>
      </c>
      <c r="C14" s="302"/>
      <c r="D14" s="301"/>
      <c r="E14" s="305"/>
      <c r="F14" s="344"/>
    </row>
    <row r="15" spans="1:11">
      <c r="A15" s="304"/>
      <c r="B15" s="312" t="s">
        <v>2078</v>
      </c>
      <c r="C15" s="302"/>
      <c r="D15" s="301"/>
      <c r="E15" s="305"/>
      <c r="F15" s="344"/>
    </row>
    <row r="16" spans="1:11">
      <c r="A16" s="304"/>
      <c r="B16" s="312"/>
      <c r="C16" s="302"/>
      <c r="D16" s="301"/>
      <c r="E16" s="305"/>
      <c r="F16" s="344"/>
    </row>
    <row r="17" spans="1:6">
      <c r="A17" s="309">
        <v>12.3</v>
      </c>
      <c r="B17" s="308" t="s">
        <v>2077</v>
      </c>
      <c r="C17" s="307"/>
      <c r="D17" s="310">
        <v>1</v>
      </c>
      <c r="E17" s="305">
        <f>C17*D17</f>
        <v>0</v>
      </c>
      <c r="F17" s="344"/>
    </row>
    <row r="18" spans="1:6">
      <c r="A18" s="334"/>
      <c r="B18" s="370" t="s">
        <v>2076</v>
      </c>
      <c r="C18" s="332"/>
      <c r="D18" s="11"/>
      <c r="E18" s="305"/>
      <c r="F18" s="344"/>
    </row>
    <row r="19" spans="1:6">
      <c r="A19" s="304"/>
      <c r="B19" s="312" t="s">
        <v>2075</v>
      </c>
      <c r="C19" s="302"/>
      <c r="D19" s="301"/>
      <c r="E19" s="305"/>
      <c r="F19" s="344"/>
    </row>
    <row r="20" spans="1:6">
      <c r="A20" s="304"/>
      <c r="B20" s="312"/>
      <c r="C20" s="302"/>
      <c r="D20" s="301"/>
      <c r="E20" s="305"/>
      <c r="F20" s="344"/>
    </row>
    <row r="21" spans="1:6">
      <c r="A21" s="309">
        <v>12.31</v>
      </c>
      <c r="B21" s="308" t="s">
        <v>2074</v>
      </c>
      <c r="C21" s="307"/>
      <c r="D21" s="310">
        <v>1</v>
      </c>
      <c r="E21" s="305">
        <f>C21*D21</f>
        <v>0</v>
      </c>
      <c r="F21" s="344"/>
    </row>
    <row r="22" spans="1:6">
      <c r="A22" s="304"/>
      <c r="B22" s="303" t="s">
        <v>2054</v>
      </c>
      <c r="C22" s="302"/>
      <c r="D22" s="301"/>
      <c r="E22" s="305"/>
      <c r="F22" s="344"/>
    </row>
    <row r="23" spans="1:6">
      <c r="A23" s="304"/>
      <c r="B23" s="312" t="s">
        <v>2073</v>
      </c>
      <c r="C23" s="302"/>
      <c r="D23" s="301"/>
      <c r="E23" s="305"/>
      <c r="F23" s="344"/>
    </row>
    <row r="24" spans="1:6">
      <c r="A24" s="304"/>
      <c r="B24" s="312"/>
      <c r="C24" s="302"/>
      <c r="D24" s="301"/>
      <c r="E24" s="305"/>
      <c r="F24" s="344"/>
    </row>
    <row r="25" spans="1:6">
      <c r="A25" s="309">
        <v>12.32</v>
      </c>
      <c r="B25" s="311" t="s">
        <v>2072</v>
      </c>
      <c r="C25" s="307"/>
      <c r="D25" s="310">
        <v>1</v>
      </c>
      <c r="E25" s="305">
        <f>C25*D25</f>
        <v>0</v>
      </c>
      <c r="F25" s="344"/>
    </row>
    <row r="26" spans="1:6">
      <c r="A26" s="304"/>
      <c r="B26" s="303" t="s">
        <v>2071</v>
      </c>
      <c r="C26" s="302"/>
      <c r="D26" s="301"/>
      <c r="E26" s="305"/>
      <c r="F26" s="344"/>
    </row>
    <row r="27" spans="1:6">
      <c r="A27" s="304"/>
      <c r="B27" s="312" t="s">
        <v>2070</v>
      </c>
      <c r="C27" s="302"/>
      <c r="D27" s="301"/>
      <c r="E27" s="305"/>
      <c r="F27" s="344"/>
    </row>
    <row r="28" spans="1:6">
      <c r="A28" s="304"/>
      <c r="B28" s="312"/>
      <c r="C28" s="302"/>
      <c r="D28" s="301"/>
      <c r="E28" s="305"/>
      <c r="F28" s="344"/>
    </row>
    <row r="29" spans="1:6">
      <c r="A29" s="309" t="s">
        <v>2069</v>
      </c>
      <c r="B29" s="317" t="s">
        <v>1895</v>
      </c>
      <c r="C29" s="307"/>
      <c r="D29" s="310">
        <v>1</v>
      </c>
      <c r="E29" s="305">
        <f>C29*D29</f>
        <v>0</v>
      </c>
      <c r="F29" s="344"/>
    </row>
    <row r="30" spans="1:6">
      <c r="A30" s="304"/>
      <c r="B30" s="303" t="s">
        <v>1894</v>
      </c>
      <c r="C30" s="302"/>
      <c r="D30" s="301"/>
      <c r="E30" s="305"/>
      <c r="F30" s="344"/>
    </row>
    <row r="31" spans="1:6">
      <c r="A31" s="304"/>
      <c r="B31" s="312"/>
      <c r="C31" s="302"/>
      <c r="D31" s="301"/>
      <c r="E31" s="305"/>
      <c r="F31" s="344"/>
    </row>
    <row r="32" spans="1:6">
      <c r="A32" s="309" t="s">
        <v>2068</v>
      </c>
      <c r="B32" s="317" t="s">
        <v>1966</v>
      </c>
      <c r="C32" s="307"/>
      <c r="D32" s="310">
        <v>1</v>
      </c>
      <c r="E32" s="305">
        <f>C32*D32</f>
        <v>0</v>
      </c>
      <c r="F32" s="344"/>
    </row>
    <row r="33" spans="1:6">
      <c r="A33" s="304"/>
      <c r="B33" s="303" t="s">
        <v>1829</v>
      </c>
      <c r="C33" s="302"/>
      <c r="D33" s="301"/>
      <c r="E33" s="305"/>
      <c r="F33" s="344"/>
    </row>
    <row r="34" spans="1:6">
      <c r="A34" s="304"/>
      <c r="B34" s="312"/>
      <c r="C34" s="302"/>
      <c r="D34" s="301"/>
      <c r="E34" s="305"/>
      <c r="F34" s="344"/>
    </row>
    <row r="35" spans="1:6">
      <c r="A35" s="309">
        <v>12.33</v>
      </c>
      <c r="B35" s="308" t="s">
        <v>2067</v>
      </c>
      <c r="C35" s="307"/>
      <c r="D35" s="310">
        <v>1</v>
      </c>
      <c r="E35" s="305">
        <f>C35*D35</f>
        <v>0</v>
      </c>
      <c r="F35" s="344"/>
    </row>
    <row r="36" spans="1:6">
      <c r="A36" s="304"/>
      <c r="B36" s="365" t="s">
        <v>2066</v>
      </c>
      <c r="C36" s="302"/>
      <c r="D36" s="301"/>
      <c r="E36" s="305"/>
      <c r="F36" s="344"/>
    </row>
    <row r="37" spans="1:6">
      <c r="A37" s="304"/>
      <c r="B37" s="355" t="s">
        <v>2065</v>
      </c>
      <c r="C37" s="302"/>
      <c r="D37" s="301"/>
      <c r="E37" s="305"/>
      <c r="F37" s="344"/>
    </row>
    <row r="38" spans="1:6">
      <c r="A38" s="304"/>
      <c r="B38" s="312"/>
      <c r="C38" s="302"/>
      <c r="D38" s="301"/>
      <c r="E38" s="305"/>
      <c r="F38" s="344"/>
    </row>
    <row r="39" spans="1:6" ht="21">
      <c r="A39" s="309">
        <v>12.34</v>
      </c>
      <c r="B39" s="308" t="s">
        <v>2064</v>
      </c>
      <c r="C39" s="307"/>
      <c r="D39" s="310">
        <v>1</v>
      </c>
      <c r="E39" s="305">
        <f>C39*D39</f>
        <v>0</v>
      </c>
      <c r="F39" s="344"/>
    </row>
    <row r="40" spans="1:6" ht="60">
      <c r="A40" s="315"/>
      <c r="B40" s="365" t="s">
        <v>2063</v>
      </c>
      <c r="C40" s="314"/>
      <c r="D40" s="313"/>
      <c r="E40" s="305"/>
      <c r="F40" s="344"/>
    </row>
    <row r="41" spans="1:6">
      <c r="A41" s="304"/>
      <c r="B41" s="312" t="s">
        <v>2062</v>
      </c>
      <c r="C41" s="302"/>
      <c r="D41" s="301"/>
      <c r="E41" s="305"/>
      <c r="F41" s="344"/>
    </row>
    <row r="42" spans="1:6">
      <c r="A42" s="304"/>
      <c r="B42" s="312" t="s">
        <v>1967</v>
      </c>
      <c r="C42" s="302"/>
      <c r="D42" s="301"/>
      <c r="E42" s="305"/>
      <c r="F42" s="344"/>
    </row>
    <row r="43" spans="1:6">
      <c r="A43" s="304"/>
      <c r="B43" s="312"/>
      <c r="C43" s="302"/>
      <c r="D43" s="301"/>
      <c r="E43" s="305"/>
      <c r="F43" s="344"/>
    </row>
    <row r="44" spans="1:6" ht="21">
      <c r="A44" s="309">
        <v>12.35</v>
      </c>
      <c r="B44" s="308" t="s">
        <v>2061</v>
      </c>
      <c r="C44" s="307"/>
      <c r="D44" s="310">
        <v>1</v>
      </c>
      <c r="E44" s="305">
        <f>C44*D44</f>
        <v>0</v>
      </c>
      <c r="F44" s="344"/>
    </row>
    <row r="45" spans="1:6" ht="84">
      <c r="A45" s="315"/>
      <c r="B45" s="365" t="s">
        <v>2060</v>
      </c>
      <c r="C45" s="314"/>
      <c r="D45" s="313"/>
      <c r="E45" s="305"/>
      <c r="F45" s="344"/>
    </row>
    <row r="46" spans="1:6">
      <c r="A46" s="304"/>
      <c r="B46" s="312" t="s">
        <v>1867</v>
      </c>
      <c r="C46" s="302"/>
      <c r="D46" s="301"/>
      <c r="E46" s="305"/>
      <c r="F46" s="344"/>
    </row>
    <row r="47" spans="1:6">
      <c r="A47" s="304"/>
      <c r="B47" s="312" t="s">
        <v>1872</v>
      </c>
      <c r="C47" s="302"/>
      <c r="D47" s="301"/>
      <c r="E47" s="305"/>
      <c r="F47" s="344"/>
    </row>
    <row r="48" spans="1:6">
      <c r="A48" s="304"/>
      <c r="B48" s="312" t="s">
        <v>1871</v>
      </c>
      <c r="C48" s="302"/>
      <c r="D48" s="301"/>
      <c r="E48" s="305"/>
      <c r="F48" s="344"/>
    </row>
    <row r="49" spans="1:6">
      <c r="A49" s="304"/>
      <c r="B49" s="312"/>
      <c r="C49" s="302"/>
      <c r="D49" s="301"/>
      <c r="E49" s="305"/>
      <c r="F49" s="344"/>
    </row>
    <row r="50" spans="1:6">
      <c r="A50" s="309">
        <v>12.36</v>
      </c>
      <c r="B50" s="308" t="s">
        <v>2059</v>
      </c>
      <c r="C50" s="307"/>
      <c r="D50" s="310">
        <v>1</v>
      </c>
      <c r="E50" s="305">
        <f>C50*D50</f>
        <v>0</v>
      </c>
      <c r="F50" s="344"/>
    </row>
    <row r="51" spans="1:6" ht="60">
      <c r="A51" s="315"/>
      <c r="B51" s="303" t="s">
        <v>2058</v>
      </c>
      <c r="C51" s="314"/>
      <c r="D51" s="313"/>
      <c r="E51" s="305"/>
      <c r="F51" s="344"/>
    </row>
    <row r="52" spans="1:6">
      <c r="A52" s="304"/>
      <c r="B52" s="312" t="s">
        <v>1883</v>
      </c>
      <c r="C52" s="302"/>
      <c r="D52" s="301"/>
      <c r="E52" s="305"/>
      <c r="F52" s="344"/>
    </row>
    <row r="53" spans="1:6">
      <c r="A53" s="304"/>
      <c r="B53" s="312" t="s">
        <v>1882</v>
      </c>
      <c r="C53" s="302"/>
      <c r="D53" s="301"/>
      <c r="E53" s="305"/>
      <c r="F53" s="344"/>
    </row>
    <row r="54" spans="1:6">
      <c r="A54" s="304"/>
      <c r="B54" s="312" t="s">
        <v>1881</v>
      </c>
      <c r="C54" s="302"/>
      <c r="D54" s="301"/>
      <c r="E54" s="305"/>
      <c r="F54" s="344"/>
    </row>
    <row r="55" spans="1:6">
      <c r="A55" s="304"/>
      <c r="B55" s="312"/>
      <c r="C55" s="302"/>
      <c r="D55" s="301"/>
      <c r="E55" s="305"/>
      <c r="F55" s="344"/>
    </row>
    <row r="56" spans="1:6">
      <c r="A56" s="309">
        <v>12.37</v>
      </c>
      <c r="B56" s="317" t="s">
        <v>2057</v>
      </c>
      <c r="C56" s="307"/>
      <c r="D56" s="310">
        <v>1</v>
      </c>
      <c r="E56" s="305">
        <f>C56*D56</f>
        <v>0</v>
      </c>
      <c r="F56" s="344"/>
    </row>
    <row r="57" spans="1:6" ht="24">
      <c r="A57" s="334"/>
      <c r="B57" s="303" t="s">
        <v>2007</v>
      </c>
      <c r="C57" s="332"/>
      <c r="D57" s="11"/>
      <c r="E57" s="305"/>
      <c r="F57" s="344"/>
    </row>
    <row r="58" spans="1:6">
      <c r="A58" s="304"/>
      <c r="B58" s="355" t="s">
        <v>2056</v>
      </c>
      <c r="C58" s="302"/>
      <c r="D58" s="301"/>
      <c r="E58" s="305"/>
      <c r="F58" s="344"/>
    </row>
    <row r="59" spans="1:6">
      <c r="A59" s="304"/>
      <c r="B59" s="312"/>
      <c r="C59" s="302"/>
      <c r="D59" s="301"/>
      <c r="E59" s="305"/>
      <c r="F59" s="344"/>
    </row>
    <row r="60" spans="1:6">
      <c r="A60" s="309">
        <v>12.38</v>
      </c>
      <c r="B60" s="367" t="s">
        <v>2055</v>
      </c>
      <c r="C60" s="307"/>
      <c r="D60" s="310">
        <v>1</v>
      </c>
      <c r="E60" s="305">
        <f>C60*D60</f>
        <v>0</v>
      </c>
      <c r="F60" s="344"/>
    </row>
    <row r="61" spans="1:6">
      <c r="A61" s="304"/>
      <c r="B61" s="303" t="s">
        <v>2054</v>
      </c>
      <c r="C61" s="302"/>
      <c r="D61" s="301"/>
      <c r="E61" s="305"/>
      <c r="F61" s="344"/>
    </row>
    <row r="62" spans="1:6">
      <c r="A62" s="304"/>
      <c r="B62" s="312" t="s">
        <v>2053</v>
      </c>
      <c r="C62" s="302"/>
      <c r="D62" s="301"/>
      <c r="E62" s="305"/>
      <c r="F62" s="344"/>
    </row>
    <row r="63" spans="1:6">
      <c r="A63" s="304"/>
      <c r="B63" s="312"/>
      <c r="C63" s="302"/>
      <c r="D63" s="301"/>
      <c r="E63" s="305"/>
      <c r="F63" s="344"/>
    </row>
    <row r="64" spans="1:6">
      <c r="A64" s="309" t="s">
        <v>2052</v>
      </c>
      <c r="B64" s="308" t="s">
        <v>2036</v>
      </c>
      <c r="C64" s="307"/>
      <c r="D64" s="310">
        <v>1</v>
      </c>
      <c r="E64" s="305">
        <f>C64*D64</f>
        <v>0</v>
      </c>
      <c r="F64" s="344"/>
    </row>
    <row r="65" spans="1:6" ht="24">
      <c r="A65" s="334"/>
      <c r="B65" s="354" t="s">
        <v>2035</v>
      </c>
      <c r="C65" s="332"/>
      <c r="D65" s="11"/>
      <c r="E65" s="305"/>
      <c r="F65" s="344"/>
    </row>
    <row r="66" spans="1:6">
      <c r="A66" s="304"/>
      <c r="B66" s="312" t="s">
        <v>2034</v>
      </c>
      <c r="C66" s="302"/>
      <c r="D66" s="301"/>
      <c r="E66" s="305"/>
      <c r="F66" s="344"/>
    </row>
    <row r="67" spans="1:6">
      <c r="A67" s="304"/>
      <c r="B67" s="312"/>
      <c r="C67" s="302"/>
      <c r="D67" s="301"/>
      <c r="E67" s="305"/>
      <c r="F67" s="344"/>
    </row>
    <row r="68" spans="1:6" ht="21">
      <c r="A68" s="309">
        <v>12.39</v>
      </c>
      <c r="B68" s="308" t="s">
        <v>2051</v>
      </c>
      <c r="C68" s="307"/>
      <c r="D68" s="310">
        <v>1</v>
      </c>
      <c r="E68" s="305">
        <f>C68*D68</f>
        <v>0</v>
      </c>
      <c r="F68" s="344"/>
    </row>
    <row r="69" spans="1:6" ht="48">
      <c r="A69" s="503"/>
      <c r="B69" s="365" t="s">
        <v>2050</v>
      </c>
      <c r="C69" s="314"/>
      <c r="D69" s="313"/>
      <c r="E69" s="305"/>
      <c r="F69" s="344"/>
    </row>
    <row r="70" spans="1:6" ht="11.25">
      <c r="A70" s="503"/>
      <c r="B70" s="312" t="s">
        <v>2049</v>
      </c>
      <c r="C70" s="314"/>
      <c r="D70" s="313"/>
      <c r="E70" s="305"/>
      <c r="F70" s="344"/>
    </row>
    <row r="71" spans="1:6" ht="11.25">
      <c r="A71" s="503"/>
      <c r="B71" s="312" t="s">
        <v>2048</v>
      </c>
      <c r="C71" s="314"/>
      <c r="D71" s="313"/>
      <c r="E71" s="305"/>
      <c r="F71" s="344"/>
    </row>
    <row r="72" spans="1:6">
      <c r="A72" s="304"/>
      <c r="B72" s="312"/>
      <c r="C72" s="302"/>
      <c r="D72" s="301"/>
      <c r="E72" s="305"/>
      <c r="F72" s="344"/>
    </row>
    <row r="73" spans="1:6">
      <c r="A73" s="309">
        <v>12.4</v>
      </c>
      <c r="B73" s="308" t="s">
        <v>2047</v>
      </c>
      <c r="C73" s="307"/>
      <c r="D73" s="310">
        <v>1</v>
      </c>
      <c r="E73" s="305">
        <f>C73*D73</f>
        <v>0</v>
      </c>
      <c r="F73" s="344"/>
    </row>
    <row r="74" spans="1:6">
      <c r="A74" s="304"/>
      <c r="B74" s="303" t="s">
        <v>2046</v>
      </c>
      <c r="C74" s="302"/>
      <c r="D74" s="301"/>
      <c r="E74" s="305"/>
      <c r="F74" s="344"/>
    </row>
    <row r="75" spans="1:6">
      <c r="A75" s="304"/>
      <c r="B75" s="312" t="s">
        <v>2045</v>
      </c>
      <c r="C75" s="302"/>
      <c r="D75" s="301"/>
      <c r="E75" s="305"/>
      <c r="F75" s="344"/>
    </row>
    <row r="76" spans="1:6">
      <c r="A76" s="304"/>
      <c r="B76" s="312" t="s">
        <v>2044</v>
      </c>
      <c r="C76" s="302"/>
      <c r="D76" s="301"/>
      <c r="E76" s="305"/>
      <c r="F76" s="344"/>
    </row>
    <row r="77" spans="1:6">
      <c r="A77" s="304"/>
      <c r="B77" s="312"/>
      <c r="C77" s="302"/>
      <c r="D77" s="301"/>
      <c r="E77" s="305"/>
      <c r="F77" s="344"/>
    </row>
    <row r="78" spans="1:6">
      <c r="A78" s="309">
        <v>12.41</v>
      </c>
      <c r="B78" s="308" t="s">
        <v>2043</v>
      </c>
      <c r="C78" s="307"/>
      <c r="D78" s="310">
        <v>1</v>
      </c>
      <c r="E78" s="305">
        <f>C78*D78</f>
        <v>0</v>
      </c>
      <c r="F78" s="344"/>
    </row>
    <row r="79" spans="1:6">
      <c r="A79" s="304"/>
      <c r="B79" s="303" t="s">
        <v>1898</v>
      </c>
      <c r="C79" s="302"/>
      <c r="D79" s="301"/>
      <c r="E79" s="305"/>
      <c r="F79" s="344"/>
    </row>
    <row r="80" spans="1:6">
      <c r="A80" s="304"/>
      <c r="B80" s="355" t="s">
        <v>2042</v>
      </c>
      <c r="C80" s="302"/>
      <c r="D80" s="301"/>
      <c r="E80" s="305"/>
      <c r="F80" s="344"/>
    </row>
    <row r="81" spans="1:6">
      <c r="A81" s="304"/>
      <c r="B81" s="312"/>
      <c r="C81" s="302"/>
      <c r="D81" s="301"/>
      <c r="E81" s="305"/>
      <c r="F81" s="344"/>
    </row>
    <row r="82" spans="1:6" ht="24">
      <c r="A82" s="366" t="s">
        <v>2041</v>
      </c>
      <c r="B82" s="308" t="s">
        <v>2036</v>
      </c>
      <c r="C82" s="307"/>
      <c r="D82" s="310">
        <v>1</v>
      </c>
      <c r="E82" s="305">
        <f>C82*D82</f>
        <v>0</v>
      </c>
      <c r="F82" s="344"/>
    </row>
    <row r="83" spans="1:6" ht="24">
      <c r="A83" s="334"/>
      <c r="B83" s="354" t="s">
        <v>2035</v>
      </c>
      <c r="C83" s="332"/>
      <c r="D83" s="11"/>
      <c r="E83" s="305"/>
      <c r="F83" s="344"/>
    </row>
    <row r="84" spans="1:6">
      <c r="A84" s="304"/>
      <c r="B84" s="312" t="s">
        <v>2034</v>
      </c>
      <c r="C84" s="302"/>
      <c r="D84" s="301"/>
      <c r="E84" s="305"/>
      <c r="F84" s="344"/>
    </row>
    <row r="85" spans="1:6">
      <c r="A85" s="304"/>
      <c r="B85" s="312"/>
      <c r="C85" s="302"/>
      <c r="D85" s="301"/>
      <c r="E85" s="305"/>
      <c r="F85" s="344"/>
    </row>
    <row r="86" spans="1:6">
      <c r="A86" s="309">
        <v>12.42</v>
      </c>
      <c r="B86" s="317" t="s">
        <v>1895</v>
      </c>
      <c r="C86" s="307"/>
      <c r="D86" s="310">
        <v>1</v>
      </c>
      <c r="E86" s="305">
        <f>C86*D86</f>
        <v>0</v>
      </c>
      <c r="F86" s="344"/>
    </row>
    <row r="87" spans="1:6">
      <c r="A87" s="304"/>
      <c r="B87" s="303" t="s">
        <v>1894</v>
      </c>
      <c r="C87" s="302"/>
      <c r="D87" s="301"/>
      <c r="E87" s="305"/>
      <c r="F87" s="344"/>
    </row>
    <row r="88" spans="1:6">
      <c r="A88" s="304"/>
      <c r="B88" s="312"/>
      <c r="C88" s="302"/>
      <c r="D88" s="301"/>
      <c r="E88" s="305"/>
      <c r="F88" s="344"/>
    </row>
    <row r="89" spans="1:6">
      <c r="A89" s="309">
        <v>12.43</v>
      </c>
      <c r="B89" s="308" t="s">
        <v>2040</v>
      </c>
      <c r="C89" s="307"/>
      <c r="D89" s="310">
        <v>1</v>
      </c>
      <c r="E89" s="305">
        <f>C89*D89</f>
        <v>0</v>
      </c>
      <c r="F89" s="344"/>
    </row>
    <row r="90" spans="1:6">
      <c r="A90" s="304"/>
      <c r="B90" s="365" t="s">
        <v>2039</v>
      </c>
      <c r="C90" s="302"/>
      <c r="D90" s="301"/>
      <c r="E90" s="305"/>
      <c r="F90" s="344"/>
    </row>
    <row r="91" spans="1:6">
      <c r="A91" s="304"/>
      <c r="B91" s="312" t="s">
        <v>2038</v>
      </c>
      <c r="C91" s="302"/>
      <c r="D91" s="301"/>
      <c r="E91" s="305"/>
      <c r="F91" s="344"/>
    </row>
    <row r="92" spans="1:6">
      <c r="A92" s="304"/>
      <c r="B92" s="312"/>
      <c r="C92" s="302"/>
      <c r="D92" s="301"/>
      <c r="E92" s="305"/>
      <c r="F92" s="344"/>
    </row>
    <row r="93" spans="1:6" ht="24">
      <c r="A93" s="366" t="s">
        <v>2037</v>
      </c>
      <c r="B93" s="308" t="s">
        <v>2036</v>
      </c>
      <c r="C93" s="307"/>
      <c r="D93" s="310">
        <v>1</v>
      </c>
      <c r="E93" s="305">
        <f>C93*D93</f>
        <v>0</v>
      </c>
      <c r="F93" s="344"/>
    </row>
    <row r="94" spans="1:6" ht="24">
      <c r="A94" s="334"/>
      <c r="B94" s="354" t="s">
        <v>2035</v>
      </c>
      <c r="C94" s="332"/>
      <c r="D94" s="11"/>
      <c r="E94" s="305"/>
      <c r="F94" s="344"/>
    </row>
    <row r="95" spans="1:6">
      <c r="A95" s="304"/>
      <c r="B95" s="312" t="s">
        <v>2034</v>
      </c>
      <c r="C95" s="302"/>
      <c r="D95" s="301"/>
      <c r="E95" s="305"/>
      <c r="F95" s="344"/>
    </row>
    <row r="96" spans="1:6">
      <c r="A96" s="304"/>
      <c r="B96" s="312"/>
      <c r="C96" s="302"/>
      <c r="D96" s="301"/>
      <c r="E96" s="305"/>
      <c r="F96" s="344"/>
    </row>
    <row r="97" spans="1:6">
      <c r="A97" s="304"/>
      <c r="B97" s="312"/>
      <c r="C97" s="302"/>
      <c r="D97" s="301"/>
      <c r="E97" s="305"/>
      <c r="F97" s="344"/>
    </row>
    <row r="98" spans="1:6">
      <c r="A98" s="309">
        <v>12.44</v>
      </c>
      <c r="B98" s="308" t="s">
        <v>2033</v>
      </c>
      <c r="C98" s="307"/>
      <c r="D98" s="306">
        <v>1</v>
      </c>
      <c r="E98" s="305">
        <f>C98*D98</f>
        <v>0</v>
      </c>
      <c r="F98" s="344"/>
    </row>
    <row r="99" spans="1:6">
      <c r="A99" s="304"/>
      <c r="B99" s="312"/>
      <c r="C99" s="302"/>
      <c r="D99" s="301"/>
      <c r="E99" s="305"/>
      <c r="F99" s="344"/>
    </row>
    <row r="100" spans="1:6">
      <c r="A100" s="304"/>
      <c r="B100" s="312"/>
      <c r="C100" s="302"/>
      <c r="D100" s="301"/>
      <c r="E100" s="305"/>
      <c r="F100" s="344"/>
    </row>
    <row r="101" spans="1:6">
      <c r="A101" s="309">
        <v>12.45</v>
      </c>
      <c r="B101" s="308" t="s">
        <v>2032</v>
      </c>
      <c r="C101" s="307"/>
      <c r="D101" s="310">
        <v>2</v>
      </c>
      <c r="E101" s="305">
        <f>C101*D101</f>
        <v>0</v>
      </c>
      <c r="F101" s="344"/>
    </row>
    <row r="102" spans="1:6" ht="24">
      <c r="A102" s="334"/>
      <c r="B102" s="303" t="s">
        <v>2031</v>
      </c>
      <c r="C102" s="332"/>
      <c r="D102" s="11"/>
      <c r="E102" s="305"/>
      <c r="F102" s="344"/>
    </row>
    <row r="103" spans="1:6">
      <c r="A103" s="304"/>
      <c r="B103" s="312" t="s">
        <v>2030</v>
      </c>
      <c r="C103" s="302"/>
      <c r="D103" s="301"/>
      <c r="E103" s="305"/>
      <c r="F103" s="344"/>
    </row>
    <row r="104" spans="1:6">
      <c r="A104" s="304"/>
      <c r="B104" s="312"/>
      <c r="C104" s="302"/>
      <c r="D104" s="301"/>
      <c r="E104" s="305"/>
      <c r="F104" s="344"/>
    </row>
    <row r="105" spans="1:6" ht="15.75">
      <c r="A105" s="334"/>
      <c r="B105" s="369" t="s">
        <v>2029</v>
      </c>
      <c r="C105" s="332"/>
      <c r="D105" s="11"/>
      <c r="E105" s="305"/>
      <c r="F105" s="344"/>
    </row>
    <row r="106" spans="1:6">
      <c r="A106" s="309">
        <v>13.01</v>
      </c>
      <c r="B106" s="317" t="s">
        <v>1966</v>
      </c>
      <c r="C106" s="307"/>
      <c r="D106" s="310">
        <v>1</v>
      </c>
      <c r="E106" s="305">
        <f>C106*D106</f>
        <v>0</v>
      </c>
      <c r="F106" s="344"/>
    </row>
    <row r="107" spans="1:6">
      <c r="A107" s="304"/>
      <c r="B107" s="303" t="s">
        <v>1829</v>
      </c>
      <c r="C107" s="302"/>
      <c r="D107" s="301"/>
      <c r="E107" s="305"/>
      <c r="F107" s="344"/>
    </row>
    <row r="108" spans="1:6">
      <c r="A108" s="309">
        <v>13.02</v>
      </c>
      <c r="B108" s="308" t="s">
        <v>2027</v>
      </c>
      <c r="C108" s="307"/>
      <c r="D108" s="310">
        <v>2</v>
      </c>
      <c r="E108" s="305">
        <f>C108*D108</f>
        <v>0</v>
      </c>
      <c r="F108" s="344"/>
    </row>
    <row r="109" spans="1:6">
      <c r="A109" s="304"/>
      <c r="B109" s="303" t="s">
        <v>2026</v>
      </c>
      <c r="C109" s="302"/>
      <c r="D109" s="301"/>
      <c r="E109" s="305"/>
      <c r="F109" s="344"/>
    </row>
    <row r="110" spans="1:6">
      <c r="A110" s="304"/>
      <c r="B110" s="312" t="s">
        <v>2028</v>
      </c>
      <c r="C110" s="302"/>
      <c r="D110" s="301"/>
      <c r="E110" s="305"/>
      <c r="F110" s="344"/>
    </row>
    <row r="111" spans="1:6">
      <c r="A111" s="309">
        <v>13.03</v>
      </c>
      <c r="B111" s="308" t="s">
        <v>2027</v>
      </c>
      <c r="C111" s="307"/>
      <c r="D111" s="310">
        <v>1</v>
      </c>
      <c r="E111" s="305">
        <f>C111*D111</f>
        <v>0</v>
      </c>
      <c r="F111" s="344"/>
    </row>
    <row r="112" spans="1:6">
      <c r="A112" s="304"/>
      <c r="B112" s="303" t="s">
        <v>2026</v>
      </c>
      <c r="C112" s="302"/>
      <c r="D112" s="301"/>
      <c r="E112" s="305"/>
      <c r="F112" s="344"/>
    </row>
    <row r="113" spans="1:6">
      <c r="A113" s="304"/>
      <c r="B113" s="312" t="s">
        <v>2025</v>
      </c>
      <c r="C113" s="302"/>
      <c r="D113" s="301"/>
      <c r="E113" s="305"/>
      <c r="F113" s="344"/>
    </row>
    <row r="114" spans="1:6">
      <c r="A114" s="309">
        <v>13.04</v>
      </c>
      <c r="B114" s="308" t="s">
        <v>2024</v>
      </c>
      <c r="C114" s="307"/>
      <c r="D114" s="310">
        <v>1</v>
      </c>
      <c r="E114" s="305">
        <f>C114*D114</f>
        <v>0</v>
      </c>
      <c r="F114" s="344"/>
    </row>
    <row r="115" spans="1:6">
      <c r="A115" s="304"/>
      <c r="B115" s="312" t="s">
        <v>2023</v>
      </c>
      <c r="C115" s="302"/>
      <c r="D115" s="301"/>
      <c r="E115" s="305"/>
      <c r="F115" s="344"/>
    </row>
    <row r="116" spans="1:6">
      <c r="A116" s="304"/>
      <c r="B116" s="312" t="s">
        <v>2022</v>
      </c>
      <c r="C116" s="302"/>
      <c r="D116" s="301"/>
      <c r="E116" s="305"/>
      <c r="F116" s="344"/>
    </row>
    <row r="117" spans="1:6">
      <c r="A117" s="304"/>
      <c r="B117" s="312" t="s">
        <v>2021</v>
      </c>
      <c r="C117" s="302"/>
      <c r="D117" s="301"/>
      <c r="E117" s="305"/>
      <c r="F117" s="344"/>
    </row>
    <row r="118" spans="1:6">
      <c r="A118" s="309">
        <v>13.05</v>
      </c>
      <c r="B118" s="317" t="s">
        <v>1880</v>
      </c>
      <c r="C118" s="307"/>
      <c r="D118" s="310">
        <v>1</v>
      </c>
      <c r="E118" s="305">
        <f>C118*D118</f>
        <v>0</v>
      </c>
      <c r="F118" s="344"/>
    </row>
    <row r="119" spans="1:6" ht="24">
      <c r="A119" s="334"/>
      <c r="B119" s="303" t="s">
        <v>1850</v>
      </c>
      <c r="C119" s="332"/>
      <c r="D119" s="11"/>
      <c r="E119" s="305"/>
      <c r="F119" s="344"/>
    </row>
    <row r="120" spans="1:6">
      <c r="A120" s="304"/>
      <c r="B120" s="312" t="s">
        <v>1879</v>
      </c>
      <c r="C120" s="302"/>
      <c r="D120" s="301"/>
      <c r="E120" s="305"/>
      <c r="F120" s="344"/>
    </row>
    <row r="121" spans="1:6">
      <c r="A121" s="309">
        <v>13.06</v>
      </c>
      <c r="B121" s="308" t="s">
        <v>2020</v>
      </c>
      <c r="C121" s="307"/>
      <c r="D121" s="310">
        <v>1</v>
      </c>
      <c r="E121" s="305">
        <f>C121*D121</f>
        <v>0</v>
      </c>
      <c r="F121" s="344"/>
    </row>
    <row r="122" spans="1:6">
      <c r="A122" s="304"/>
      <c r="B122" s="303" t="s">
        <v>2019</v>
      </c>
      <c r="C122" s="302"/>
      <c r="D122" s="301"/>
      <c r="E122" s="305"/>
      <c r="F122" s="344"/>
    </row>
    <row r="123" spans="1:6">
      <c r="A123" s="304"/>
      <c r="B123" s="312" t="s">
        <v>2018</v>
      </c>
      <c r="C123" s="302"/>
      <c r="D123" s="301"/>
      <c r="E123" s="305"/>
      <c r="F123" s="344"/>
    </row>
    <row r="124" spans="1:6">
      <c r="A124" s="309">
        <v>13.07</v>
      </c>
      <c r="B124" s="317" t="s">
        <v>2017</v>
      </c>
      <c r="C124" s="307"/>
      <c r="D124" s="310">
        <v>1</v>
      </c>
      <c r="E124" s="305">
        <f>C124*D124</f>
        <v>0</v>
      </c>
      <c r="F124" s="344"/>
    </row>
    <row r="125" spans="1:6" ht="60">
      <c r="A125" s="315"/>
      <c r="B125" s="303" t="s">
        <v>1877</v>
      </c>
      <c r="C125" s="314"/>
      <c r="D125" s="313"/>
      <c r="E125" s="305"/>
      <c r="F125" s="344"/>
    </row>
    <row r="126" spans="1:6">
      <c r="A126" s="309">
        <v>13.08</v>
      </c>
      <c r="B126" s="317" t="s">
        <v>2016</v>
      </c>
      <c r="C126" s="307"/>
      <c r="D126" s="310">
        <v>1</v>
      </c>
      <c r="E126" s="305">
        <f>C126*D126</f>
        <v>0</v>
      </c>
      <c r="F126" s="344"/>
    </row>
    <row r="127" spans="1:6" ht="24">
      <c r="A127" s="334"/>
      <c r="B127" s="303" t="s">
        <v>1934</v>
      </c>
      <c r="C127" s="332"/>
      <c r="D127" s="11"/>
      <c r="E127" s="305"/>
      <c r="F127" s="344"/>
    </row>
    <row r="128" spans="1:6">
      <c r="A128" s="304"/>
      <c r="B128" s="312" t="s">
        <v>2015</v>
      </c>
      <c r="C128" s="302"/>
      <c r="D128" s="301"/>
      <c r="E128" s="305"/>
      <c r="F128" s="344"/>
    </row>
    <row r="129" spans="1:6">
      <c r="A129" s="304"/>
      <c r="B129" s="312" t="s">
        <v>1932</v>
      </c>
      <c r="C129" s="302"/>
      <c r="D129" s="301"/>
      <c r="E129" s="305"/>
      <c r="F129" s="344"/>
    </row>
    <row r="130" spans="1:6">
      <c r="A130" s="309"/>
      <c r="B130" s="317"/>
      <c r="C130" s="307"/>
      <c r="D130" s="310"/>
      <c r="E130" s="305"/>
      <c r="F130" s="344"/>
    </row>
    <row r="131" spans="1:6">
      <c r="A131" s="304"/>
      <c r="B131" s="303"/>
      <c r="C131" s="302"/>
      <c r="D131" s="301"/>
      <c r="E131" s="305"/>
      <c r="F131" s="344"/>
    </row>
    <row r="132" spans="1:6">
      <c r="A132" s="304"/>
      <c r="B132" s="312"/>
      <c r="C132" s="302"/>
      <c r="D132" s="301"/>
      <c r="E132" s="305"/>
      <c r="F132" s="344"/>
    </row>
    <row r="133" spans="1:6">
      <c r="A133" s="309"/>
      <c r="B133" s="317"/>
      <c r="C133" s="307"/>
      <c r="D133" s="310"/>
      <c r="E133" s="305"/>
      <c r="F133" s="344"/>
    </row>
    <row r="134" spans="1:6">
      <c r="A134" s="315"/>
      <c r="B134" s="303"/>
      <c r="C134" s="314"/>
      <c r="D134" s="313"/>
      <c r="E134" s="305"/>
      <c r="F134" s="344"/>
    </row>
    <row r="135" spans="1:6">
      <c r="A135" s="309">
        <v>13.11</v>
      </c>
      <c r="B135" s="317" t="s">
        <v>2014</v>
      </c>
      <c r="C135" s="307"/>
      <c r="D135" s="310">
        <v>1</v>
      </c>
      <c r="E135" s="305">
        <f>C135*D135</f>
        <v>0</v>
      </c>
      <c r="F135" s="344"/>
    </row>
    <row r="136" spans="1:6" ht="96">
      <c r="A136" s="315"/>
      <c r="B136" s="354" t="s">
        <v>2013</v>
      </c>
      <c r="C136" s="314"/>
      <c r="D136" s="313"/>
      <c r="E136" s="305"/>
      <c r="F136" s="344"/>
    </row>
    <row r="137" spans="1:6">
      <c r="A137" s="304"/>
      <c r="B137" s="312" t="s">
        <v>2012</v>
      </c>
      <c r="C137" s="302"/>
      <c r="D137" s="301"/>
      <c r="E137" s="305"/>
      <c r="F137" s="344"/>
    </row>
    <row r="138" spans="1:6">
      <c r="A138" s="304"/>
      <c r="B138" s="355" t="s">
        <v>2011</v>
      </c>
      <c r="C138" s="302"/>
      <c r="D138" s="301"/>
      <c r="E138" s="305"/>
      <c r="F138" s="344"/>
    </row>
    <row r="139" spans="1:6">
      <c r="A139" s="309">
        <v>13.12</v>
      </c>
      <c r="B139" s="308" t="s">
        <v>2010</v>
      </c>
      <c r="C139" s="307"/>
      <c r="D139" s="310">
        <v>2</v>
      </c>
      <c r="E139" s="305">
        <f>C139*D139</f>
        <v>0</v>
      </c>
      <c r="F139" s="344"/>
    </row>
    <row r="140" spans="1:6">
      <c r="A140" s="304"/>
      <c r="B140" s="303" t="s">
        <v>2009</v>
      </c>
      <c r="C140" s="302"/>
      <c r="D140" s="301"/>
      <c r="E140" s="305"/>
      <c r="F140" s="344"/>
    </row>
    <row r="141" spans="1:6" ht="21.75">
      <c r="A141" s="364">
        <v>13.13</v>
      </c>
      <c r="B141" s="368" t="s">
        <v>2008</v>
      </c>
      <c r="C141" s="362"/>
      <c r="D141" s="361">
        <v>1</v>
      </c>
      <c r="E141" s="305">
        <f>C141*D141</f>
        <v>0</v>
      </c>
      <c r="F141" s="344"/>
    </row>
    <row r="142" spans="1:6" ht="24">
      <c r="A142" s="334"/>
      <c r="B142" s="303" t="s">
        <v>2007</v>
      </c>
      <c r="C142" s="332"/>
      <c r="D142" s="11"/>
      <c r="E142" s="305"/>
      <c r="F142" s="344"/>
    </row>
    <row r="143" spans="1:6">
      <c r="A143" s="304"/>
      <c r="B143" s="312" t="s">
        <v>2006</v>
      </c>
      <c r="C143" s="302"/>
      <c r="D143" s="301"/>
      <c r="E143" s="305"/>
      <c r="F143" s="344"/>
    </row>
    <row r="144" spans="1:6">
      <c r="A144" s="309">
        <v>13.14</v>
      </c>
      <c r="B144" s="367" t="s">
        <v>1904</v>
      </c>
      <c r="C144" s="307"/>
      <c r="D144" s="310">
        <v>1</v>
      </c>
      <c r="E144" s="305">
        <f>C144*D144</f>
        <v>0</v>
      </c>
      <c r="F144" s="344"/>
    </row>
    <row r="145" spans="1:6" ht="48">
      <c r="A145" s="315"/>
      <c r="B145" s="303" t="s">
        <v>1903</v>
      </c>
      <c r="C145" s="314"/>
      <c r="D145" s="313"/>
      <c r="E145" s="305"/>
      <c r="F145" s="344"/>
    </row>
    <row r="146" spans="1:6">
      <c r="A146" s="304"/>
      <c r="B146" s="312" t="s">
        <v>1902</v>
      </c>
      <c r="C146" s="302"/>
      <c r="D146" s="301"/>
      <c r="E146" s="305"/>
      <c r="F146" s="344"/>
    </row>
    <row r="147" spans="1:6">
      <c r="A147" s="304"/>
      <c r="B147" s="312" t="s">
        <v>1901</v>
      </c>
      <c r="C147" s="302"/>
      <c r="D147" s="301"/>
      <c r="E147" s="305"/>
      <c r="F147" s="344"/>
    </row>
    <row r="148" spans="1:6">
      <c r="A148" s="309">
        <v>13.15</v>
      </c>
      <c r="B148" s="367" t="s">
        <v>2005</v>
      </c>
      <c r="C148" s="307"/>
      <c r="D148" s="310">
        <v>1</v>
      </c>
      <c r="E148" s="305">
        <f>C148*D148</f>
        <v>0</v>
      </c>
      <c r="F148" s="344"/>
    </row>
    <row r="149" spans="1:6">
      <c r="A149" s="304"/>
      <c r="B149" s="312" t="s">
        <v>2004</v>
      </c>
      <c r="C149" s="302"/>
      <c r="D149" s="301"/>
      <c r="E149" s="305"/>
      <c r="F149" s="344"/>
    </row>
    <row r="150" spans="1:6">
      <c r="A150" s="304"/>
      <c r="B150" s="312" t="s">
        <v>2003</v>
      </c>
      <c r="C150" s="302"/>
      <c r="D150" s="301"/>
      <c r="E150" s="305"/>
      <c r="F150" s="344"/>
    </row>
    <row r="151" spans="1:6">
      <c r="A151" s="309">
        <v>13.16</v>
      </c>
      <c r="B151" s="317" t="s">
        <v>1976</v>
      </c>
      <c r="C151" s="307"/>
      <c r="D151" s="310">
        <v>1</v>
      </c>
      <c r="E151" s="305">
        <f>C151*D151</f>
        <v>0</v>
      </c>
      <c r="F151" s="344"/>
    </row>
    <row r="152" spans="1:6" ht="24">
      <c r="A152" s="334"/>
      <c r="B152" s="303" t="s">
        <v>1934</v>
      </c>
      <c r="C152" s="332"/>
      <c r="D152" s="11"/>
      <c r="E152" s="305"/>
      <c r="F152" s="344"/>
    </row>
    <row r="153" spans="1:6">
      <c r="A153" s="304"/>
      <c r="B153" s="312" t="s">
        <v>2002</v>
      </c>
      <c r="C153" s="302"/>
      <c r="D153" s="301"/>
      <c r="E153" s="305"/>
      <c r="F153" s="344"/>
    </row>
    <row r="154" spans="1:6">
      <c r="A154" s="304"/>
      <c r="B154" s="312" t="s">
        <v>2001</v>
      </c>
      <c r="C154" s="302"/>
      <c r="D154" s="301"/>
      <c r="E154" s="305"/>
      <c r="F154" s="344"/>
    </row>
    <row r="155" spans="1:6">
      <c r="A155" s="309">
        <v>13.17</v>
      </c>
      <c r="B155" s="317" t="s">
        <v>1880</v>
      </c>
      <c r="C155" s="307"/>
      <c r="D155" s="310">
        <v>1</v>
      </c>
      <c r="E155" s="305">
        <f>C155*D155</f>
        <v>0</v>
      </c>
      <c r="F155" s="344"/>
    </row>
    <row r="156" spans="1:6" ht="24">
      <c r="A156" s="334"/>
      <c r="B156" s="303" t="s">
        <v>1850</v>
      </c>
      <c r="C156" s="332"/>
      <c r="D156" s="11"/>
      <c r="E156" s="305"/>
      <c r="F156" s="344"/>
    </row>
    <row r="157" spans="1:6">
      <c r="A157" s="304"/>
      <c r="B157" s="312" t="s">
        <v>1879</v>
      </c>
      <c r="C157" s="302"/>
      <c r="D157" s="301"/>
      <c r="E157" s="305"/>
      <c r="F157" s="344"/>
    </row>
    <row r="158" spans="1:6">
      <c r="A158" s="309">
        <v>13.18</v>
      </c>
      <c r="B158" s="308" t="s">
        <v>2000</v>
      </c>
      <c r="C158" s="307"/>
      <c r="D158" s="310">
        <v>1</v>
      </c>
      <c r="E158" s="305">
        <f>C158*D158</f>
        <v>0</v>
      </c>
      <c r="F158" s="344"/>
    </row>
    <row r="159" spans="1:6" ht="24">
      <c r="A159" s="334"/>
      <c r="B159" s="303" t="s">
        <v>1999</v>
      </c>
      <c r="C159" s="332"/>
      <c r="D159" s="11"/>
      <c r="E159" s="305"/>
      <c r="F159" s="344"/>
    </row>
    <row r="160" spans="1:6">
      <c r="A160" s="304"/>
      <c r="B160" s="312" t="s">
        <v>1998</v>
      </c>
      <c r="C160" s="302"/>
      <c r="D160" s="301"/>
      <c r="E160" s="305"/>
      <c r="F160" s="344"/>
    </row>
    <row r="161" spans="1:6">
      <c r="A161" s="304"/>
      <c r="B161" s="312" t="s">
        <v>1997</v>
      </c>
      <c r="C161" s="302"/>
      <c r="D161" s="301"/>
      <c r="E161" s="305"/>
      <c r="F161" s="344"/>
    </row>
    <row r="162" spans="1:6" ht="21">
      <c r="A162" s="309">
        <v>13.19</v>
      </c>
      <c r="B162" s="308" t="s">
        <v>1996</v>
      </c>
      <c r="C162" s="307"/>
      <c r="D162" s="310">
        <v>1</v>
      </c>
      <c r="E162" s="305">
        <f>C162*D162</f>
        <v>0</v>
      </c>
      <c r="F162" s="344"/>
    </row>
    <row r="163" spans="1:6" ht="84">
      <c r="A163" s="315"/>
      <c r="B163" s="333" t="s">
        <v>1995</v>
      </c>
      <c r="C163" s="314"/>
      <c r="D163" s="313"/>
      <c r="E163" s="305"/>
      <c r="F163" s="344"/>
    </row>
    <row r="164" spans="1:6">
      <c r="A164" s="304"/>
      <c r="B164" s="312" t="s">
        <v>1994</v>
      </c>
      <c r="C164" s="302"/>
      <c r="D164" s="301"/>
      <c r="E164" s="305"/>
      <c r="F164" s="344"/>
    </row>
    <row r="165" spans="1:6">
      <c r="A165" s="309">
        <v>13.2</v>
      </c>
      <c r="B165" s="311" t="s">
        <v>1993</v>
      </c>
      <c r="C165" s="307"/>
      <c r="D165" s="310">
        <v>2</v>
      </c>
      <c r="E165" s="305">
        <f>C165*D165</f>
        <v>0</v>
      </c>
      <c r="F165" s="344"/>
    </row>
    <row r="166" spans="1:6" ht="24">
      <c r="A166" s="304"/>
      <c r="B166" s="333" t="s">
        <v>1992</v>
      </c>
      <c r="C166" s="302"/>
      <c r="D166" s="301"/>
      <c r="E166" s="305"/>
      <c r="F166" s="344"/>
    </row>
    <row r="167" spans="1:6">
      <c r="A167" s="309">
        <v>13.21</v>
      </c>
      <c r="B167" s="308" t="s">
        <v>1991</v>
      </c>
      <c r="C167" s="307"/>
      <c r="D167" s="310">
        <v>1</v>
      </c>
      <c r="E167" s="305">
        <f>C167*D167</f>
        <v>0</v>
      </c>
      <c r="F167" s="344"/>
    </row>
    <row r="168" spans="1:6">
      <c r="A168" s="304"/>
      <c r="B168" s="303" t="s">
        <v>1990</v>
      </c>
      <c r="C168" s="302"/>
      <c r="D168" s="301"/>
      <c r="E168" s="305"/>
      <c r="F168" s="344"/>
    </row>
    <row r="169" spans="1:6">
      <c r="A169" s="304"/>
      <c r="B169" s="312" t="s">
        <v>1989</v>
      </c>
      <c r="C169" s="302"/>
      <c r="D169" s="301"/>
      <c r="E169" s="305"/>
      <c r="F169" s="344"/>
    </row>
    <row r="170" spans="1:6">
      <c r="A170" s="309">
        <v>13.22</v>
      </c>
      <c r="B170" s="308" t="s">
        <v>1988</v>
      </c>
      <c r="C170" s="307"/>
      <c r="D170" s="310">
        <v>1</v>
      </c>
      <c r="E170" s="305">
        <f>C170*D170</f>
        <v>0</v>
      </c>
      <c r="F170" s="344"/>
    </row>
    <row r="171" spans="1:6">
      <c r="A171" s="304"/>
      <c r="B171" s="312" t="s">
        <v>1987</v>
      </c>
      <c r="C171" s="302"/>
      <c r="D171" s="301"/>
      <c r="E171" s="305"/>
      <c r="F171" s="344"/>
    </row>
    <row r="172" spans="1:6">
      <c r="A172" s="309"/>
      <c r="B172" s="317"/>
      <c r="C172" s="307"/>
      <c r="D172" s="310"/>
      <c r="E172" s="305"/>
      <c r="F172" s="344"/>
    </row>
    <row r="173" spans="1:6">
      <c r="A173" s="304"/>
      <c r="B173" s="303"/>
      <c r="C173" s="302"/>
      <c r="D173" s="301"/>
      <c r="E173" s="305"/>
      <c r="F173" s="344"/>
    </row>
    <row r="174" spans="1:6" ht="12.75" thickBot="1">
      <c r="A174" s="304"/>
      <c r="B174" s="312"/>
      <c r="C174" s="302"/>
      <c r="D174" s="301"/>
      <c r="E174" s="305"/>
      <c r="F174" s="344"/>
    </row>
    <row r="175" spans="1:6" ht="32.25" thickBot="1">
      <c r="A175" s="331"/>
      <c r="B175" s="330" t="s">
        <v>1986</v>
      </c>
      <c r="C175" s="329"/>
      <c r="D175" s="328"/>
      <c r="E175" s="327"/>
      <c r="F175" s="344"/>
    </row>
    <row r="176" spans="1:6">
      <c r="A176" s="309">
        <v>14.01</v>
      </c>
      <c r="B176" s="308" t="s">
        <v>1985</v>
      </c>
      <c r="C176" s="307"/>
      <c r="D176" s="310">
        <v>1</v>
      </c>
      <c r="E176" s="305">
        <f>C176*D176</f>
        <v>0</v>
      </c>
      <c r="F176" s="344"/>
    </row>
    <row r="177" spans="1:6" ht="24">
      <c r="A177" s="366" t="s">
        <v>1984</v>
      </c>
      <c r="B177" s="367" t="s">
        <v>1983</v>
      </c>
      <c r="C177" s="307"/>
      <c r="D177" s="310">
        <v>1</v>
      </c>
      <c r="E177" s="305">
        <f>C177*D177</f>
        <v>0</v>
      </c>
      <c r="F177" s="344"/>
    </row>
    <row r="178" spans="1:6">
      <c r="A178" s="309">
        <v>14.01</v>
      </c>
      <c r="B178" s="367" t="s">
        <v>1982</v>
      </c>
      <c r="C178" s="307"/>
      <c r="D178" s="310">
        <v>1</v>
      </c>
      <c r="E178" s="305">
        <f>C178*D178</f>
        <v>0</v>
      </c>
      <c r="F178" s="344"/>
    </row>
    <row r="179" spans="1:6" ht="24">
      <c r="A179" s="366" t="s">
        <v>1981</v>
      </c>
      <c r="B179" s="308" t="s">
        <v>1980</v>
      </c>
      <c r="C179" s="307"/>
      <c r="D179" s="310">
        <v>1</v>
      </c>
      <c r="E179" s="305">
        <f>C179*D179</f>
        <v>0</v>
      </c>
      <c r="F179" s="344"/>
    </row>
    <row r="180" spans="1:6">
      <c r="A180" s="309">
        <v>14.03</v>
      </c>
      <c r="B180" s="367" t="s">
        <v>1979</v>
      </c>
      <c r="C180" s="307"/>
      <c r="D180" s="310">
        <v>1</v>
      </c>
      <c r="E180" s="305">
        <f>C180*D180</f>
        <v>0</v>
      </c>
      <c r="F180" s="344"/>
    </row>
    <row r="181" spans="1:6">
      <c r="A181" s="304"/>
      <c r="B181" s="312" t="s">
        <v>1978</v>
      </c>
      <c r="C181" s="302"/>
      <c r="D181" s="301"/>
      <c r="E181" s="305"/>
      <c r="F181" s="344"/>
    </row>
    <row r="182" spans="1:6">
      <c r="A182" s="304"/>
      <c r="B182" s="312" t="s">
        <v>1977</v>
      </c>
      <c r="C182" s="302"/>
      <c r="D182" s="301"/>
      <c r="E182" s="305"/>
      <c r="F182" s="344"/>
    </row>
    <row r="183" spans="1:6">
      <c r="A183" s="309"/>
      <c r="B183" s="317"/>
      <c r="C183" s="307"/>
      <c r="D183" s="310"/>
      <c r="E183" s="305"/>
      <c r="F183" s="344"/>
    </row>
    <row r="184" spans="1:6">
      <c r="A184" s="366"/>
      <c r="B184" s="317"/>
      <c r="C184" s="307"/>
      <c r="D184" s="310"/>
      <c r="E184" s="305"/>
      <c r="F184" s="344"/>
    </row>
    <row r="185" spans="1:6">
      <c r="A185" s="309">
        <v>14.05</v>
      </c>
      <c r="B185" s="317" t="s">
        <v>1976</v>
      </c>
      <c r="C185" s="307"/>
      <c r="D185" s="310">
        <v>2</v>
      </c>
      <c r="E185" s="305">
        <f>C185*D185</f>
        <v>0</v>
      </c>
      <c r="F185" s="344"/>
    </row>
    <row r="186" spans="1:6" ht="24">
      <c r="A186" s="334"/>
      <c r="B186" s="365" t="s">
        <v>1975</v>
      </c>
      <c r="C186" s="332"/>
      <c r="D186" s="11"/>
      <c r="E186" s="305"/>
      <c r="F186" s="344"/>
    </row>
    <row r="187" spans="1:6">
      <c r="A187" s="304"/>
      <c r="B187" s="312" t="s">
        <v>1974</v>
      </c>
      <c r="C187" s="302"/>
      <c r="D187" s="301"/>
      <c r="E187" s="305"/>
      <c r="F187" s="344"/>
    </row>
    <row r="188" spans="1:6" ht="21.75">
      <c r="A188" s="364">
        <v>14.06</v>
      </c>
      <c r="B188" s="363" t="s">
        <v>1973</v>
      </c>
      <c r="C188" s="362"/>
      <c r="D188" s="361">
        <v>1</v>
      </c>
      <c r="E188" s="305">
        <f>C188*D188</f>
        <v>0</v>
      </c>
      <c r="F188" s="344"/>
    </row>
    <row r="189" spans="1:6">
      <c r="A189" s="304"/>
      <c r="B189" s="303" t="s">
        <v>1972</v>
      </c>
      <c r="C189" s="302"/>
      <c r="D189" s="301"/>
      <c r="E189" s="305"/>
      <c r="F189" s="344"/>
    </row>
    <row r="190" spans="1:6">
      <c r="A190" s="304"/>
      <c r="B190" s="312" t="s">
        <v>1971</v>
      </c>
      <c r="C190" s="302"/>
      <c r="D190" s="301"/>
      <c r="E190" s="305"/>
      <c r="F190" s="344"/>
    </row>
    <row r="191" spans="1:6">
      <c r="A191" s="309">
        <v>14.07</v>
      </c>
      <c r="B191" s="317" t="s">
        <v>1970</v>
      </c>
      <c r="C191" s="307"/>
      <c r="D191" s="310">
        <v>1</v>
      </c>
      <c r="E191" s="305">
        <f>C191*D191</f>
        <v>0</v>
      </c>
      <c r="F191" s="344"/>
    </row>
    <row r="192" spans="1:6" ht="48">
      <c r="A192" s="315"/>
      <c r="B192" s="354" t="s">
        <v>1969</v>
      </c>
      <c r="C192" s="314"/>
      <c r="D192" s="313"/>
      <c r="E192" s="305"/>
      <c r="F192" s="344"/>
    </row>
    <row r="193" spans="1:6">
      <c r="A193" s="304"/>
      <c r="B193" s="312" t="s">
        <v>1968</v>
      </c>
      <c r="C193" s="302"/>
      <c r="D193" s="301"/>
      <c r="E193" s="305"/>
      <c r="F193" s="344"/>
    </row>
    <row r="194" spans="1:6">
      <c r="A194" s="304"/>
      <c r="B194" s="312" t="s">
        <v>1967</v>
      </c>
      <c r="C194" s="302"/>
      <c r="D194" s="301"/>
      <c r="E194" s="305"/>
      <c r="F194" s="344"/>
    </row>
    <row r="195" spans="1:6">
      <c r="A195" s="309">
        <v>14.08</v>
      </c>
      <c r="B195" s="317" t="s">
        <v>1895</v>
      </c>
      <c r="C195" s="307"/>
      <c r="D195" s="310">
        <v>1</v>
      </c>
      <c r="E195" s="305">
        <f>C195*D195</f>
        <v>0</v>
      </c>
      <c r="F195" s="344"/>
    </row>
    <row r="196" spans="1:6">
      <c r="A196" s="304"/>
      <c r="B196" s="303" t="s">
        <v>1894</v>
      </c>
      <c r="C196" s="302"/>
      <c r="D196" s="301"/>
      <c r="E196" s="305"/>
      <c r="F196" s="344"/>
    </row>
    <row r="197" spans="1:6">
      <c r="A197" s="309">
        <v>14.09</v>
      </c>
      <c r="B197" s="317" t="s">
        <v>1966</v>
      </c>
      <c r="C197" s="307"/>
      <c r="D197" s="310">
        <v>1</v>
      </c>
      <c r="E197" s="305">
        <f>C197*D197</f>
        <v>0</v>
      </c>
      <c r="F197" s="344"/>
    </row>
    <row r="198" spans="1:6">
      <c r="A198" s="304"/>
      <c r="B198" s="303" t="s">
        <v>1829</v>
      </c>
      <c r="C198" s="302"/>
      <c r="D198" s="301"/>
      <c r="E198" s="305"/>
      <c r="F198" s="344"/>
    </row>
    <row r="199" spans="1:6">
      <c r="A199" s="309"/>
      <c r="B199" s="317"/>
      <c r="C199" s="307"/>
      <c r="D199" s="310"/>
      <c r="E199" s="305"/>
      <c r="F199" s="344"/>
    </row>
    <row r="200" spans="1:6">
      <c r="A200" s="304"/>
      <c r="B200" s="312"/>
      <c r="C200" s="302"/>
      <c r="D200" s="301"/>
      <c r="E200" s="305"/>
      <c r="F200" s="344"/>
    </row>
    <row r="201" spans="1:6">
      <c r="A201" s="304"/>
      <c r="B201" s="312"/>
      <c r="C201" s="302"/>
      <c r="D201" s="301"/>
      <c r="E201" s="305"/>
      <c r="F201" s="344"/>
    </row>
    <row r="202" spans="1:6">
      <c r="A202" s="304"/>
      <c r="B202" s="312"/>
      <c r="C202" s="302"/>
      <c r="D202" s="301"/>
      <c r="E202" s="305"/>
      <c r="F202" s="344"/>
    </row>
    <row r="203" spans="1:6">
      <c r="A203" s="309"/>
      <c r="B203" s="317"/>
      <c r="C203" s="307"/>
      <c r="D203" s="310"/>
      <c r="E203" s="305"/>
      <c r="F203" s="344"/>
    </row>
    <row r="204" spans="1:6">
      <c r="A204" s="304"/>
      <c r="B204" s="303"/>
      <c r="C204" s="302"/>
      <c r="D204" s="301"/>
      <c r="E204" s="305"/>
      <c r="F204" s="344"/>
    </row>
    <row r="205" spans="1:6">
      <c r="A205" s="304"/>
      <c r="B205" s="312"/>
      <c r="C205" s="302"/>
      <c r="D205" s="301"/>
      <c r="E205" s="305"/>
      <c r="F205" s="344"/>
    </row>
    <row r="206" spans="1:6" ht="21">
      <c r="A206" s="309">
        <v>14.12</v>
      </c>
      <c r="B206" s="308" t="s">
        <v>1965</v>
      </c>
      <c r="C206" s="307"/>
      <c r="D206" s="310">
        <v>2</v>
      </c>
      <c r="E206" s="305">
        <f>C206*D206</f>
        <v>0</v>
      </c>
      <c r="F206" s="344"/>
    </row>
    <row r="207" spans="1:6" ht="84">
      <c r="A207" s="315"/>
      <c r="B207" s="303" t="s">
        <v>1964</v>
      </c>
      <c r="C207" s="314"/>
      <c r="D207" s="313"/>
      <c r="E207" s="305"/>
      <c r="F207" s="344"/>
    </row>
    <row r="208" spans="1:6">
      <c r="A208" s="304"/>
      <c r="B208" s="312" t="s">
        <v>1861</v>
      </c>
      <c r="C208" s="302"/>
      <c r="D208" s="301"/>
      <c r="E208" s="305"/>
      <c r="F208" s="344"/>
    </row>
    <row r="209" spans="1:6">
      <c r="A209" s="304"/>
      <c r="B209" s="312" t="s">
        <v>1963</v>
      </c>
      <c r="C209" s="302"/>
      <c r="D209" s="301"/>
      <c r="E209" s="305"/>
      <c r="F209" s="344"/>
    </row>
    <row r="210" spans="1:6">
      <c r="A210" s="304"/>
      <c r="B210" s="312" t="s">
        <v>1962</v>
      </c>
      <c r="C210" s="302"/>
      <c r="D210" s="301"/>
      <c r="E210" s="305"/>
      <c r="F210" s="344"/>
    </row>
    <row r="211" spans="1:6">
      <c r="A211" s="309">
        <v>14.14</v>
      </c>
      <c r="B211" s="308" t="s">
        <v>1961</v>
      </c>
      <c r="C211" s="307"/>
      <c r="D211" s="310">
        <v>1</v>
      </c>
      <c r="E211" s="305">
        <f>C211*D211</f>
        <v>0</v>
      </c>
      <c r="F211" s="344"/>
    </row>
    <row r="212" spans="1:6" ht="60">
      <c r="A212" s="315"/>
      <c r="B212" s="354" t="s">
        <v>1884</v>
      </c>
      <c r="C212" s="314"/>
      <c r="D212" s="313"/>
      <c r="E212" s="305"/>
      <c r="F212" s="344"/>
    </row>
    <row r="213" spans="1:6">
      <c r="A213" s="304"/>
      <c r="B213" s="312" t="s">
        <v>1883</v>
      </c>
      <c r="C213" s="302"/>
      <c r="D213" s="301"/>
      <c r="E213" s="305"/>
      <c r="F213" s="344"/>
    </row>
    <row r="214" spans="1:6">
      <c r="A214" s="304"/>
      <c r="B214" s="312" t="s">
        <v>1882</v>
      </c>
      <c r="C214" s="302"/>
      <c r="D214" s="301"/>
      <c r="E214" s="305"/>
      <c r="F214" s="344"/>
    </row>
    <row r="215" spans="1:6">
      <c r="A215" s="304"/>
      <c r="B215" s="312" t="s">
        <v>1881</v>
      </c>
      <c r="C215" s="302"/>
      <c r="D215" s="301"/>
      <c r="E215" s="305"/>
      <c r="F215" s="344"/>
    </row>
    <row r="216" spans="1:6">
      <c r="A216" s="309">
        <v>14.15</v>
      </c>
      <c r="B216" s="308" t="s">
        <v>1960</v>
      </c>
      <c r="C216" s="307"/>
      <c r="D216" s="310">
        <v>1</v>
      </c>
      <c r="E216" s="305">
        <f>C216*D216</f>
        <v>0</v>
      </c>
      <c r="F216" s="344"/>
    </row>
    <row r="217" spans="1:6" ht="72">
      <c r="A217" s="315"/>
      <c r="B217" s="354" t="s">
        <v>1959</v>
      </c>
      <c r="C217" s="314"/>
      <c r="D217" s="313"/>
      <c r="E217" s="305"/>
      <c r="F217" s="344"/>
    </row>
    <row r="218" spans="1:6">
      <c r="A218" s="304"/>
      <c r="B218" s="312" t="s">
        <v>1883</v>
      </c>
      <c r="C218" s="302"/>
      <c r="D218" s="301"/>
      <c r="E218" s="305"/>
      <c r="F218" s="344"/>
    </row>
    <row r="219" spans="1:6">
      <c r="A219" s="304"/>
      <c r="B219" s="312" t="s">
        <v>1958</v>
      </c>
      <c r="C219" s="302"/>
      <c r="D219" s="301"/>
      <c r="E219" s="305"/>
      <c r="F219" s="344"/>
    </row>
    <row r="220" spans="1:6">
      <c r="A220" s="304"/>
      <c r="B220" s="312" t="s">
        <v>1957</v>
      </c>
      <c r="C220" s="302"/>
      <c r="D220" s="301"/>
      <c r="E220" s="305"/>
      <c r="F220" s="344"/>
    </row>
    <row r="221" spans="1:6">
      <c r="A221" s="309">
        <v>14.16</v>
      </c>
      <c r="B221" s="317" t="s">
        <v>1952</v>
      </c>
      <c r="C221" s="307"/>
      <c r="D221" s="310">
        <v>1</v>
      </c>
      <c r="E221" s="305">
        <f>C221*D221</f>
        <v>0</v>
      </c>
      <c r="F221" s="344"/>
    </row>
    <row r="222" spans="1:6" ht="36">
      <c r="A222" s="334"/>
      <c r="B222" s="303" t="s">
        <v>1951</v>
      </c>
      <c r="C222" s="332"/>
      <c r="D222" s="11"/>
      <c r="E222" s="305"/>
      <c r="F222" s="344"/>
    </row>
    <row r="223" spans="1:6">
      <c r="A223" s="304"/>
      <c r="B223" s="312" t="s">
        <v>1950</v>
      </c>
      <c r="C223" s="302"/>
      <c r="D223" s="301"/>
      <c r="E223" s="305"/>
      <c r="F223" s="344"/>
    </row>
    <row r="224" spans="1:6">
      <c r="A224" s="304"/>
      <c r="B224" s="312" t="s">
        <v>1949</v>
      </c>
      <c r="C224" s="302"/>
      <c r="D224" s="301"/>
      <c r="E224" s="305"/>
      <c r="F224" s="344"/>
    </row>
    <row r="225" spans="1:6">
      <c r="A225" s="309">
        <v>14.17</v>
      </c>
      <c r="B225" s="317" t="s">
        <v>1956</v>
      </c>
      <c r="C225" s="307"/>
      <c r="D225" s="310">
        <v>1</v>
      </c>
      <c r="E225" s="305">
        <f>C225*D225</f>
        <v>0</v>
      </c>
      <c r="F225" s="344"/>
    </row>
    <row r="226" spans="1:6" ht="36">
      <c r="A226" s="309"/>
      <c r="B226" s="354" t="s">
        <v>1955</v>
      </c>
      <c r="C226" s="314"/>
      <c r="D226" s="313"/>
      <c r="E226" s="305"/>
      <c r="F226" s="344"/>
    </row>
    <row r="227" spans="1:6">
      <c r="A227" s="309"/>
      <c r="B227" s="312" t="s">
        <v>1950</v>
      </c>
      <c r="C227" s="302"/>
      <c r="D227" s="301"/>
      <c r="E227" s="305"/>
      <c r="F227" s="344"/>
    </row>
    <row r="228" spans="1:6">
      <c r="A228" s="309"/>
      <c r="B228" s="312" t="s">
        <v>1954</v>
      </c>
      <c r="C228" s="302"/>
      <c r="D228" s="301"/>
      <c r="E228" s="305"/>
      <c r="F228" s="344"/>
    </row>
    <row r="229" spans="1:6">
      <c r="A229" s="309"/>
      <c r="B229" s="312" t="s">
        <v>1953</v>
      </c>
      <c r="C229" s="302"/>
      <c r="D229" s="301"/>
      <c r="E229" s="305"/>
      <c r="F229" s="344"/>
    </row>
    <row r="230" spans="1:6">
      <c r="A230" s="309">
        <v>14.18</v>
      </c>
      <c r="B230" s="317" t="s">
        <v>1952</v>
      </c>
      <c r="C230" s="307"/>
      <c r="D230" s="310">
        <v>1</v>
      </c>
      <c r="E230" s="305">
        <f>C230*D230</f>
        <v>0</v>
      </c>
      <c r="F230" s="344"/>
    </row>
    <row r="231" spans="1:6" ht="36">
      <c r="A231" s="309"/>
      <c r="B231" s="349" t="s">
        <v>1951</v>
      </c>
      <c r="C231" s="314"/>
      <c r="D231" s="313"/>
      <c r="E231" s="305"/>
    </row>
    <row r="232" spans="1:6">
      <c r="A232" s="309"/>
      <c r="B232" s="347" t="s">
        <v>1950</v>
      </c>
      <c r="C232" s="314"/>
      <c r="D232" s="313"/>
      <c r="E232" s="305"/>
    </row>
    <row r="233" spans="1:6">
      <c r="A233" s="309"/>
      <c r="B233" s="347" t="s">
        <v>1949</v>
      </c>
      <c r="C233" s="314"/>
      <c r="D233" s="313"/>
      <c r="E233" s="305"/>
    </row>
    <row r="234" spans="1:6">
      <c r="A234" s="309" t="s">
        <v>1948</v>
      </c>
      <c r="B234" s="356" t="s">
        <v>1947</v>
      </c>
      <c r="C234" s="307"/>
      <c r="D234" s="310">
        <v>1</v>
      </c>
      <c r="E234" s="305">
        <f>C234*D234</f>
        <v>0</v>
      </c>
    </row>
    <row r="235" spans="1:6" ht="300.60000000000002" customHeight="1">
      <c r="A235" s="309"/>
      <c r="B235" s="360" t="s">
        <v>1946</v>
      </c>
      <c r="C235" s="314"/>
      <c r="D235" s="313"/>
      <c r="E235" s="305"/>
    </row>
    <row r="236" spans="1:6">
      <c r="A236" s="309"/>
      <c r="B236" s="347"/>
      <c r="C236" s="302"/>
      <c r="D236" s="301"/>
      <c r="E236" s="305"/>
    </row>
    <row r="237" spans="1:6">
      <c r="A237" s="309"/>
      <c r="B237" s="347"/>
      <c r="C237" s="302"/>
      <c r="D237" s="301"/>
      <c r="E237" s="305"/>
    </row>
    <row r="238" spans="1:6">
      <c r="A238" s="309"/>
      <c r="B238" s="347"/>
      <c r="C238" s="302"/>
      <c r="D238" s="301"/>
      <c r="E238" s="305"/>
    </row>
    <row r="239" spans="1:6">
      <c r="A239" s="309" t="s">
        <v>1945</v>
      </c>
      <c r="B239" s="346" t="s">
        <v>1944</v>
      </c>
      <c r="C239" s="307"/>
      <c r="D239" s="310">
        <v>1</v>
      </c>
      <c r="E239" s="305">
        <f>C239*D239</f>
        <v>0</v>
      </c>
    </row>
    <row r="240" spans="1:6" ht="84">
      <c r="A240" s="309"/>
      <c r="B240" s="357" t="s">
        <v>1943</v>
      </c>
      <c r="C240" s="314"/>
      <c r="D240" s="313"/>
      <c r="E240" s="305"/>
    </row>
    <row r="241" spans="1:5">
      <c r="A241" s="309"/>
      <c r="B241" s="347" t="s">
        <v>1942</v>
      </c>
      <c r="C241" s="302"/>
      <c r="D241" s="301"/>
      <c r="E241" s="305"/>
    </row>
    <row r="242" spans="1:5">
      <c r="A242" s="309"/>
      <c r="B242" s="347" t="s">
        <v>1941</v>
      </c>
      <c r="C242" s="302"/>
      <c r="D242" s="301"/>
      <c r="E242" s="305"/>
    </row>
    <row r="243" spans="1:5">
      <c r="A243" s="309"/>
      <c r="B243" s="347" t="s">
        <v>1940</v>
      </c>
      <c r="C243" s="302"/>
      <c r="D243" s="301"/>
      <c r="E243" s="305"/>
    </row>
    <row r="244" spans="1:5">
      <c r="A244" s="309"/>
      <c r="B244" s="347"/>
      <c r="C244" s="302"/>
      <c r="D244" s="301"/>
      <c r="E244" s="305"/>
    </row>
    <row r="245" spans="1:5">
      <c r="A245" s="309" t="s">
        <v>1939</v>
      </c>
      <c r="B245" s="356" t="s">
        <v>1938</v>
      </c>
      <c r="C245" s="307"/>
      <c r="D245" s="310">
        <v>1</v>
      </c>
      <c r="E245" s="305">
        <f>C245*D245</f>
        <v>0</v>
      </c>
    </row>
    <row r="246" spans="1:5">
      <c r="A246" s="309"/>
      <c r="B246" s="347"/>
      <c r="C246" s="302"/>
      <c r="D246" s="301"/>
      <c r="E246" s="305"/>
    </row>
    <row r="247" spans="1:5" ht="72">
      <c r="A247" s="309"/>
      <c r="B247" s="359" t="s">
        <v>1937</v>
      </c>
      <c r="C247" s="302"/>
      <c r="D247" s="301"/>
      <c r="E247" s="305"/>
    </row>
    <row r="248" spans="1:5">
      <c r="A248" s="309"/>
      <c r="B248" s="347"/>
      <c r="C248" s="302"/>
      <c r="D248" s="301"/>
      <c r="E248" s="305"/>
    </row>
    <row r="249" spans="1:5">
      <c r="A249" s="309" t="s">
        <v>1936</v>
      </c>
      <c r="B249" s="346" t="s">
        <v>1935</v>
      </c>
      <c r="C249" s="307"/>
      <c r="D249" s="310">
        <v>1</v>
      </c>
      <c r="E249" s="305">
        <f>C249*D249</f>
        <v>0</v>
      </c>
    </row>
    <row r="250" spans="1:5" ht="36">
      <c r="A250" s="309"/>
      <c r="B250" s="349" t="s">
        <v>1934</v>
      </c>
      <c r="C250" s="332"/>
      <c r="D250" s="11"/>
      <c r="E250" s="305"/>
    </row>
    <row r="251" spans="1:5">
      <c r="A251" s="309"/>
      <c r="B251" s="347" t="s">
        <v>1933</v>
      </c>
      <c r="C251" s="302"/>
      <c r="D251" s="301"/>
      <c r="E251" s="305"/>
    </row>
    <row r="252" spans="1:5">
      <c r="A252" s="309"/>
      <c r="B252" s="347" t="s">
        <v>1932</v>
      </c>
      <c r="C252" s="302"/>
      <c r="D252" s="301"/>
      <c r="E252" s="305"/>
    </row>
    <row r="253" spans="1:5" ht="21">
      <c r="A253" s="309" t="s">
        <v>1931</v>
      </c>
      <c r="B253" s="356" t="s">
        <v>1930</v>
      </c>
      <c r="C253" s="307"/>
      <c r="D253" s="310">
        <v>2</v>
      </c>
      <c r="E253" s="305">
        <f>C253*D253</f>
        <v>0</v>
      </c>
    </row>
    <row r="254" spans="1:5" ht="72">
      <c r="A254" s="309"/>
      <c r="B254" s="349" t="s">
        <v>1891</v>
      </c>
      <c r="C254" s="314"/>
      <c r="D254" s="313"/>
      <c r="E254" s="305"/>
    </row>
    <row r="255" spans="1:5">
      <c r="A255" s="309"/>
      <c r="B255" s="347" t="s">
        <v>1929</v>
      </c>
      <c r="C255" s="302"/>
      <c r="D255" s="301"/>
      <c r="E255" s="305"/>
    </row>
    <row r="256" spans="1:5">
      <c r="A256" s="309"/>
      <c r="B256" s="347" t="s">
        <v>1889</v>
      </c>
      <c r="C256" s="302"/>
      <c r="D256" s="301"/>
      <c r="E256" s="305"/>
    </row>
    <row r="257" spans="1:5">
      <c r="A257" s="309"/>
      <c r="B257" s="347" t="s">
        <v>1888</v>
      </c>
      <c r="C257" s="302"/>
      <c r="D257" s="301"/>
      <c r="E257" s="305"/>
    </row>
    <row r="258" spans="1:5">
      <c r="A258" s="309" t="s">
        <v>1928</v>
      </c>
      <c r="B258" s="356" t="s">
        <v>1927</v>
      </c>
      <c r="C258" s="307"/>
      <c r="D258" s="310">
        <v>1</v>
      </c>
      <c r="E258" s="305">
        <f>C258*D258</f>
        <v>0</v>
      </c>
    </row>
    <row r="259" spans="1:5">
      <c r="A259" s="309"/>
      <c r="B259" s="347" t="s">
        <v>1923</v>
      </c>
      <c r="C259" s="302"/>
      <c r="D259" s="301"/>
      <c r="E259" s="305"/>
    </row>
    <row r="260" spans="1:5">
      <c r="A260" s="309"/>
      <c r="B260" s="347"/>
      <c r="C260" s="302"/>
      <c r="D260" s="301"/>
      <c r="E260" s="305"/>
    </row>
    <row r="261" spans="1:5" ht="21">
      <c r="A261" s="309" t="s">
        <v>1926</v>
      </c>
      <c r="B261" s="356" t="s">
        <v>1925</v>
      </c>
      <c r="C261" s="307"/>
      <c r="D261" s="310">
        <v>1</v>
      </c>
      <c r="E261" s="305">
        <f>C261*D261</f>
        <v>0</v>
      </c>
    </row>
    <row r="262" spans="1:5" ht="22.5">
      <c r="A262" s="309"/>
      <c r="B262" s="358" t="s">
        <v>1924</v>
      </c>
      <c r="C262" s="307"/>
      <c r="D262" s="310"/>
      <c r="E262" s="305"/>
    </row>
    <row r="263" spans="1:5">
      <c r="A263" s="309"/>
      <c r="B263" s="347" t="s">
        <v>1923</v>
      </c>
      <c r="C263" s="302"/>
      <c r="D263" s="301"/>
      <c r="E263" s="305"/>
    </row>
    <row r="264" spans="1:5">
      <c r="A264" s="309"/>
      <c r="B264" s="347"/>
      <c r="C264" s="302"/>
      <c r="D264" s="301"/>
      <c r="E264" s="305"/>
    </row>
    <row r="265" spans="1:5">
      <c r="A265" s="309" t="s">
        <v>1922</v>
      </c>
      <c r="B265" s="356" t="s">
        <v>1911</v>
      </c>
      <c r="C265" s="307"/>
      <c r="D265" s="310">
        <v>2</v>
      </c>
      <c r="E265" s="305">
        <f>C265*D265</f>
        <v>0</v>
      </c>
    </row>
    <row r="266" spans="1:5" ht="84">
      <c r="A266" s="309"/>
      <c r="B266" s="357" t="s">
        <v>1921</v>
      </c>
      <c r="C266" s="314"/>
      <c r="D266" s="313"/>
      <c r="E266" s="305"/>
    </row>
    <row r="267" spans="1:5">
      <c r="A267" s="309"/>
      <c r="B267" s="347" t="s">
        <v>1920</v>
      </c>
      <c r="C267" s="302"/>
      <c r="D267" s="301"/>
      <c r="E267" s="305"/>
    </row>
    <row r="268" spans="1:5">
      <c r="A268" s="309"/>
      <c r="B268" s="347" t="s">
        <v>1919</v>
      </c>
      <c r="C268" s="302"/>
      <c r="D268" s="301"/>
      <c r="E268" s="305"/>
    </row>
    <row r="269" spans="1:5">
      <c r="A269" s="309"/>
      <c r="B269" s="347" t="s">
        <v>1918</v>
      </c>
      <c r="C269" s="302"/>
      <c r="D269" s="301"/>
      <c r="E269" s="305"/>
    </row>
    <row r="270" spans="1:5" ht="21">
      <c r="A270" s="309" t="s">
        <v>1917</v>
      </c>
      <c r="B270" s="356" t="s">
        <v>1916</v>
      </c>
      <c r="C270" s="307"/>
      <c r="D270" s="310">
        <v>2</v>
      </c>
      <c r="E270" s="305">
        <f>C270*D270</f>
        <v>0</v>
      </c>
    </row>
    <row r="271" spans="1:5" ht="84">
      <c r="A271" s="309"/>
      <c r="B271" s="349" t="s">
        <v>1915</v>
      </c>
      <c r="C271" s="314"/>
      <c r="D271" s="313"/>
      <c r="E271" s="305"/>
    </row>
    <row r="272" spans="1:5">
      <c r="A272" s="309"/>
      <c r="B272" s="347" t="s">
        <v>1914</v>
      </c>
      <c r="C272" s="302"/>
      <c r="D272" s="301"/>
      <c r="E272" s="305"/>
    </row>
    <row r="273" spans="1:6">
      <c r="A273" s="309"/>
      <c r="B273" s="347" t="s">
        <v>1913</v>
      </c>
      <c r="C273" s="302"/>
      <c r="D273" s="301"/>
      <c r="E273" s="305"/>
    </row>
    <row r="274" spans="1:6">
      <c r="A274" s="309"/>
      <c r="B274" s="347" t="s">
        <v>1907</v>
      </c>
      <c r="C274" s="302"/>
      <c r="D274" s="301"/>
      <c r="E274" s="305"/>
    </row>
    <row r="275" spans="1:6">
      <c r="A275" s="309" t="s">
        <v>1912</v>
      </c>
      <c r="B275" s="356" t="s">
        <v>1911</v>
      </c>
      <c r="C275" s="307"/>
      <c r="D275" s="310">
        <v>1</v>
      </c>
      <c r="E275" s="305">
        <f>C275*D275</f>
        <v>0</v>
      </c>
    </row>
    <row r="276" spans="1:6" ht="84">
      <c r="A276" s="309"/>
      <c r="B276" s="348" t="s">
        <v>1910</v>
      </c>
      <c r="C276" s="314"/>
      <c r="D276" s="313"/>
      <c r="E276" s="305"/>
    </row>
    <row r="277" spans="1:6">
      <c r="A277" s="309"/>
      <c r="B277" s="347" t="s">
        <v>1909</v>
      </c>
      <c r="C277" s="302"/>
      <c r="D277" s="301"/>
      <c r="E277" s="305"/>
    </row>
    <row r="278" spans="1:6">
      <c r="A278" s="309"/>
      <c r="B278" s="347" t="s">
        <v>1908</v>
      </c>
      <c r="C278" s="302"/>
      <c r="D278" s="301"/>
      <c r="E278" s="305"/>
    </row>
    <row r="279" spans="1:6">
      <c r="A279" s="309"/>
      <c r="B279" s="347" t="s">
        <v>1907</v>
      </c>
      <c r="C279" s="302"/>
      <c r="D279" s="301"/>
      <c r="E279" s="305"/>
    </row>
    <row r="280" spans="1:6">
      <c r="A280" s="309">
        <v>14.28</v>
      </c>
      <c r="B280" s="311" t="s">
        <v>1906</v>
      </c>
      <c r="C280" s="307"/>
      <c r="D280" s="310">
        <v>1</v>
      </c>
      <c r="E280" s="305">
        <f>C280*D280</f>
        <v>0</v>
      </c>
      <c r="F280" s="344"/>
    </row>
    <row r="281" spans="1:6">
      <c r="A281" s="304"/>
      <c r="B281" s="355" t="s">
        <v>1905</v>
      </c>
      <c r="C281" s="302"/>
      <c r="D281" s="301"/>
      <c r="E281" s="305"/>
      <c r="F281" s="344"/>
    </row>
    <row r="282" spans="1:6">
      <c r="A282" s="304"/>
      <c r="B282" s="312"/>
      <c r="C282" s="302"/>
      <c r="D282" s="301"/>
      <c r="E282" s="305"/>
      <c r="F282" s="344"/>
    </row>
    <row r="283" spans="1:6">
      <c r="A283" s="309">
        <v>14.29</v>
      </c>
      <c r="B283" s="317" t="s">
        <v>1904</v>
      </c>
      <c r="C283" s="307"/>
      <c r="D283" s="310">
        <v>3</v>
      </c>
      <c r="E283" s="305">
        <f>C283*D283</f>
        <v>0</v>
      </c>
      <c r="F283" s="344"/>
    </row>
    <row r="284" spans="1:6" ht="48">
      <c r="A284" s="315"/>
      <c r="B284" s="303" t="s">
        <v>1903</v>
      </c>
      <c r="C284" s="314"/>
      <c r="D284" s="313"/>
      <c r="E284" s="305"/>
      <c r="F284" s="344"/>
    </row>
    <row r="285" spans="1:6">
      <c r="A285" s="304"/>
      <c r="B285" s="312" t="s">
        <v>1902</v>
      </c>
      <c r="C285" s="302"/>
      <c r="D285" s="301"/>
      <c r="E285" s="305"/>
      <c r="F285" s="344"/>
    </row>
    <row r="286" spans="1:6">
      <c r="A286" s="304"/>
      <c r="B286" s="312" t="s">
        <v>1901</v>
      </c>
      <c r="C286" s="302"/>
      <c r="D286" s="301"/>
      <c r="E286" s="305"/>
      <c r="F286" s="344"/>
    </row>
    <row r="287" spans="1:6">
      <c r="A287" s="309" t="s">
        <v>1900</v>
      </c>
      <c r="B287" s="317" t="s">
        <v>1899</v>
      </c>
      <c r="C287" s="307"/>
      <c r="D287" s="310">
        <v>1</v>
      </c>
      <c r="E287" s="305">
        <f>C287*D287</f>
        <v>0</v>
      </c>
      <c r="F287" s="344"/>
    </row>
    <row r="288" spans="1:6">
      <c r="A288" s="304"/>
      <c r="B288" s="303" t="s">
        <v>1898</v>
      </c>
      <c r="C288" s="302"/>
      <c r="D288" s="301"/>
      <c r="E288" s="305"/>
      <c r="F288" s="344"/>
    </row>
    <row r="289" spans="1:6">
      <c r="A289" s="304"/>
      <c r="B289" s="312" t="s">
        <v>1897</v>
      </c>
      <c r="C289" s="302"/>
      <c r="D289" s="301"/>
      <c r="E289" s="305"/>
      <c r="F289" s="344"/>
    </row>
    <row r="290" spans="1:6">
      <c r="A290" s="309" t="s">
        <v>1896</v>
      </c>
      <c r="B290" s="317" t="s">
        <v>1895</v>
      </c>
      <c r="C290" s="307"/>
      <c r="D290" s="310">
        <v>1</v>
      </c>
      <c r="E290" s="305">
        <f>C290*D290</f>
        <v>0</v>
      </c>
      <c r="F290" s="344"/>
    </row>
    <row r="291" spans="1:6" ht="12.75" thickBot="1">
      <c r="A291" s="304"/>
      <c r="B291" s="303" t="s">
        <v>1894</v>
      </c>
      <c r="C291" s="302"/>
      <c r="D291" s="301"/>
      <c r="E291" s="305"/>
      <c r="F291" s="344"/>
    </row>
    <row r="292" spans="1:6" ht="16.5" thickBot="1">
      <c r="A292" s="331"/>
      <c r="B292" s="330" t="s">
        <v>1893</v>
      </c>
      <c r="C292" s="329"/>
      <c r="D292" s="328"/>
      <c r="E292" s="327"/>
      <c r="F292" s="344"/>
    </row>
    <row r="293" spans="1:6" ht="21">
      <c r="A293" s="309">
        <v>20.010000000000002</v>
      </c>
      <c r="B293" s="308" t="s">
        <v>1892</v>
      </c>
      <c r="C293" s="307"/>
      <c r="D293" s="310">
        <v>3</v>
      </c>
      <c r="E293" s="305">
        <f>C293*D293</f>
        <v>0</v>
      </c>
      <c r="F293" s="344"/>
    </row>
    <row r="294" spans="1:6" ht="60">
      <c r="A294" s="315"/>
      <c r="B294" s="303" t="s">
        <v>1891</v>
      </c>
      <c r="C294" s="314"/>
      <c r="D294" s="313"/>
      <c r="E294" s="305"/>
      <c r="F294" s="344"/>
    </row>
    <row r="295" spans="1:6">
      <c r="A295" s="304"/>
      <c r="B295" s="355" t="s">
        <v>1890</v>
      </c>
      <c r="C295" s="302"/>
      <c r="D295" s="301"/>
      <c r="E295" s="305"/>
      <c r="F295" s="344"/>
    </row>
    <row r="296" spans="1:6">
      <c r="A296" s="304"/>
      <c r="B296" s="312" t="s">
        <v>1889</v>
      </c>
      <c r="C296" s="302"/>
      <c r="D296" s="301"/>
      <c r="E296" s="305"/>
      <c r="F296" s="344"/>
    </row>
    <row r="297" spans="1:6">
      <c r="A297" s="304"/>
      <c r="B297" s="312" t="s">
        <v>1888</v>
      </c>
      <c r="C297" s="302"/>
      <c r="D297" s="301"/>
      <c r="E297" s="305"/>
      <c r="F297" s="344"/>
    </row>
    <row r="298" spans="1:6">
      <c r="A298" s="304"/>
      <c r="B298" s="312"/>
      <c r="C298" s="302"/>
      <c r="D298" s="301"/>
      <c r="E298" s="305"/>
      <c r="F298" s="344"/>
    </row>
    <row r="299" spans="1:6">
      <c r="A299" s="309">
        <v>20.02</v>
      </c>
      <c r="B299" s="311" t="s">
        <v>1887</v>
      </c>
      <c r="C299" s="307"/>
      <c r="D299" s="310">
        <v>2</v>
      </c>
      <c r="E299" s="305">
        <f>C299*D299</f>
        <v>0</v>
      </c>
      <c r="F299" s="344"/>
    </row>
    <row r="300" spans="1:6">
      <c r="A300" s="304"/>
      <c r="B300" s="303" t="s">
        <v>1841</v>
      </c>
      <c r="C300" s="302"/>
      <c r="D300" s="301"/>
      <c r="E300" s="305"/>
      <c r="F300" s="344"/>
    </row>
    <row r="301" spans="1:6" ht="12.75" thickBot="1">
      <c r="A301" s="326"/>
      <c r="B301" s="298" t="s">
        <v>1840</v>
      </c>
      <c r="C301" s="325"/>
      <c r="D301" s="324"/>
      <c r="E301" s="323"/>
      <c r="F301" s="344"/>
    </row>
    <row r="302" spans="1:6">
      <c r="A302" s="309"/>
      <c r="B302" s="317"/>
      <c r="C302" s="307"/>
      <c r="D302" s="310"/>
      <c r="E302" s="305"/>
      <c r="F302" s="344"/>
    </row>
    <row r="303" spans="1:6">
      <c r="A303" s="315"/>
      <c r="B303" s="303"/>
      <c r="C303" s="314"/>
      <c r="D303" s="313"/>
      <c r="E303" s="305"/>
      <c r="F303" s="344"/>
    </row>
    <row r="304" spans="1:6">
      <c r="A304" s="304"/>
      <c r="B304" s="312"/>
      <c r="C304" s="302"/>
      <c r="D304" s="301"/>
      <c r="E304" s="305"/>
      <c r="F304" s="344"/>
    </row>
    <row r="305" spans="1:6" ht="12.75" thickBot="1">
      <c r="A305" s="304"/>
      <c r="B305" s="312"/>
      <c r="C305" s="302"/>
      <c r="D305" s="301"/>
      <c r="E305" s="305"/>
      <c r="F305" s="344"/>
    </row>
    <row r="306" spans="1:6" ht="16.5" thickBot="1">
      <c r="A306" s="331"/>
      <c r="B306" s="330" t="s">
        <v>1886</v>
      </c>
      <c r="C306" s="329"/>
      <c r="D306" s="328"/>
      <c r="E306" s="327"/>
      <c r="F306" s="344"/>
    </row>
    <row r="307" spans="1:6">
      <c r="A307" s="309">
        <v>17.010000000000002</v>
      </c>
      <c r="B307" s="317" t="s">
        <v>1885</v>
      </c>
      <c r="C307" s="307"/>
      <c r="D307" s="310">
        <v>1</v>
      </c>
      <c r="E307" s="305">
        <f>C307*D307</f>
        <v>0</v>
      </c>
      <c r="F307" s="344"/>
    </row>
    <row r="308" spans="1:6" ht="60">
      <c r="A308" s="315"/>
      <c r="B308" s="354" t="s">
        <v>1884</v>
      </c>
      <c r="C308" s="314"/>
      <c r="D308" s="313"/>
      <c r="E308" s="305"/>
      <c r="F308" s="344"/>
    </row>
    <row r="309" spans="1:6">
      <c r="A309" s="304"/>
      <c r="B309" s="312" t="s">
        <v>1883</v>
      </c>
      <c r="C309" s="302"/>
      <c r="D309" s="301"/>
      <c r="E309" s="305"/>
      <c r="F309" s="344"/>
    </row>
    <row r="310" spans="1:6">
      <c r="A310" s="304"/>
      <c r="B310" s="312" t="s">
        <v>1882</v>
      </c>
      <c r="C310" s="302"/>
      <c r="D310" s="301"/>
      <c r="E310" s="305"/>
      <c r="F310" s="344"/>
    </row>
    <row r="311" spans="1:6">
      <c r="A311" s="304"/>
      <c r="B311" s="312" t="s">
        <v>1881</v>
      </c>
      <c r="C311" s="302"/>
      <c r="D311" s="301"/>
      <c r="E311" s="305"/>
      <c r="F311" s="344"/>
    </row>
    <row r="312" spans="1:6">
      <c r="A312" s="309">
        <v>17.02</v>
      </c>
      <c r="B312" s="317" t="s">
        <v>1880</v>
      </c>
      <c r="C312" s="307"/>
      <c r="D312" s="310">
        <v>1</v>
      </c>
      <c r="E312" s="305">
        <f>C312*D312</f>
        <v>0</v>
      </c>
      <c r="F312" s="344"/>
    </row>
    <row r="313" spans="1:6" ht="24">
      <c r="A313" s="334"/>
      <c r="B313" s="303" t="s">
        <v>1850</v>
      </c>
      <c r="C313" s="332"/>
      <c r="D313" s="11"/>
      <c r="E313" s="305"/>
      <c r="F313" s="344"/>
    </row>
    <row r="314" spans="1:6">
      <c r="A314" s="304"/>
      <c r="B314" s="312" t="s">
        <v>1879</v>
      </c>
      <c r="C314" s="302"/>
      <c r="D314" s="301"/>
      <c r="E314" s="305"/>
      <c r="F314" s="344"/>
    </row>
    <row r="315" spans="1:6">
      <c r="A315" s="345"/>
      <c r="B315" s="344"/>
      <c r="C315" s="343"/>
      <c r="D315" s="342"/>
      <c r="E315" s="305"/>
      <c r="F315" s="344"/>
    </row>
    <row r="316" spans="1:6">
      <c r="A316" s="309">
        <v>17.03</v>
      </c>
      <c r="B316" s="346" t="s">
        <v>1878</v>
      </c>
      <c r="C316" s="307"/>
      <c r="D316" s="310">
        <v>1</v>
      </c>
      <c r="E316" s="305">
        <f>C316*D316</f>
        <v>0</v>
      </c>
    </row>
    <row r="317" spans="1:6" ht="72.75" thickBot="1">
      <c r="A317" s="353"/>
      <c r="B317" s="352" t="s">
        <v>1877</v>
      </c>
      <c r="C317" s="339"/>
      <c r="D317" s="338"/>
      <c r="E317" s="323"/>
    </row>
    <row r="318" spans="1:6" ht="16.5" thickBot="1">
      <c r="A318" s="351"/>
      <c r="B318" s="350" t="s">
        <v>1876</v>
      </c>
      <c r="C318" s="329"/>
      <c r="D318" s="328"/>
      <c r="E318" s="327"/>
    </row>
    <row r="319" spans="1:6">
      <c r="A319" s="345" t="s">
        <v>1875</v>
      </c>
      <c r="B319" s="346" t="s">
        <v>1874</v>
      </c>
      <c r="C319" s="307"/>
      <c r="D319" s="310">
        <v>1</v>
      </c>
      <c r="E319" s="305">
        <f>C319*D319</f>
        <v>0</v>
      </c>
    </row>
    <row r="320" spans="1:6" ht="108">
      <c r="A320" s="345"/>
      <c r="B320" s="349" t="s">
        <v>1873</v>
      </c>
      <c r="C320" s="314"/>
      <c r="D320" s="313"/>
      <c r="E320" s="305"/>
    </row>
    <row r="321" spans="1:5">
      <c r="A321" s="345"/>
      <c r="B321" s="347" t="s">
        <v>1867</v>
      </c>
      <c r="C321" s="302"/>
      <c r="D321" s="301"/>
      <c r="E321" s="305"/>
    </row>
    <row r="322" spans="1:5">
      <c r="A322" s="345"/>
      <c r="B322" s="347" t="s">
        <v>1872</v>
      </c>
      <c r="C322" s="302"/>
      <c r="D322" s="301"/>
      <c r="E322" s="305"/>
    </row>
    <row r="323" spans="1:5">
      <c r="A323" s="345"/>
      <c r="B323" s="347" t="s">
        <v>1871</v>
      </c>
      <c r="C323" s="302"/>
      <c r="D323" s="301"/>
      <c r="E323" s="305"/>
    </row>
    <row r="324" spans="1:5">
      <c r="A324" s="345" t="s">
        <v>1870</v>
      </c>
      <c r="B324" s="346" t="s">
        <v>1869</v>
      </c>
      <c r="C324" s="307"/>
      <c r="D324" s="310">
        <v>1</v>
      </c>
      <c r="E324" s="305">
        <f>C324*D324</f>
        <v>0</v>
      </c>
    </row>
    <row r="325" spans="1:5" ht="84">
      <c r="A325" s="345"/>
      <c r="B325" s="348" t="s">
        <v>1868</v>
      </c>
      <c r="C325" s="314"/>
      <c r="D325" s="313"/>
      <c r="E325" s="305"/>
    </row>
    <row r="326" spans="1:5">
      <c r="A326" s="345"/>
      <c r="B326" s="347" t="s">
        <v>1867</v>
      </c>
      <c r="C326" s="302"/>
      <c r="D326" s="301"/>
      <c r="E326" s="305"/>
    </row>
    <row r="327" spans="1:5">
      <c r="A327" s="345"/>
      <c r="B327" s="347" t="s">
        <v>1866</v>
      </c>
      <c r="C327" s="302"/>
      <c r="D327" s="301"/>
      <c r="E327" s="305"/>
    </row>
    <row r="328" spans="1:5">
      <c r="A328" s="345"/>
      <c r="B328" s="347" t="s">
        <v>1865</v>
      </c>
      <c r="C328" s="302"/>
      <c r="D328" s="301"/>
      <c r="E328" s="305"/>
    </row>
    <row r="329" spans="1:5">
      <c r="A329" s="345" t="s">
        <v>1864</v>
      </c>
      <c r="B329" s="346" t="s">
        <v>1863</v>
      </c>
      <c r="C329" s="307"/>
      <c r="D329" s="310">
        <v>1</v>
      </c>
      <c r="E329" s="305">
        <f>C329*D329</f>
        <v>0</v>
      </c>
    </row>
    <row r="330" spans="1:5">
      <c r="A330" s="345"/>
      <c r="B330" s="344"/>
      <c r="C330" s="343"/>
      <c r="D330" s="342"/>
      <c r="E330" s="305"/>
    </row>
    <row r="331" spans="1:5" ht="84">
      <c r="A331" s="341"/>
      <c r="B331" s="303" t="s">
        <v>1862</v>
      </c>
      <c r="C331" s="314"/>
      <c r="D331" s="313"/>
      <c r="E331" s="305"/>
    </row>
    <row r="332" spans="1:5">
      <c r="A332" s="341"/>
      <c r="B332" s="312" t="s">
        <v>1861</v>
      </c>
      <c r="C332" s="314"/>
      <c r="D332" s="313"/>
      <c r="E332" s="305"/>
    </row>
    <row r="333" spans="1:5">
      <c r="A333" s="341"/>
      <c r="B333" s="312" t="s">
        <v>1860</v>
      </c>
      <c r="C333" s="314"/>
      <c r="D333" s="313"/>
      <c r="E333" s="305"/>
    </row>
    <row r="334" spans="1:5" ht="12.75" thickBot="1">
      <c r="A334" s="340"/>
      <c r="B334" s="298" t="s">
        <v>1859</v>
      </c>
      <c r="C334" s="339"/>
      <c r="D334" s="338"/>
      <c r="E334" s="323"/>
    </row>
    <row r="335" spans="1:5" ht="16.5" thickBot="1">
      <c r="A335" s="337"/>
      <c r="B335" s="330" t="s">
        <v>1858</v>
      </c>
      <c r="C335" s="336"/>
      <c r="D335" s="335"/>
      <c r="E335" s="327"/>
    </row>
    <row r="336" spans="1:5">
      <c r="A336" s="309">
        <v>19.010000000000002</v>
      </c>
      <c r="B336" s="317" t="s">
        <v>1857</v>
      </c>
      <c r="C336" s="307"/>
      <c r="D336" s="310">
        <v>1</v>
      </c>
      <c r="E336" s="305">
        <f>C336*D336</f>
        <v>0</v>
      </c>
    </row>
    <row r="337" spans="1:5" ht="36">
      <c r="A337" s="334"/>
      <c r="B337" s="303" t="s">
        <v>1856</v>
      </c>
      <c r="C337" s="332"/>
      <c r="D337" s="11"/>
      <c r="E337" s="305"/>
    </row>
    <row r="338" spans="1:5">
      <c r="A338" s="304"/>
      <c r="B338" s="312" t="s">
        <v>1855</v>
      </c>
      <c r="C338" s="302"/>
      <c r="D338" s="301"/>
      <c r="E338" s="305"/>
    </row>
    <row r="339" spans="1:5">
      <c r="A339" s="309">
        <v>19.02</v>
      </c>
      <c r="B339" s="317" t="s">
        <v>1854</v>
      </c>
      <c r="C339" s="307"/>
      <c r="D339" s="310">
        <v>1</v>
      </c>
      <c r="E339" s="305">
        <f>C339*D339</f>
        <v>0</v>
      </c>
    </row>
    <row r="340" spans="1:5" ht="60">
      <c r="A340" s="315"/>
      <c r="B340" s="303" t="s">
        <v>1853</v>
      </c>
      <c r="C340" s="314"/>
      <c r="D340" s="313"/>
      <c r="E340" s="305"/>
    </row>
    <row r="341" spans="1:5">
      <c r="A341" s="304"/>
      <c r="B341" s="312" t="s">
        <v>1852</v>
      </c>
      <c r="C341" s="302"/>
      <c r="D341" s="301"/>
      <c r="E341" s="305"/>
    </row>
    <row r="342" spans="1:5">
      <c r="A342" s="309">
        <v>19.03</v>
      </c>
      <c r="B342" s="311" t="s">
        <v>1851</v>
      </c>
      <c r="C342" s="307"/>
      <c r="D342" s="310">
        <v>1</v>
      </c>
      <c r="E342" s="305">
        <f>C342*D342</f>
        <v>0</v>
      </c>
    </row>
    <row r="343" spans="1:5" ht="24">
      <c r="A343" s="334"/>
      <c r="B343" s="303" t="s">
        <v>1850</v>
      </c>
      <c r="C343" s="332"/>
      <c r="D343" s="11"/>
      <c r="E343" s="305"/>
    </row>
    <row r="344" spans="1:5">
      <c r="A344" s="334"/>
      <c r="B344" s="312" t="s">
        <v>1849</v>
      </c>
      <c r="C344" s="332"/>
      <c r="D344" s="11"/>
      <c r="E344" s="305"/>
    </row>
    <row r="345" spans="1:5">
      <c r="A345" s="309">
        <v>19.04</v>
      </c>
      <c r="B345" s="308" t="s">
        <v>1848</v>
      </c>
      <c r="C345" s="307"/>
      <c r="D345" s="310">
        <v>1</v>
      </c>
      <c r="E345" s="305">
        <f>C345*D345</f>
        <v>0</v>
      </c>
    </row>
    <row r="346" spans="1:5" ht="228.75" thickBot="1">
      <c r="A346" s="334"/>
      <c r="B346" s="333" t="s">
        <v>1847</v>
      </c>
      <c r="C346" s="332"/>
      <c r="D346" s="11"/>
      <c r="E346" s="305"/>
    </row>
    <row r="347" spans="1:5" ht="32.25" thickBot="1">
      <c r="A347" s="331"/>
      <c r="B347" s="330" t="s">
        <v>1846</v>
      </c>
      <c r="C347" s="329"/>
      <c r="D347" s="328"/>
      <c r="E347" s="327"/>
    </row>
    <row r="348" spans="1:5">
      <c r="A348" s="309">
        <v>16.010000000000002</v>
      </c>
      <c r="B348" s="317" t="s">
        <v>1845</v>
      </c>
      <c r="C348" s="307"/>
      <c r="D348" s="310">
        <v>1</v>
      </c>
      <c r="E348" s="305">
        <f>C348*D348</f>
        <v>0</v>
      </c>
    </row>
    <row r="349" spans="1:5">
      <c r="A349" s="304"/>
      <c r="B349" s="303" t="s">
        <v>1844</v>
      </c>
      <c r="C349" s="302"/>
      <c r="D349" s="301"/>
      <c r="E349" s="305"/>
    </row>
    <row r="350" spans="1:5">
      <c r="A350" s="304"/>
      <c r="B350" s="312" t="s">
        <v>1843</v>
      </c>
      <c r="C350" s="302"/>
      <c r="D350" s="301"/>
      <c r="E350" s="305"/>
    </row>
    <row r="351" spans="1:5">
      <c r="A351" s="309">
        <v>16.02</v>
      </c>
      <c r="B351" s="317" t="s">
        <v>1842</v>
      </c>
      <c r="C351" s="307"/>
      <c r="D351" s="310">
        <v>1</v>
      </c>
      <c r="E351" s="305">
        <f>C351*D351</f>
        <v>0</v>
      </c>
    </row>
    <row r="352" spans="1:5">
      <c r="A352" s="304"/>
      <c r="B352" s="303" t="s">
        <v>1841</v>
      </c>
      <c r="C352" s="302"/>
      <c r="D352" s="301"/>
      <c r="E352" s="305"/>
    </row>
    <row r="353" spans="1:5" ht="12.75" thickBot="1">
      <c r="A353" s="326"/>
      <c r="B353" s="298" t="s">
        <v>1840</v>
      </c>
      <c r="C353" s="325"/>
      <c r="D353" s="324"/>
      <c r="E353" s="323"/>
    </row>
    <row r="354" spans="1:5" ht="31.5">
      <c r="A354" s="322"/>
      <c r="B354" s="321" t="s">
        <v>1839</v>
      </c>
      <c r="C354" s="320"/>
      <c r="D354" s="319"/>
      <c r="E354" s="318"/>
    </row>
    <row r="355" spans="1:5">
      <c r="A355" s="309"/>
      <c r="B355" s="317"/>
      <c r="C355" s="307"/>
      <c r="D355" s="310"/>
      <c r="E355" s="305"/>
    </row>
    <row r="356" spans="1:5">
      <c r="A356" s="309">
        <v>29.01</v>
      </c>
      <c r="B356" s="317" t="s">
        <v>1838</v>
      </c>
      <c r="C356" s="307"/>
      <c r="D356" s="310">
        <v>1</v>
      </c>
      <c r="E356" s="305">
        <f>C356*D356</f>
        <v>0</v>
      </c>
    </row>
    <row r="357" spans="1:5">
      <c r="A357" s="309"/>
      <c r="B357" s="316" t="s">
        <v>1837</v>
      </c>
      <c r="C357" s="307"/>
      <c r="D357" s="310"/>
      <c r="E357" s="305"/>
    </row>
    <row r="358" spans="1:5">
      <c r="A358" s="309"/>
      <c r="B358" s="316" t="s">
        <v>1836</v>
      </c>
      <c r="C358" s="307"/>
      <c r="D358" s="310"/>
      <c r="E358" s="305"/>
    </row>
    <row r="359" spans="1:5">
      <c r="A359" s="304"/>
      <c r="B359" s="303"/>
      <c r="C359" s="302"/>
      <c r="D359" s="301"/>
      <c r="E359" s="305"/>
    </row>
    <row r="360" spans="1:5">
      <c r="A360" s="304"/>
      <c r="B360" s="312"/>
      <c r="C360" s="302"/>
      <c r="D360" s="301"/>
      <c r="E360" s="305"/>
    </row>
    <row r="361" spans="1:5">
      <c r="A361" s="309">
        <v>29.02</v>
      </c>
      <c r="B361" s="308" t="s">
        <v>1835</v>
      </c>
      <c r="C361" s="307"/>
      <c r="D361" s="310">
        <v>1</v>
      </c>
      <c r="E361" s="305">
        <f>C361*D361</f>
        <v>0</v>
      </c>
    </row>
    <row r="362" spans="1:5" ht="60">
      <c r="A362" s="315"/>
      <c r="B362" s="303" t="s">
        <v>1834</v>
      </c>
      <c r="C362" s="314"/>
      <c r="D362" s="313"/>
      <c r="E362" s="305"/>
    </row>
    <row r="363" spans="1:5">
      <c r="A363" s="304"/>
      <c r="B363" s="312" t="s">
        <v>1833</v>
      </c>
      <c r="C363" s="302"/>
      <c r="D363" s="301"/>
      <c r="E363" s="305"/>
    </row>
    <row r="364" spans="1:5">
      <c r="A364" s="304"/>
      <c r="B364" s="312" t="s">
        <v>1832</v>
      </c>
      <c r="C364" s="302"/>
      <c r="D364" s="301"/>
      <c r="E364" s="305"/>
    </row>
    <row r="365" spans="1:5">
      <c r="A365" s="304"/>
      <c r="B365" s="312" t="s">
        <v>1831</v>
      </c>
      <c r="C365" s="302"/>
      <c r="D365" s="301"/>
      <c r="E365" s="305"/>
    </row>
    <row r="366" spans="1:5">
      <c r="A366" s="309">
        <v>29.03</v>
      </c>
      <c r="B366" s="311" t="s">
        <v>1830</v>
      </c>
      <c r="C366" s="307"/>
      <c r="D366" s="310">
        <v>1</v>
      </c>
      <c r="E366" s="305">
        <f>C366*D366</f>
        <v>0</v>
      </c>
    </row>
    <row r="367" spans="1:5">
      <c r="A367" s="304"/>
      <c r="B367" s="303" t="s">
        <v>1829</v>
      </c>
      <c r="C367" s="302"/>
      <c r="D367" s="301"/>
      <c r="E367" s="305"/>
    </row>
    <row r="368" spans="1:5">
      <c r="A368" s="309">
        <v>29.04</v>
      </c>
      <c r="B368" s="308" t="s">
        <v>1828</v>
      </c>
      <c r="C368" s="307"/>
      <c r="D368" s="306">
        <v>1</v>
      </c>
      <c r="E368" s="305">
        <f>C368*D368</f>
        <v>0</v>
      </c>
    </row>
    <row r="369" spans="1:5">
      <c r="A369" s="304"/>
      <c r="B369" s="303" t="s">
        <v>1827</v>
      </c>
      <c r="C369" s="302"/>
      <c r="D369" s="301"/>
      <c r="E369" s="300"/>
    </row>
    <row r="370" spans="1:5" ht="12.75" thickBot="1">
      <c r="A370" s="299"/>
      <c r="B370" s="298" t="s">
        <v>1826</v>
      </c>
      <c r="C370" s="297"/>
      <c r="D370" s="296"/>
      <c r="E370" s="295"/>
    </row>
    <row r="371" spans="1:5" ht="12.75" thickBot="1">
      <c r="A371" s="289"/>
      <c r="E371" s="286"/>
    </row>
    <row r="372" spans="1:5" ht="15">
      <c r="A372" s="294"/>
      <c r="B372" s="293" t="s">
        <v>1825</v>
      </c>
      <c r="C372" s="292"/>
      <c r="D372" s="291"/>
      <c r="E372" s="290">
        <f>SUM(E10:E370)</f>
        <v>0</v>
      </c>
    </row>
    <row r="373" spans="1:5" ht="15">
      <c r="A373" s="289"/>
      <c r="B373" s="288" t="s">
        <v>1824</v>
      </c>
      <c r="C373" s="287">
        <v>0.21</v>
      </c>
      <c r="E373" s="286">
        <f>E372*C373</f>
        <v>0</v>
      </c>
    </row>
    <row r="374" spans="1:5" ht="15.75" thickBot="1">
      <c r="A374" s="285"/>
      <c r="B374" s="284" t="s">
        <v>1823</v>
      </c>
      <c r="C374" s="283"/>
      <c r="D374" s="282"/>
      <c r="E374" s="281">
        <f>E373+E372</f>
        <v>0</v>
      </c>
    </row>
  </sheetData>
  <mergeCells count="7">
    <mergeCell ref="A8:E8"/>
    <mergeCell ref="A69:A71"/>
    <mergeCell ref="A2:E2"/>
    <mergeCell ref="A1:E1"/>
    <mergeCell ref="A3:E3"/>
    <mergeCell ref="A4:E4"/>
    <mergeCell ref="A7:E7"/>
  </mergeCells>
  <pageMargins left="0.7" right="0.7" top="0.78740157499999996" bottom="0.78740157499999996" header="0.3" footer="0.3"/>
  <pageSetup paperSize="9" orientation="portrait" r:id="rId1"/>
  <rowBreaks count="2" manualBreakCount="2">
    <brk id="317" max="4" man="1"/>
    <brk id="334" max="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58" t="s">
        <v>5</v>
      </c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18" t="s">
        <v>104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491" t="str">
        <f>'Rekapitulace stavby'!K6</f>
        <v>00 - Provizorní menza_RS- UK Albertov</v>
      </c>
      <c r="F7" s="492"/>
      <c r="G7" s="492"/>
      <c r="H7" s="492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483" t="s">
        <v>1446</v>
      </c>
      <c r="F9" s="490"/>
      <c r="G9" s="490"/>
      <c r="H9" s="49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26</v>
      </c>
      <c r="G12" s="33"/>
      <c r="H12" s="33"/>
      <c r="I12" s="28" t="s">
        <v>22</v>
      </c>
      <c r="J12" s="56" t="str">
        <f>'Rekapitulace stavby'!AN8</f>
        <v>20. 12. 2021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493" t="str">
        <f>'Rekapitulace stavby'!E14</f>
        <v>Vyplň údaj</v>
      </c>
      <c r="F18" s="475"/>
      <c r="G18" s="475"/>
      <c r="H18" s="475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JIKA CZ s.r.o.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479" t="s">
        <v>1</v>
      </c>
      <c r="F27" s="479"/>
      <c r="G27" s="479"/>
      <c r="H27" s="4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40</v>
      </c>
      <c r="E33" s="28" t="s">
        <v>41</v>
      </c>
      <c r="F33" s="100">
        <f>ROUND((SUM(BE118:BE121)),  2)</f>
        <v>0</v>
      </c>
      <c r="G33" s="33"/>
      <c r="H33" s="33"/>
      <c r="I33" s="101">
        <v>0.21</v>
      </c>
      <c r="J33" s="100">
        <f>ROUND(((SUM(BE118:BE121))*I33),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0">
        <f>ROUND((SUM(BF118:BF121)),  2)</f>
        <v>0</v>
      </c>
      <c r="G34" s="33"/>
      <c r="H34" s="33"/>
      <c r="I34" s="101">
        <v>0.15</v>
      </c>
      <c r="J34" s="100">
        <f>ROUND(((SUM(BF118:BF121))*I34),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0">
        <f>ROUND((SUM(BG118:BG121)),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0">
        <f>ROUND((SUM(BH118:BH121)),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0">
        <f>ROUND((SUM(BI118:BI121)),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491" t="str">
        <f>E7</f>
        <v>00 - Provizorní menza_RS- UK Albertov</v>
      </c>
      <c r="F85" s="492"/>
      <c r="G85" s="492"/>
      <c r="H85" s="49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483" t="str">
        <f>E9</f>
        <v>08 - BLESKOSVOD</v>
      </c>
      <c r="F87" s="490"/>
      <c r="G87" s="490"/>
      <c r="H87" s="49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20. 12. 2021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28" t="s">
        <v>30</v>
      </c>
      <c r="J91" s="31" t="str">
        <f>E21</f>
        <v>JIKA CZ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  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125</v>
      </c>
      <c r="D94" s="102"/>
      <c r="E94" s="102"/>
      <c r="F94" s="102"/>
      <c r="G94" s="102"/>
      <c r="H94" s="102"/>
      <c r="I94" s="102"/>
      <c r="J94" s="111" t="s">
        <v>126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127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5" customHeight="1">
      <c r="B97" s="113"/>
      <c r="D97" s="114" t="s">
        <v>136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1447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140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491" t="str">
        <f>E7</f>
        <v>00 - Provizorní menza_RS- UK Albertov</v>
      </c>
      <c r="F108" s="492"/>
      <c r="G108" s="492"/>
      <c r="H108" s="492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121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483" t="str">
        <f>E9</f>
        <v>08 - BLESKOSVOD</v>
      </c>
      <c r="F110" s="490"/>
      <c r="G110" s="490"/>
      <c r="H110" s="490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 xml:space="preserve"> </v>
      </c>
      <c r="G112" s="33"/>
      <c r="H112" s="33"/>
      <c r="I112" s="28" t="s">
        <v>22</v>
      </c>
      <c r="J112" s="56" t="str">
        <f>IF(J12="","",J12)</f>
        <v>20. 12. 2021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24</v>
      </c>
      <c r="D114" s="33"/>
      <c r="E114" s="33"/>
      <c r="F114" s="26" t="str">
        <f>E15</f>
        <v xml:space="preserve"> </v>
      </c>
      <c r="G114" s="33"/>
      <c r="H114" s="33"/>
      <c r="I114" s="28" t="s">
        <v>30</v>
      </c>
      <c r="J114" s="31" t="str">
        <f>E21</f>
        <v>JIKA CZ s.r.o.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28</v>
      </c>
      <c r="D115" s="33"/>
      <c r="E115" s="33"/>
      <c r="F115" s="26" t="str">
        <f>IF(E18="","",E18)</f>
        <v>Vyplň údaj</v>
      </c>
      <c r="G115" s="33"/>
      <c r="H115" s="33"/>
      <c r="I115" s="28" t="s">
        <v>33</v>
      </c>
      <c r="J115" s="31" t="str">
        <f>E24</f>
        <v xml:space="preserve">   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1"/>
      <c r="B117" s="122"/>
      <c r="C117" s="123" t="s">
        <v>141</v>
      </c>
      <c r="D117" s="124" t="s">
        <v>61</v>
      </c>
      <c r="E117" s="124" t="s">
        <v>57</v>
      </c>
      <c r="F117" s="124" t="s">
        <v>58</v>
      </c>
      <c r="G117" s="124" t="s">
        <v>142</v>
      </c>
      <c r="H117" s="124" t="s">
        <v>143</v>
      </c>
      <c r="I117" s="124" t="s">
        <v>144</v>
      </c>
      <c r="J117" s="125" t="s">
        <v>126</v>
      </c>
      <c r="K117" s="126" t="s">
        <v>145</v>
      </c>
      <c r="L117" s="127"/>
      <c r="M117" s="63" t="s">
        <v>1</v>
      </c>
      <c r="N117" s="64" t="s">
        <v>40</v>
      </c>
      <c r="O117" s="64" t="s">
        <v>146</v>
      </c>
      <c r="P117" s="64" t="s">
        <v>147</v>
      </c>
      <c r="Q117" s="64" t="s">
        <v>148</v>
      </c>
      <c r="R117" s="64" t="s">
        <v>149</v>
      </c>
      <c r="S117" s="64" t="s">
        <v>150</v>
      </c>
      <c r="T117" s="65" t="s">
        <v>151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3"/>
      <c r="B118" s="34"/>
      <c r="C118" s="70" t="s">
        <v>152</v>
      </c>
      <c r="D118" s="33"/>
      <c r="E118" s="33"/>
      <c r="F118" s="33"/>
      <c r="G118" s="33"/>
      <c r="H118" s="33"/>
      <c r="I118" s="33"/>
      <c r="J118" s="128">
        <f>BK118</f>
        <v>0</v>
      </c>
      <c r="K118" s="33"/>
      <c r="L118" s="34"/>
      <c r="M118" s="66"/>
      <c r="N118" s="57"/>
      <c r="O118" s="67"/>
      <c r="P118" s="129">
        <f>P119</f>
        <v>0</v>
      </c>
      <c r="Q118" s="67"/>
      <c r="R118" s="129">
        <f>R119</f>
        <v>0</v>
      </c>
      <c r="S118" s="67"/>
      <c r="T118" s="130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75</v>
      </c>
      <c r="AU118" s="18" t="s">
        <v>128</v>
      </c>
      <c r="BK118" s="131">
        <f>BK119</f>
        <v>0</v>
      </c>
    </row>
    <row r="119" spans="1:65" s="12" customFormat="1" ht="25.9" customHeight="1">
      <c r="B119" s="132"/>
      <c r="D119" s="133" t="s">
        <v>75</v>
      </c>
      <c r="E119" s="134" t="s">
        <v>442</v>
      </c>
      <c r="F119" s="134" t="s">
        <v>443</v>
      </c>
      <c r="I119" s="135"/>
      <c r="J119" s="136">
        <f>BK119</f>
        <v>0</v>
      </c>
      <c r="L119" s="132"/>
      <c r="M119" s="137"/>
      <c r="N119" s="138"/>
      <c r="O119" s="138"/>
      <c r="P119" s="139">
        <f>P120</f>
        <v>0</v>
      </c>
      <c r="Q119" s="138"/>
      <c r="R119" s="139">
        <f>R120</f>
        <v>0</v>
      </c>
      <c r="S119" s="138"/>
      <c r="T119" s="140">
        <f>T120</f>
        <v>0</v>
      </c>
      <c r="AR119" s="133" t="s">
        <v>86</v>
      </c>
      <c r="AT119" s="141" t="s">
        <v>75</v>
      </c>
      <c r="AU119" s="141" t="s">
        <v>76</v>
      </c>
      <c r="AY119" s="133" t="s">
        <v>155</v>
      </c>
      <c r="BK119" s="142">
        <f>BK120</f>
        <v>0</v>
      </c>
    </row>
    <row r="120" spans="1:65" s="12" customFormat="1" ht="22.9" customHeight="1">
      <c r="B120" s="132"/>
      <c r="D120" s="133" t="s">
        <v>75</v>
      </c>
      <c r="E120" s="143" t="s">
        <v>444</v>
      </c>
      <c r="F120" s="143" t="s">
        <v>1448</v>
      </c>
      <c r="I120" s="135"/>
      <c r="J120" s="144">
        <f>BK120</f>
        <v>0</v>
      </c>
      <c r="L120" s="132"/>
      <c r="M120" s="137"/>
      <c r="N120" s="138"/>
      <c r="O120" s="138"/>
      <c r="P120" s="139">
        <f>P121</f>
        <v>0</v>
      </c>
      <c r="Q120" s="138"/>
      <c r="R120" s="139">
        <f>R121</f>
        <v>0</v>
      </c>
      <c r="S120" s="138"/>
      <c r="T120" s="140">
        <f>T121</f>
        <v>0</v>
      </c>
      <c r="AR120" s="133" t="s">
        <v>86</v>
      </c>
      <c r="AT120" s="141" t="s">
        <v>75</v>
      </c>
      <c r="AU120" s="141" t="s">
        <v>84</v>
      </c>
      <c r="AY120" s="133" t="s">
        <v>155</v>
      </c>
      <c r="BK120" s="142">
        <f>BK121</f>
        <v>0</v>
      </c>
    </row>
    <row r="121" spans="1:65" s="2" customFormat="1" ht="16.5" customHeight="1">
      <c r="A121" s="33"/>
      <c r="B121" s="145"/>
      <c r="C121" s="146" t="s">
        <v>84</v>
      </c>
      <c r="D121" s="146" t="s">
        <v>157</v>
      </c>
      <c r="E121" s="147" t="s">
        <v>1449</v>
      </c>
      <c r="F121" s="148" t="s">
        <v>1450</v>
      </c>
      <c r="G121" s="149" t="s">
        <v>160</v>
      </c>
      <c r="H121" s="150">
        <v>1</v>
      </c>
      <c r="I121" s="151"/>
      <c r="J121" s="152">
        <f>ROUND(I121*H121,2)</f>
        <v>0</v>
      </c>
      <c r="K121" s="153"/>
      <c r="L121" s="34"/>
      <c r="M121" s="196" t="s">
        <v>1</v>
      </c>
      <c r="N121" s="197" t="s">
        <v>41</v>
      </c>
      <c r="O121" s="198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8" t="s">
        <v>188</v>
      </c>
      <c r="AT121" s="158" t="s">
        <v>157</v>
      </c>
      <c r="AU121" s="158" t="s">
        <v>86</v>
      </c>
      <c r="AY121" s="18" t="s">
        <v>155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8" t="s">
        <v>84</v>
      </c>
      <c r="BK121" s="159">
        <f>ROUND(I121*H121,2)</f>
        <v>0</v>
      </c>
      <c r="BL121" s="18" t="s">
        <v>188</v>
      </c>
      <c r="BM121" s="158" t="s">
        <v>86</v>
      </c>
    </row>
    <row r="122" spans="1:65" s="2" customFormat="1" ht="6.95" customHeight="1">
      <c r="A122" s="33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34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autoFilter ref="C117:K121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EFAD-9FD2-46C7-AA92-5A7CC008363B}">
  <dimension ref="A1:C36"/>
  <sheetViews>
    <sheetView workbookViewId="0">
      <selection activeCell="B3" sqref="B3:C24"/>
    </sheetView>
  </sheetViews>
  <sheetFormatPr defaultRowHeight="12.75"/>
  <cols>
    <col min="1" max="1" width="42.1640625" style="378" bestFit="1" customWidth="1"/>
    <col min="2" max="2" width="10.5" style="377" bestFit="1" customWidth="1"/>
    <col min="3" max="3" width="16.5" style="377" bestFit="1" customWidth="1"/>
    <col min="4" max="16384" width="9.33203125" style="376"/>
  </cols>
  <sheetData>
    <row r="1" spans="1:3">
      <c r="A1" s="392"/>
      <c r="B1" s="391" t="s">
        <v>2111</v>
      </c>
      <c r="C1" s="391" t="s">
        <v>2110</v>
      </c>
    </row>
    <row r="2" spans="1:3">
      <c r="A2" s="384" t="s">
        <v>2109</v>
      </c>
      <c r="B2" s="388"/>
      <c r="C2" s="388"/>
    </row>
    <row r="3" spans="1:3">
      <c r="A3" s="381" t="s">
        <v>2108</v>
      </c>
      <c r="B3" s="379"/>
      <c r="C3" s="379"/>
    </row>
    <row r="4" spans="1:3">
      <c r="A4" s="381" t="s">
        <v>2107</v>
      </c>
      <c r="B4" s="379"/>
      <c r="C4" s="379"/>
    </row>
    <row r="5" spans="1:3">
      <c r="A5" s="381" t="s">
        <v>2106</v>
      </c>
      <c r="B5" s="379"/>
      <c r="C5" s="379"/>
    </row>
    <row r="6" spans="1:3">
      <c r="A6" s="381" t="s">
        <v>2105</v>
      </c>
      <c r="B6" s="379"/>
      <c r="C6" s="379"/>
    </row>
    <row r="7" spans="1:3">
      <c r="A7" s="390" t="s">
        <v>2104</v>
      </c>
      <c r="B7" s="389"/>
      <c r="C7" s="389"/>
    </row>
    <row r="8" spans="1:3">
      <c r="A8" s="381" t="s">
        <v>2103</v>
      </c>
      <c r="B8" s="379"/>
      <c r="C8" s="379"/>
    </row>
    <row r="9" spans="1:3">
      <c r="A9" s="381" t="s">
        <v>2102</v>
      </c>
      <c r="B9" s="379"/>
      <c r="C9" s="379"/>
    </row>
    <row r="10" spans="1:3">
      <c r="A10" s="381" t="s">
        <v>156</v>
      </c>
      <c r="B10" s="379"/>
      <c r="C10" s="379"/>
    </row>
    <row r="11" spans="1:3">
      <c r="A11" s="381" t="s">
        <v>2101</v>
      </c>
      <c r="B11" s="379"/>
      <c r="C11" s="379"/>
    </row>
    <row r="12" spans="1:3">
      <c r="A12" s="390" t="s">
        <v>2100</v>
      </c>
      <c r="B12" s="389"/>
      <c r="C12" s="389"/>
    </row>
    <row r="13" spans="1:3">
      <c r="A13" s="381" t="s">
        <v>2099</v>
      </c>
      <c r="B13" s="379"/>
      <c r="C13" s="379"/>
    </row>
    <row r="14" spans="1:3">
      <c r="A14" s="381" t="s">
        <v>2098</v>
      </c>
      <c r="B14" s="379"/>
      <c r="C14" s="379"/>
    </row>
    <row r="15" spans="1:3">
      <c r="A15" s="381" t="s">
        <v>2097</v>
      </c>
      <c r="B15" s="379"/>
      <c r="C15" s="379"/>
    </row>
    <row r="16" spans="1:3">
      <c r="A16" s="384" t="s">
        <v>2096</v>
      </c>
      <c r="B16" s="388"/>
      <c r="C16" s="388"/>
    </row>
    <row r="17" spans="1:3">
      <c r="A17" s="381" t="s">
        <v>1</v>
      </c>
      <c r="B17" s="379"/>
      <c r="C17" s="379"/>
    </row>
    <row r="18" spans="1:3">
      <c r="A18" s="384" t="s">
        <v>2095</v>
      </c>
      <c r="B18" s="388"/>
      <c r="C18" s="388"/>
    </row>
    <row r="19" spans="1:3">
      <c r="A19" s="381" t="s">
        <v>2094</v>
      </c>
      <c r="B19" s="379"/>
      <c r="C19" s="379"/>
    </row>
    <row r="20" spans="1:3">
      <c r="A20" s="381" t="s">
        <v>2093</v>
      </c>
      <c r="B20" s="379"/>
      <c r="C20" s="379"/>
    </row>
    <row r="21" spans="1:3">
      <c r="A21" s="384" t="s">
        <v>2092</v>
      </c>
      <c r="B21" s="388"/>
      <c r="C21" s="388"/>
    </row>
    <row r="22" spans="1:3">
      <c r="A22" s="381" t="s">
        <v>2091</v>
      </c>
      <c r="B22" s="379"/>
      <c r="C22" s="379"/>
    </row>
    <row r="23" spans="1:3">
      <c r="A23" s="381" t="s">
        <v>1</v>
      </c>
      <c r="B23" s="379"/>
      <c r="C23" s="379"/>
    </row>
    <row r="24" spans="1:3" ht="14.25">
      <c r="A24" s="387" t="s">
        <v>2090</v>
      </c>
      <c r="B24" s="386"/>
      <c r="C24" s="386"/>
    </row>
    <row r="25" spans="1:3">
      <c r="A25" s="381" t="s">
        <v>2089</v>
      </c>
      <c r="B25" s="379"/>
      <c r="C25" s="379"/>
    </row>
    <row r="26" spans="1:3">
      <c r="A26" s="381" t="s">
        <v>2089</v>
      </c>
      <c r="B26" s="379"/>
      <c r="C26" s="379"/>
    </row>
    <row r="27" spans="1:3" ht="14.25">
      <c r="A27" s="387" t="s">
        <v>2088</v>
      </c>
      <c r="B27" s="386"/>
      <c r="C27" s="386"/>
    </row>
    <row r="28" spans="1:3">
      <c r="A28" s="381" t="s">
        <v>1</v>
      </c>
      <c r="B28" s="379"/>
      <c r="C28" s="379"/>
    </row>
    <row r="29" spans="1:3">
      <c r="A29" s="381"/>
      <c r="B29" s="379"/>
      <c r="C29" s="379"/>
    </row>
    <row r="30" spans="1:3">
      <c r="A30" s="381"/>
      <c r="B30" s="379"/>
      <c r="C30" s="379"/>
    </row>
    <row r="31" spans="1:3">
      <c r="A31" s="384"/>
      <c r="B31" s="385"/>
      <c r="C31" s="385"/>
    </row>
    <row r="32" spans="1:3">
      <c r="A32" s="381"/>
      <c r="B32" s="379"/>
      <c r="C32" s="379"/>
    </row>
    <row r="33" spans="1:3">
      <c r="A33" s="381"/>
      <c r="B33" s="379"/>
      <c r="C33" s="379"/>
    </row>
    <row r="34" spans="1:3">
      <c r="A34" s="384"/>
      <c r="B34" s="383"/>
      <c r="C34" s="382"/>
    </row>
    <row r="35" spans="1:3">
      <c r="A35" s="381"/>
      <c r="B35" s="380"/>
      <c r="C35" s="379"/>
    </row>
    <row r="36" spans="1:3">
      <c r="A36" s="381"/>
      <c r="B36" s="380"/>
      <c r="C36" s="379"/>
    </row>
  </sheetData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E038F-FBBA-4C95-9527-655A166C4BB0}">
  <dimension ref="A1:I51"/>
  <sheetViews>
    <sheetView topLeftCell="A28" workbookViewId="0">
      <selection activeCell="B3" sqref="B3:C24"/>
    </sheetView>
  </sheetViews>
  <sheetFormatPr defaultRowHeight="12.75"/>
  <cols>
    <col min="1" max="1" width="38.5" style="378" bestFit="1" customWidth="1"/>
    <col min="2" max="2" width="4.1640625" style="378" bestFit="1" customWidth="1"/>
    <col min="3" max="3" width="6.83203125" style="377" bestFit="1" customWidth="1"/>
    <col min="4" max="4" width="9.33203125" style="377" bestFit="1" customWidth="1"/>
    <col min="5" max="5" width="16.5" style="377" bestFit="1" customWidth="1"/>
    <col min="6" max="6" width="8.33203125" style="377" bestFit="1" customWidth="1"/>
    <col min="7" max="7" width="14.6640625" style="377" bestFit="1" customWidth="1"/>
    <col min="8" max="8" width="9.33203125" style="377" bestFit="1" customWidth="1"/>
    <col min="9" max="9" width="16.5" style="377" bestFit="1" customWidth="1"/>
    <col min="10" max="16384" width="9.33203125" style="376"/>
  </cols>
  <sheetData>
    <row r="1" spans="1:9">
      <c r="A1" s="392" t="s">
        <v>2156</v>
      </c>
      <c r="B1" s="392" t="s">
        <v>2155</v>
      </c>
      <c r="C1" s="391" t="s">
        <v>2154</v>
      </c>
      <c r="D1" s="391" t="s">
        <v>2153</v>
      </c>
      <c r="E1" s="391" t="s">
        <v>2152</v>
      </c>
      <c r="F1" s="391" t="s">
        <v>2151</v>
      </c>
      <c r="G1" s="391" t="s">
        <v>2150</v>
      </c>
      <c r="H1" s="391" t="s">
        <v>2149</v>
      </c>
      <c r="I1" s="391" t="s">
        <v>2148</v>
      </c>
    </row>
    <row r="2" spans="1:9" ht="14.25">
      <c r="A2" s="387" t="s">
        <v>2147</v>
      </c>
      <c r="B2" s="387" t="s">
        <v>1</v>
      </c>
      <c r="C2" s="386"/>
      <c r="D2" s="386"/>
      <c r="E2" s="386"/>
      <c r="F2" s="386"/>
      <c r="G2" s="386"/>
      <c r="H2" s="386"/>
      <c r="I2" s="386"/>
    </row>
    <row r="3" spans="1:9">
      <c r="A3" s="381" t="s">
        <v>1</v>
      </c>
      <c r="B3" s="381" t="s">
        <v>1</v>
      </c>
      <c r="C3" s="379"/>
      <c r="D3" s="379"/>
      <c r="E3" s="379"/>
      <c r="F3" s="379"/>
      <c r="G3" s="379"/>
      <c r="H3" s="379"/>
      <c r="I3" s="379"/>
    </row>
    <row r="4" spans="1:9">
      <c r="A4" s="394" t="s">
        <v>2146</v>
      </c>
      <c r="B4" s="394" t="s">
        <v>1</v>
      </c>
      <c r="C4" s="393"/>
      <c r="D4" s="393"/>
      <c r="E4" s="393"/>
      <c r="F4" s="393"/>
      <c r="G4" s="393"/>
      <c r="H4" s="393"/>
      <c r="I4" s="393"/>
    </row>
    <row r="5" spans="1:9">
      <c r="A5" s="381" t="s">
        <v>2145</v>
      </c>
      <c r="B5" s="381" t="s">
        <v>292</v>
      </c>
      <c r="C5" s="379">
        <v>160</v>
      </c>
      <c r="D5" s="379"/>
      <c r="E5" s="379"/>
      <c r="F5" s="379"/>
      <c r="G5" s="379"/>
      <c r="H5" s="379"/>
      <c r="I5" s="379"/>
    </row>
    <row r="6" spans="1:9">
      <c r="A6" s="381" t="s">
        <v>2144</v>
      </c>
      <c r="B6" s="381" t="s">
        <v>1</v>
      </c>
      <c r="C6" s="379"/>
      <c r="D6" s="379"/>
      <c r="E6" s="379"/>
      <c r="F6" s="379"/>
      <c r="G6" s="379"/>
      <c r="H6" s="379"/>
      <c r="I6" s="379"/>
    </row>
    <row r="7" spans="1:9">
      <c r="A7" s="381" t="s">
        <v>1</v>
      </c>
      <c r="B7" s="381" t="s">
        <v>1</v>
      </c>
      <c r="C7" s="379"/>
      <c r="D7" s="379"/>
      <c r="E7" s="379"/>
      <c r="F7" s="379"/>
      <c r="G7" s="379"/>
      <c r="H7" s="379"/>
      <c r="I7" s="379"/>
    </row>
    <row r="8" spans="1:9">
      <c r="A8" s="381" t="s">
        <v>2143</v>
      </c>
      <c r="B8" s="381" t="s">
        <v>292</v>
      </c>
      <c r="C8" s="379">
        <v>80</v>
      </c>
      <c r="D8" s="379"/>
      <c r="E8" s="379"/>
      <c r="F8" s="379"/>
      <c r="G8" s="379"/>
      <c r="H8" s="379"/>
      <c r="I8" s="379"/>
    </row>
    <row r="9" spans="1:9">
      <c r="A9" s="381" t="s">
        <v>2142</v>
      </c>
      <c r="B9" s="381" t="s">
        <v>1</v>
      </c>
      <c r="C9" s="379"/>
      <c r="D9" s="379"/>
      <c r="E9" s="379"/>
      <c r="F9" s="379"/>
      <c r="G9" s="379"/>
      <c r="H9" s="379"/>
      <c r="I9" s="379"/>
    </row>
    <row r="10" spans="1:9">
      <c r="A10" s="381" t="s">
        <v>1</v>
      </c>
      <c r="B10" s="381" t="s">
        <v>1</v>
      </c>
      <c r="C10" s="379"/>
      <c r="D10" s="379"/>
      <c r="E10" s="379"/>
      <c r="F10" s="379"/>
      <c r="G10" s="379"/>
      <c r="H10" s="379"/>
      <c r="I10" s="379"/>
    </row>
    <row r="11" spans="1:9">
      <c r="A11" s="381" t="s">
        <v>2141</v>
      </c>
      <c r="B11" s="381" t="s">
        <v>292</v>
      </c>
      <c r="C11" s="379">
        <v>110</v>
      </c>
      <c r="D11" s="379"/>
      <c r="E11" s="379"/>
      <c r="F11" s="379"/>
      <c r="G11" s="379"/>
      <c r="H11" s="379"/>
      <c r="I11" s="379"/>
    </row>
    <row r="12" spans="1:9">
      <c r="A12" s="381" t="s">
        <v>2140</v>
      </c>
      <c r="B12" s="381" t="s">
        <v>1</v>
      </c>
      <c r="C12" s="379"/>
      <c r="D12" s="379"/>
      <c r="E12" s="379"/>
      <c r="F12" s="379"/>
      <c r="G12" s="379"/>
      <c r="H12" s="379"/>
      <c r="I12" s="379"/>
    </row>
    <row r="13" spans="1:9">
      <c r="A13" s="381" t="s">
        <v>1</v>
      </c>
      <c r="B13" s="381" t="s">
        <v>1</v>
      </c>
      <c r="C13" s="379"/>
      <c r="D13" s="379"/>
      <c r="E13" s="379"/>
      <c r="F13" s="379"/>
      <c r="G13" s="379"/>
      <c r="H13" s="379"/>
      <c r="I13" s="379"/>
    </row>
    <row r="14" spans="1:9">
      <c r="A14" s="394" t="s">
        <v>2139</v>
      </c>
      <c r="B14" s="394" t="s">
        <v>1</v>
      </c>
      <c r="C14" s="393"/>
      <c r="D14" s="393"/>
      <c r="E14" s="393"/>
      <c r="F14" s="393"/>
      <c r="G14" s="393"/>
      <c r="H14" s="393"/>
      <c r="I14" s="393"/>
    </row>
    <row r="15" spans="1:9">
      <c r="A15" s="381" t="s">
        <v>2138</v>
      </c>
      <c r="B15" s="381" t="s">
        <v>1</v>
      </c>
      <c r="C15" s="395"/>
      <c r="D15" s="395"/>
      <c r="E15" s="395"/>
      <c r="F15" s="395"/>
      <c r="G15" s="395"/>
      <c r="H15" s="395"/>
      <c r="I15" s="395"/>
    </row>
    <row r="16" spans="1:9">
      <c r="A16" s="381" t="s">
        <v>2136</v>
      </c>
      <c r="B16" s="381" t="s">
        <v>387</v>
      </c>
      <c r="C16" s="379">
        <v>4</v>
      </c>
      <c r="D16" s="379"/>
      <c r="E16" s="379"/>
      <c r="F16" s="379"/>
      <c r="G16" s="379"/>
      <c r="H16" s="379"/>
      <c r="I16" s="379"/>
    </row>
    <row r="17" spans="1:9">
      <c r="A17" s="381" t="s">
        <v>2137</v>
      </c>
      <c r="B17" s="381" t="s">
        <v>1</v>
      </c>
      <c r="C17" s="395"/>
      <c r="D17" s="395"/>
      <c r="E17" s="395"/>
      <c r="F17" s="395"/>
      <c r="G17" s="395"/>
      <c r="H17" s="395"/>
      <c r="I17" s="395"/>
    </row>
    <row r="18" spans="1:9">
      <c r="A18" s="381" t="s">
        <v>2136</v>
      </c>
      <c r="B18" s="381" t="s">
        <v>387</v>
      </c>
      <c r="C18" s="379">
        <v>2</v>
      </c>
      <c r="D18" s="379"/>
      <c r="E18" s="379"/>
      <c r="F18" s="379"/>
      <c r="G18" s="379"/>
      <c r="H18" s="379"/>
      <c r="I18" s="379"/>
    </row>
    <row r="19" spans="1:9">
      <c r="A19" s="381" t="s">
        <v>1</v>
      </c>
      <c r="B19" s="381" t="s">
        <v>1</v>
      </c>
      <c r="C19" s="395"/>
      <c r="D19" s="395"/>
      <c r="E19" s="395"/>
      <c r="F19" s="395"/>
      <c r="G19" s="395"/>
      <c r="H19" s="395"/>
      <c r="I19" s="395"/>
    </row>
    <row r="20" spans="1:9">
      <c r="A20" s="381" t="s">
        <v>2135</v>
      </c>
      <c r="B20" s="381" t="s">
        <v>1</v>
      </c>
      <c r="C20" s="395"/>
      <c r="D20" s="395"/>
      <c r="E20" s="395"/>
      <c r="F20" s="395"/>
      <c r="G20" s="395"/>
      <c r="H20" s="395"/>
      <c r="I20" s="395"/>
    </row>
    <row r="21" spans="1:9">
      <c r="A21" s="381" t="s">
        <v>2134</v>
      </c>
      <c r="B21" s="381" t="s">
        <v>387</v>
      </c>
      <c r="C21" s="379">
        <v>5</v>
      </c>
      <c r="D21" s="379"/>
      <c r="E21" s="379"/>
      <c r="F21" s="379"/>
      <c r="G21" s="379"/>
      <c r="H21" s="379"/>
      <c r="I21" s="379"/>
    </row>
    <row r="22" spans="1:9">
      <c r="A22" s="381" t="s">
        <v>1</v>
      </c>
      <c r="B22" s="381" t="s">
        <v>1</v>
      </c>
      <c r="C22" s="395"/>
      <c r="D22" s="395"/>
      <c r="E22" s="395"/>
      <c r="F22" s="395"/>
      <c r="G22" s="395"/>
      <c r="H22" s="395"/>
      <c r="I22" s="395"/>
    </row>
    <row r="23" spans="1:9">
      <c r="A23" s="381" t="s">
        <v>2133</v>
      </c>
      <c r="B23" s="381" t="s">
        <v>387</v>
      </c>
      <c r="C23" s="379">
        <v>1</v>
      </c>
      <c r="D23" s="379"/>
      <c r="E23" s="379"/>
      <c r="F23" s="379"/>
      <c r="G23" s="379"/>
      <c r="H23" s="379"/>
      <c r="I23" s="379"/>
    </row>
    <row r="24" spans="1:9">
      <c r="A24" s="381" t="s">
        <v>2132</v>
      </c>
      <c r="B24" s="381" t="s">
        <v>387</v>
      </c>
      <c r="C24" s="379">
        <v>4</v>
      </c>
      <c r="D24" s="379"/>
      <c r="E24" s="379"/>
      <c r="F24" s="379"/>
      <c r="G24" s="379"/>
      <c r="H24" s="379"/>
      <c r="I24" s="379"/>
    </row>
    <row r="25" spans="1:9">
      <c r="A25" s="381" t="s">
        <v>1</v>
      </c>
      <c r="B25" s="381" t="s">
        <v>1</v>
      </c>
      <c r="C25" s="395"/>
      <c r="D25" s="395"/>
      <c r="E25" s="395"/>
      <c r="F25" s="395"/>
      <c r="G25" s="395"/>
      <c r="H25" s="395"/>
      <c r="I25" s="395"/>
    </row>
    <row r="26" spans="1:9">
      <c r="A26" s="394" t="s">
        <v>2131</v>
      </c>
      <c r="B26" s="394" t="s">
        <v>1</v>
      </c>
      <c r="C26" s="393"/>
      <c r="D26" s="393"/>
      <c r="E26" s="393"/>
      <c r="F26" s="393"/>
      <c r="G26" s="393"/>
      <c r="H26" s="393"/>
      <c r="I26" s="393"/>
    </row>
    <row r="27" spans="1:9">
      <c r="A27" s="381" t="s">
        <v>2130</v>
      </c>
      <c r="B27" s="381" t="s">
        <v>387</v>
      </c>
      <c r="C27" s="379">
        <v>150</v>
      </c>
      <c r="D27" s="379"/>
      <c r="E27" s="379"/>
      <c r="F27" s="379"/>
      <c r="G27" s="379"/>
      <c r="H27" s="379"/>
      <c r="I27" s="379"/>
    </row>
    <row r="28" spans="1:9">
      <c r="A28" s="381" t="s">
        <v>2129</v>
      </c>
      <c r="B28" s="381" t="s">
        <v>292</v>
      </c>
      <c r="C28" s="379">
        <v>40</v>
      </c>
      <c r="D28" s="379"/>
      <c r="E28" s="379"/>
      <c r="F28" s="379"/>
      <c r="G28" s="379"/>
      <c r="H28" s="379"/>
      <c r="I28" s="379"/>
    </row>
    <row r="29" spans="1:9">
      <c r="A29" s="381" t="s">
        <v>1</v>
      </c>
      <c r="B29" s="381" t="s">
        <v>1</v>
      </c>
      <c r="C29" s="379"/>
      <c r="D29" s="379"/>
      <c r="E29" s="379"/>
      <c r="F29" s="379"/>
      <c r="G29" s="379"/>
      <c r="H29" s="379"/>
      <c r="I29" s="379"/>
    </row>
    <row r="30" spans="1:9">
      <c r="A30" s="394" t="s">
        <v>2128</v>
      </c>
      <c r="B30" s="394" t="s">
        <v>1</v>
      </c>
      <c r="C30" s="393"/>
      <c r="D30" s="393"/>
      <c r="E30" s="393"/>
      <c r="F30" s="393"/>
      <c r="G30" s="393"/>
      <c r="H30" s="393"/>
      <c r="I30" s="393"/>
    </row>
    <row r="31" spans="1:9">
      <c r="A31" s="381" t="s">
        <v>2127</v>
      </c>
      <c r="B31" s="381" t="s">
        <v>387</v>
      </c>
      <c r="C31" s="379">
        <v>80</v>
      </c>
      <c r="D31" s="379"/>
      <c r="E31" s="379"/>
      <c r="F31" s="379"/>
      <c r="G31" s="379"/>
      <c r="H31" s="379"/>
      <c r="I31" s="379"/>
    </row>
    <row r="32" spans="1:9">
      <c r="A32" s="381" t="s">
        <v>2126</v>
      </c>
      <c r="B32" s="381" t="s">
        <v>387</v>
      </c>
      <c r="C32" s="379">
        <v>10</v>
      </c>
      <c r="D32" s="379"/>
      <c r="E32" s="379"/>
      <c r="F32" s="379"/>
      <c r="G32" s="379"/>
      <c r="H32" s="379"/>
      <c r="I32" s="379"/>
    </row>
    <row r="33" spans="1:9">
      <c r="A33" s="381" t="s">
        <v>2125</v>
      </c>
      <c r="B33" s="381" t="s">
        <v>387</v>
      </c>
      <c r="C33" s="379">
        <v>120</v>
      </c>
      <c r="D33" s="379"/>
      <c r="E33" s="379"/>
      <c r="F33" s="379"/>
      <c r="G33" s="379"/>
      <c r="H33" s="379"/>
      <c r="I33" s="379"/>
    </row>
    <row r="34" spans="1:9">
      <c r="A34" s="381" t="s">
        <v>2124</v>
      </c>
      <c r="B34" s="381" t="s">
        <v>387</v>
      </c>
      <c r="C34" s="379">
        <v>8</v>
      </c>
      <c r="D34" s="379"/>
      <c r="E34" s="379"/>
      <c r="F34" s="379"/>
      <c r="G34" s="379"/>
      <c r="H34" s="379"/>
      <c r="I34" s="379"/>
    </row>
    <row r="35" spans="1:9">
      <c r="A35" s="381" t="s">
        <v>2123</v>
      </c>
      <c r="B35" s="381" t="s">
        <v>387</v>
      </c>
      <c r="C35" s="379">
        <v>24</v>
      </c>
      <c r="D35" s="379"/>
      <c r="E35" s="379"/>
      <c r="F35" s="379"/>
      <c r="G35" s="379"/>
      <c r="H35" s="379"/>
      <c r="I35" s="379"/>
    </row>
    <row r="36" spans="1:9">
      <c r="A36" s="381" t="s">
        <v>2122</v>
      </c>
      <c r="B36" s="381" t="s">
        <v>387</v>
      </c>
      <c r="C36" s="379">
        <v>26</v>
      </c>
      <c r="D36" s="379"/>
      <c r="E36" s="379"/>
      <c r="F36" s="379"/>
      <c r="G36" s="379"/>
      <c r="H36" s="379"/>
      <c r="I36" s="379"/>
    </row>
    <row r="37" spans="1:9">
      <c r="A37" s="381" t="s">
        <v>2121</v>
      </c>
      <c r="B37" s="381" t="s">
        <v>387</v>
      </c>
      <c r="C37" s="379">
        <v>8</v>
      </c>
      <c r="D37" s="379"/>
      <c r="E37" s="379"/>
      <c r="F37" s="379"/>
      <c r="G37" s="379"/>
      <c r="H37" s="379"/>
      <c r="I37" s="379"/>
    </row>
    <row r="38" spans="1:9">
      <c r="A38" s="381" t="s">
        <v>2120</v>
      </c>
      <c r="B38" s="381" t="s">
        <v>387</v>
      </c>
      <c r="C38" s="379">
        <v>20</v>
      </c>
      <c r="D38" s="379"/>
      <c r="E38" s="379"/>
      <c r="F38" s="379"/>
      <c r="G38" s="379"/>
      <c r="H38" s="379"/>
      <c r="I38" s="379"/>
    </row>
    <row r="39" spans="1:9">
      <c r="A39" s="381" t="s">
        <v>1</v>
      </c>
      <c r="B39" s="381" t="s">
        <v>1</v>
      </c>
      <c r="C39" s="395"/>
      <c r="D39" s="395"/>
      <c r="E39" s="395"/>
      <c r="F39" s="395"/>
      <c r="G39" s="395"/>
      <c r="H39" s="395"/>
      <c r="I39" s="395"/>
    </row>
    <row r="40" spans="1:9">
      <c r="A40" s="381" t="s">
        <v>1</v>
      </c>
      <c r="B40" s="381" t="s">
        <v>1</v>
      </c>
      <c r="C40" s="379"/>
      <c r="D40" s="379"/>
      <c r="E40" s="379"/>
      <c r="F40" s="379"/>
      <c r="G40" s="379"/>
      <c r="H40" s="379"/>
      <c r="I40" s="379"/>
    </row>
    <row r="41" spans="1:9">
      <c r="A41" s="381" t="s">
        <v>2119</v>
      </c>
      <c r="B41" s="381" t="s">
        <v>387</v>
      </c>
      <c r="C41" s="379">
        <v>23</v>
      </c>
      <c r="D41" s="379"/>
      <c r="E41" s="379"/>
      <c r="F41" s="379"/>
      <c r="G41" s="379"/>
      <c r="H41" s="379"/>
      <c r="I41" s="379"/>
    </row>
    <row r="42" spans="1:9">
      <c r="A42" s="381" t="s">
        <v>1</v>
      </c>
      <c r="B42" s="381" t="s">
        <v>1</v>
      </c>
      <c r="C42" s="379"/>
      <c r="D42" s="379"/>
      <c r="E42" s="379"/>
      <c r="F42" s="379"/>
      <c r="G42" s="379"/>
      <c r="H42" s="379"/>
      <c r="I42" s="379"/>
    </row>
    <row r="43" spans="1:9">
      <c r="A43" s="381" t="s">
        <v>2118</v>
      </c>
      <c r="B43" s="381" t="s">
        <v>1</v>
      </c>
      <c r="C43" s="379"/>
      <c r="D43" s="379"/>
      <c r="E43" s="379"/>
      <c r="F43" s="379"/>
      <c r="G43" s="379"/>
      <c r="H43" s="379"/>
      <c r="I43" s="379"/>
    </row>
    <row r="44" spans="1:9">
      <c r="A44" s="381" t="s">
        <v>2117</v>
      </c>
      <c r="B44" s="381" t="s">
        <v>292</v>
      </c>
      <c r="C44" s="379">
        <v>110</v>
      </c>
      <c r="D44" s="379"/>
      <c r="E44" s="379"/>
      <c r="F44" s="379"/>
      <c r="G44" s="379"/>
      <c r="H44" s="379"/>
      <c r="I44" s="379"/>
    </row>
    <row r="45" spans="1:9">
      <c r="A45" s="381" t="s">
        <v>1</v>
      </c>
      <c r="B45" s="381" t="s">
        <v>1</v>
      </c>
      <c r="C45" s="379"/>
      <c r="D45" s="379"/>
      <c r="E45" s="379"/>
      <c r="F45" s="379"/>
      <c r="G45" s="379"/>
      <c r="H45" s="379"/>
      <c r="I45" s="379"/>
    </row>
    <row r="46" spans="1:9">
      <c r="A46" s="394" t="s">
        <v>2116</v>
      </c>
      <c r="B46" s="394" t="s">
        <v>1</v>
      </c>
      <c r="C46" s="393"/>
      <c r="D46" s="393"/>
      <c r="E46" s="393"/>
      <c r="F46" s="393"/>
      <c r="G46" s="393"/>
      <c r="H46" s="393"/>
      <c r="I46" s="393"/>
    </row>
    <row r="47" spans="1:9">
      <c r="A47" s="394" t="s">
        <v>2115</v>
      </c>
      <c r="B47" s="394" t="s">
        <v>1</v>
      </c>
      <c r="C47" s="393"/>
      <c r="D47" s="393"/>
      <c r="E47" s="393"/>
      <c r="F47" s="393"/>
      <c r="G47" s="393"/>
      <c r="H47" s="393"/>
      <c r="I47" s="393"/>
    </row>
    <row r="48" spans="1:9">
      <c r="A48" s="381" t="s">
        <v>2114</v>
      </c>
      <c r="B48" s="381" t="s">
        <v>2113</v>
      </c>
      <c r="C48" s="379">
        <v>16</v>
      </c>
      <c r="D48" s="379"/>
      <c r="E48" s="379"/>
      <c r="F48" s="379"/>
      <c r="G48" s="379"/>
      <c r="H48" s="379"/>
      <c r="I48" s="379"/>
    </row>
    <row r="49" spans="1:9">
      <c r="A49" s="381" t="s">
        <v>1</v>
      </c>
      <c r="B49" s="381" t="s">
        <v>1</v>
      </c>
      <c r="C49" s="379"/>
      <c r="D49" s="379"/>
      <c r="E49" s="379"/>
      <c r="F49" s="379"/>
      <c r="G49" s="379"/>
      <c r="H49" s="379"/>
      <c r="I49" s="379"/>
    </row>
    <row r="50" spans="1:9" ht="14.25">
      <c r="A50" s="387" t="s">
        <v>2112</v>
      </c>
      <c r="B50" s="387" t="s">
        <v>1</v>
      </c>
      <c r="C50" s="386"/>
      <c r="D50" s="386"/>
      <c r="E50" s="386"/>
      <c r="F50" s="386"/>
      <c r="G50" s="386"/>
      <c r="H50" s="386"/>
      <c r="I50" s="386"/>
    </row>
    <row r="51" spans="1:9">
      <c r="A51" s="381" t="s">
        <v>1</v>
      </c>
      <c r="B51" s="381" t="s">
        <v>1</v>
      </c>
      <c r="C51" s="379"/>
      <c r="D51" s="379"/>
      <c r="E51" s="379"/>
      <c r="F51" s="379"/>
      <c r="G51" s="379"/>
      <c r="H51" s="379"/>
      <c r="I51" s="379"/>
    </row>
  </sheetData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A0CA-0B77-4F28-9F38-83C0D6BFA6D0}">
  <dimension ref="A1:B32"/>
  <sheetViews>
    <sheetView topLeftCell="A19" workbookViewId="0">
      <selection activeCell="B3" sqref="B3:C24"/>
    </sheetView>
  </sheetViews>
  <sheetFormatPr defaultRowHeight="12.75"/>
  <cols>
    <col min="1" max="1" width="30.5" style="378" bestFit="1" customWidth="1"/>
    <col min="2" max="2" width="71.1640625" style="378" bestFit="1" customWidth="1"/>
    <col min="3" max="16384" width="9.33203125" style="376"/>
  </cols>
  <sheetData>
    <row r="1" spans="1:2">
      <c r="A1" s="392" t="s">
        <v>2156</v>
      </c>
      <c r="B1" s="392" t="s">
        <v>2198</v>
      </c>
    </row>
    <row r="2" spans="1:2" ht="14.25">
      <c r="A2" s="392" t="s">
        <v>2197</v>
      </c>
      <c r="B2" s="387" t="s">
        <v>2196</v>
      </c>
    </row>
    <row r="3" spans="1:2">
      <c r="A3" s="392" t="s">
        <v>2195</v>
      </c>
      <c r="B3" s="384" t="s">
        <v>2194</v>
      </c>
    </row>
    <row r="4" spans="1:2">
      <c r="A4" s="392" t="s">
        <v>2193</v>
      </c>
      <c r="B4" s="384" t="s">
        <v>2192</v>
      </c>
    </row>
    <row r="5" spans="1:2">
      <c r="A5" s="392" t="s">
        <v>2191</v>
      </c>
      <c r="B5" s="384" t="s">
        <v>1</v>
      </c>
    </row>
    <row r="6" spans="1:2">
      <c r="A6" s="392" t="s">
        <v>2190</v>
      </c>
      <c r="B6" s="384" t="s">
        <v>1</v>
      </c>
    </row>
    <row r="7" spans="1:2">
      <c r="A7" s="392" t="s">
        <v>2189</v>
      </c>
      <c r="B7" s="384" t="s">
        <v>1</v>
      </c>
    </row>
    <row r="8" spans="1:2">
      <c r="A8" s="392" t="s">
        <v>2188</v>
      </c>
      <c r="B8" s="384" t="s">
        <v>1</v>
      </c>
    </row>
    <row r="9" spans="1:2">
      <c r="A9" s="392" t="s">
        <v>2187</v>
      </c>
      <c r="B9" s="384" t="s">
        <v>2186</v>
      </c>
    </row>
    <row r="10" spans="1:2">
      <c r="A10" s="392" t="s">
        <v>2185</v>
      </c>
      <c r="B10" s="384" t="s">
        <v>1</v>
      </c>
    </row>
    <row r="11" spans="1:2">
      <c r="A11" s="392" t="s">
        <v>2184</v>
      </c>
      <c r="B11" s="384" t="s">
        <v>2183</v>
      </c>
    </row>
    <row r="12" spans="1:2">
      <c r="A12" s="392" t="s">
        <v>50</v>
      </c>
      <c r="B12" s="384" t="s">
        <v>2182</v>
      </c>
    </row>
    <row r="13" spans="1:2">
      <c r="A13" s="392" t="s">
        <v>2181</v>
      </c>
      <c r="B13" s="384" t="s">
        <v>1</v>
      </c>
    </row>
    <row r="14" spans="1:2">
      <c r="A14" s="392" t="s">
        <v>2180</v>
      </c>
      <c r="B14" s="384" t="s">
        <v>2179</v>
      </c>
    </row>
    <row r="15" spans="1:2">
      <c r="A15" s="392" t="s">
        <v>1</v>
      </c>
      <c r="B15" s="381" t="s">
        <v>1</v>
      </c>
    </row>
    <row r="16" spans="1:2">
      <c r="A16" s="392" t="s">
        <v>2178</v>
      </c>
      <c r="B16" s="390" t="s">
        <v>2177</v>
      </c>
    </row>
    <row r="17" spans="1:2">
      <c r="A17" s="392" t="s">
        <v>2176</v>
      </c>
      <c r="B17" s="390" t="s">
        <v>2175</v>
      </c>
    </row>
    <row r="18" spans="1:2">
      <c r="A18" s="392" t="s">
        <v>2174</v>
      </c>
      <c r="B18" s="390" t="s">
        <v>2173</v>
      </c>
    </row>
    <row r="19" spans="1:2">
      <c r="A19" s="392" t="s">
        <v>2172</v>
      </c>
      <c r="B19" s="390" t="s">
        <v>2159</v>
      </c>
    </row>
    <row r="20" spans="1:2">
      <c r="A20" s="392" t="s">
        <v>2171</v>
      </c>
      <c r="B20" s="390" t="s">
        <v>2159</v>
      </c>
    </row>
    <row r="21" spans="1:2">
      <c r="A21" s="392" t="s">
        <v>2170</v>
      </c>
      <c r="B21" s="390" t="s">
        <v>2159</v>
      </c>
    </row>
    <row r="22" spans="1:2">
      <c r="A22" s="392" t="s">
        <v>2169</v>
      </c>
      <c r="B22" s="390" t="s">
        <v>2159</v>
      </c>
    </row>
    <row r="23" spans="1:2">
      <c r="A23" s="392" t="s">
        <v>2168</v>
      </c>
      <c r="B23" s="390" t="s">
        <v>2159</v>
      </c>
    </row>
    <row r="24" spans="1:2">
      <c r="A24" s="392" t="s">
        <v>2167</v>
      </c>
      <c r="B24" s="390" t="s">
        <v>2159</v>
      </c>
    </row>
    <row r="25" spans="1:2">
      <c r="A25" s="392" t="s">
        <v>2166</v>
      </c>
      <c r="B25" s="390" t="s">
        <v>2159</v>
      </c>
    </row>
    <row r="26" spans="1:2">
      <c r="A26" s="392" t="s">
        <v>2165</v>
      </c>
      <c r="B26" s="390" t="s">
        <v>2164</v>
      </c>
    </row>
    <row r="27" spans="1:2">
      <c r="A27" s="392" t="s">
        <v>2163</v>
      </c>
      <c r="B27" s="390" t="s">
        <v>2159</v>
      </c>
    </row>
    <row r="28" spans="1:2">
      <c r="A28" s="392" t="s">
        <v>2162</v>
      </c>
      <c r="B28" s="390" t="s">
        <v>2159</v>
      </c>
    </row>
    <row r="29" spans="1:2">
      <c r="A29" s="392" t="s">
        <v>2161</v>
      </c>
      <c r="B29" s="390" t="s">
        <v>2159</v>
      </c>
    </row>
    <row r="30" spans="1:2">
      <c r="A30" s="392" t="s">
        <v>2160</v>
      </c>
      <c r="B30" s="390" t="s">
        <v>2159</v>
      </c>
    </row>
    <row r="31" spans="1:2" ht="21.75">
      <c r="A31" s="396" t="s">
        <v>2158</v>
      </c>
      <c r="B31" s="390" t="s">
        <v>1</v>
      </c>
    </row>
    <row r="32" spans="1:2">
      <c r="A32" s="392" t="s">
        <v>2157</v>
      </c>
      <c r="B32" s="390" t="s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9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58" t="s">
        <v>5</v>
      </c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18" t="s">
        <v>107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491" t="str">
        <f>'Rekapitulace stavby'!K6</f>
        <v>00 - Provizorní menza_RS- UK Albertov</v>
      </c>
      <c r="F7" s="492"/>
      <c r="G7" s="492"/>
      <c r="H7" s="492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483" t="s">
        <v>1451</v>
      </c>
      <c r="F9" s="490"/>
      <c r="G9" s="490"/>
      <c r="H9" s="49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1452</v>
      </c>
      <c r="G12" s="33"/>
      <c r="H12" s="33"/>
      <c r="I12" s="28" t="s">
        <v>22</v>
      </c>
      <c r="J12" s="56" t="str">
        <f>'Rekapitulace stavby'!AN8</f>
        <v>20. 12. 2021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493" t="str">
        <f>'Rekapitulace stavby'!E14</f>
        <v>Vyplň údaj</v>
      </c>
      <c r="F18" s="475"/>
      <c r="G18" s="475"/>
      <c r="H18" s="475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1453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479" t="s">
        <v>1</v>
      </c>
      <c r="F27" s="479"/>
      <c r="G27" s="479"/>
      <c r="H27" s="4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40</v>
      </c>
      <c r="E33" s="28" t="s">
        <v>41</v>
      </c>
      <c r="F33" s="100">
        <f>ROUND((SUM(BE123:BE194)),  2)</f>
        <v>0</v>
      </c>
      <c r="G33" s="33"/>
      <c r="H33" s="33"/>
      <c r="I33" s="101">
        <v>0.21</v>
      </c>
      <c r="J33" s="100">
        <f>ROUND(((SUM(BE123:BE194))*I33),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0">
        <f>ROUND((SUM(BF123:BF194)),  2)</f>
        <v>0</v>
      </c>
      <c r="G34" s="33"/>
      <c r="H34" s="33"/>
      <c r="I34" s="101">
        <v>0.15</v>
      </c>
      <c r="J34" s="100">
        <f>ROUND(((SUM(BF123:BF194))*I34),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0">
        <f>ROUND((SUM(BG123:BG194)),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0">
        <f>ROUND((SUM(BH123:BH194)),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0">
        <f>ROUND((SUM(BI123:BI194)),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491" t="str">
        <f>E7</f>
        <v>00 - Provizorní menza_RS- UK Albertov</v>
      </c>
      <c r="F85" s="492"/>
      <c r="G85" s="492"/>
      <c r="H85" s="49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483" t="str">
        <f>E9</f>
        <v>09 - ZAŘÍZENÍ PRO VYTÁPĚNÍ STAVEB</v>
      </c>
      <c r="F87" s="490"/>
      <c r="G87" s="490"/>
      <c r="H87" s="49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Konvent ses. Alžbětinek parc. č. 1564/4, k.ú.,N.M.</v>
      </c>
      <c r="G89" s="33"/>
      <c r="H89" s="33"/>
      <c r="I89" s="28" t="s">
        <v>22</v>
      </c>
      <c r="J89" s="56" t="str">
        <f>IF(J12="","",J12)</f>
        <v>20. 12. 2021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28" t="s">
        <v>30</v>
      </c>
      <c r="J91" s="31" t="str">
        <f>E21</f>
        <v>Ondřej Zikán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  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125</v>
      </c>
      <c r="D94" s="102"/>
      <c r="E94" s="102"/>
      <c r="F94" s="102"/>
      <c r="G94" s="102"/>
      <c r="H94" s="102"/>
      <c r="I94" s="102"/>
      <c r="J94" s="111" t="s">
        <v>126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127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5" customHeight="1">
      <c r="B97" s="113"/>
      <c r="D97" s="114" t="s">
        <v>136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899999999999999" customHeight="1">
      <c r="B98" s="117"/>
      <c r="D98" s="118" t="s">
        <v>1454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899999999999999" customHeight="1">
      <c r="B99" s="117"/>
      <c r="D99" s="118" t="s">
        <v>1455</v>
      </c>
      <c r="E99" s="119"/>
      <c r="F99" s="119"/>
      <c r="G99" s="119"/>
      <c r="H99" s="119"/>
      <c r="I99" s="119"/>
      <c r="J99" s="120">
        <f>J138</f>
        <v>0</v>
      </c>
      <c r="L99" s="117"/>
    </row>
    <row r="100" spans="1:31" s="10" customFormat="1" ht="19.899999999999999" customHeight="1">
      <c r="B100" s="117"/>
      <c r="D100" s="118" t="s">
        <v>878</v>
      </c>
      <c r="E100" s="119"/>
      <c r="F100" s="119"/>
      <c r="G100" s="119"/>
      <c r="H100" s="119"/>
      <c r="I100" s="119"/>
      <c r="J100" s="120">
        <f>J148</f>
        <v>0</v>
      </c>
      <c r="L100" s="117"/>
    </row>
    <row r="101" spans="1:31" s="10" customFormat="1" ht="19.899999999999999" customHeight="1">
      <c r="B101" s="117"/>
      <c r="D101" s="118" t="s">
        <v>1456</v>
      </c>
      <c r="E101" s="119"/>
      <c r="F101" s="119"/>
      <c r="G101" s="119"/>
      <c r="H101" s="119"/>
      <c r="I101" s="119"/>
      <c r="J101" s="120">
        <f>J153</f>
        <v>0</v>
      </c>
      <c r="L101" s="117"/>
    </row>
    <row r="102" spans="1:31" s="10" customFormat="1" ht="19.899999999999999" customHeight="1">
      <c r="B102" s="117"/>
      <c r="D102" s="118" t="s">
        <v>879</v>
      </c>
      <c r="E102" s="119"/>
      <c r="F102" s="119"/>
      <c r="G102" s="119"/>
      <c r="H102" s="119"/>
      <c r="I102" s="119"/>
      <c r="J102" s="120">
        <f>J170</f>
        <v>0</v>
      </c>
      <c r="L102" s="117"/>
    </row>
    <row r="103" spans="1:31" s="10" customFormat="1" ht="19.899999999999999" customHeight="1">
      <c r="B103" s="117"/>
      <c r="D103" s="118" t="s">
        <v>1457</v>
      </c>
      <c r="E103" s="119"/>
      <c r="F103" s="119"/>
      <c r="G103" s="119"/>
      <c r="H103" s="119"/>
      <c r="I103" s="119"/>
      <c r="J103" s="120">
        <f>J185</f>
        <v>0</v>
      </c>
      <c r="L103" s="117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140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491" t="str">
        <f>E7</f>
        <v>00 - Provizorní menza_RS- UK Albertov</v>
      </c>
      <c r="F113" s="492"/>
      <c r="G113" s="492"/>
      <c r="H113" s="492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121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483" t="str">
        <f>E9</f>
        <v>09 - ZAŘÍZENÍ PRO VYTÁPĚNÍ STAVEB</v>
      </c>
      <c r="F115" s="490"/>
      <c r="G115" s="490"/>
      <c r="H115" s="490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>Konvent ses. Alžbětinek parc. č. 1564/4, k.ú.,N.M.</v>
      </c>
      <c r="G117" s="33"/>
      <c r="H117" s="33"/>
      <c r="I117" s="28" t="s">
        <v>22</v>
      </c>
      <c r="J117" s="56" t="str">
        <f>IF(J12="","",J12)</f>
        <v>20. 12. 2021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24</v>
      </c>
      <c r="D119" s="33"/>
      <c r="E119" s="33"/>
      <c r="F119" s="26" t="str">
        <f>E15</f>
        <v xml:space="preserve"> </v>
      </c>
      <c r="G119" s="33"/>
      <c r="H119" s="33"/>
      <c r="I119" s="28" t="s">
        <v>30</v>
      </c>
      <c r="J119" s="31" t="str">
        <f>E21</f>
        <v>Ondřej Zikán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28</v>
      </c>
      <c r="D120" s="33"/>
      <c r="E120" s="33"/>
      <c r="F120" s="26" t="str">
        <f>IF(E18="","",E18)</f>
        <v>Vyplň údaj</v>
      </c>
      <c r="G120" s="33"/>
      <c r="H120" s="33"/>
      <c r="I120" s="28" t="s">
        <v>33</v>
      </c>
      <c r="J120" s="31" t="str">
        <f>E24</f>
        <v xml:space="preserve">   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1"/>
      <c r="B122" s="122"/>
      <c r="C122" s="123" t="s">
        <v>141</v>
      </c>
      <c r="D122" s="124" t="s">
        <v>61</v>
      </c>
      <c r="E122" s="124" t="s">
        <v>57</v>
      </c>
      <c r="F122" s="124" t="s">
        <v>58</v>
      </c>
      <c r="G122" s="124" t="s">
        <v>142</v>
      </c>
      <c r="H122" s="124" t="s">
        <v>143</v>
      </c>
      <c r="I122" s="124" t="s">
        <v>144</v>
      </c>
      <c r="J122" s="125" t="s">
        <v>126</v>
      </c>
      <c r="K122" s="126" t="s">
        <v>145</v>
      </c>
      <c r="L122" s="127"/>
      <c r="M122" s="63" t="s">
        <v>1</v>
      </c>
      <c r="N122" s="64" t="s">
        <v>40</v>
      </c>
      <c r="O122" s="64" t="s">
        <v>146</v>
      </c>
      <c r="P122" s="64" t="s">
        <v>147</v>
      </c>
      <c r="Q122" s="64" t="s">
        <v>148</v>
      </c>
      <c r="R122" s="64" t="s">
        <v>149</v>
      </c>
      <c r="S122" s="64" t="s">
        <v>150</v>
      </c>
      <c r="T122" s="65" t="s">
        <v>151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" customHeight="1">
      <c r="A123" s="33"/>
      <c r="B123" s="34"/>
      <c r="C123" s="70" t="s">
        <v>152</v>
      </c>
      <c r="D123" s="33"/>
      <c r="E123" s="33"/>
      <c r="F123" s="33"/>
      <c r="G123" s="33"/>
      <c r="H123" s="33"/>
      <c r="I123" s="33"/>
      <c r="J123" s="128">
        <f>BK123</f>
        <v>0</v>
      </c>
      <c r="K123" s="33"/>
      <c r="L123" s="34"/>
      <c r="M123" s="66"/>
      <c r="N123" s="57"/>
      <c r="O123" s="67"/>
      <c r="P123" s="129">
        <f>P124</f>
        <v>0</v>
      </c>
      <c r="Q123" s="67"/>
      <c r="R123" s="129">
        <f>R124</f>
        <v>1.008896</v>
      </c>
      <c r="S123" s="67"/>
      <c r="T123" s="130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75</v>
      </c>
      <c r="AU123" s="18" t="s">
        <v>128</v>
      </c>
      <c r="BK123" s="131">
        <f>BK124</f>
        <v>0</v>
      </c>
    </row>
    <row r="124" spans="1:65" s="12" customFormat="1" ht="25.9" customHeight="1">
      <c r="B124" s="132"/>
      <c r="D124" s="133" t="s">
        <v>75</v>
      </c>
      <c r="E124" s="134" t="s">
        <v>442</v>
      </c>
      <c r="F124" s="134" t="s">
        <v>443</v>
      </c>
      <c r="I124" s="135"/>
      <c r="J124" s="136">
        <f>BK124</f>
        <v>0</v>
      </c>
      <c r="L124" s="132"/>
      <c r="M124" s="137"/>
      <c r="N124" s="138"/>
      <c r="O124" s="138"/>
      <c r="P124" s="139">
        <f>P125+P138+P148+P153+P170+P185</f>
        <v>0</v>
      </c>
      <c r="Q124" s="138"/>
      <c r="R124" s="139">
        <f>R125+R138+R148+R153+R170+R185</f>
        <v>1.008896</v>
      </c>
      <c r="S124" s="138"/>
      <c r="T124" s="140">
        <f>T125+T138+T148+T153+T170+T185</f>
        <v>0</v>
      </c>
      <c r="AR124" s="133" t="s">
        <v>86</v>
      </c>
      <c r="AT124" s="141" t="s">
        <v>75</v>
      </c>
      <c r="AU124" s="141" t="s">
        <v>76</v>
      </c>
      <c r="AY124" s="133" t="s">
        <v>155</v>
      </c>
      <c r="BK124" s="142">
        <f>BK125+BK138+BK148+BK153+BK170+BK185</f>
        <v>0</v>
      </c>
    </row>
    <row r="125" spans="1:65" s="12" customFormat="1" ht="22.9" customHeight="1">
      <c r="B125" s="132"/>
      <c r="D125" s="133" t="s">
        <v>75</v>
      </c>
      <c r="E125" s="143" t="s">
        <v>1458</v>
      </c>
      <c r="F125" s="143" t="s">
        <v>1459</v>
      </c>
      <c r="I125" s="135"/>
      <c r="J125" s="144">
        <f>BK125</f>
        <v>0</v>
      </c>
      <c r="L125" s="132"/>
      <c r="M125" s="137"/>
      <c r="N125" s="138"/>
      <c r="O125" s="138"/>
      <c r="P125" s="139">
        <f>SUM(P126:P137)</f>
        <v>0</v>
      </c>
      <c r="Q125" s="138"/>
      <c r="R125" s="139">
        <f>SUM(R126:R137)</f>
        <v>3.5892E-2</v>
      </c>
      <c r="S125" s="138"/>
      <c r="T125" s="140">
        <f>SUM(T126:T137)</f>
        <v>0</v>
      </c>
      <c r="AR125" s="133" t="s">
        <v>86</v>
      </c>
      <c r="AT125" s="141" t="s">
        <v>75</v>
      </c>
      <c r="AU125" s="141" t="s">
        <v>84</v>
      </c>
      <c r="AY125" s="133" t="s">
        <v>155</v>
      </c>
      <c r="BK125" s="142">
        <f>SUM(BK126:BK137)</f>
        <v>0</v>
      </c>
    </row>
    <row r="126" spans="1:65" s="2" customFormat="1" ht="33" customHeight="1">
      <c r="A126" s="33"/>
      <c r="B126" s="145"/>
      <c r="C126" s="146" t="s">
        <v>84</v>
      </c>
      <c r="D126" s="146" t="s">
        <v>157</v>
      </c>
      <c r="E126" s="147" t="s">
        <v>1460</v>
      </c>
      <c r="F126" s="148" t="s">
        <v>1461</v>
      </c>
      <c r="G126" s="149" t="s">
        <v>292</v>
      </c>
      <c r="H126" s="150">
        <v>202.8</v>
      </c>
      <c r="I126" s="151"/>
      <c r="J126" s="152">
        <f>ROUND(I126*H126,2)</f>
        <v>0</v>
      </c>
      <c r="K126" s="153"/>
      <c r="L126" s="34"/>
      <c r="M126" s="154" t="s">
        <v>1</v>
      </c>
      <c r="N126" s="155" t="s">
        <v>41</v>
      </c>
      <c r="O126" s="59"/>
      <c r="P126" s="156">
        <f>O126*H126</f>
        <v>0</v>
      </c>
      <c r="Q126" s="156">
        <v>6.0000000000000002E-5</v>
      </c>
      <c r="R126" s="156">
        <f>Q126*H126</f>
        <v>1.2168000000000002E-2</v>
      </c>
      <c r="S126" s="156">
        <v>0</v>
      </c>
      <c r="T126" s="15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8" t="s">
        <v>188</v>
      </c>
      <c r="AT126" s="158" t="s">
        <v>157</v>
      </c>
      <c r="AU126" s="158" t="s">
        <v>86</v>
      </c>
      <c r="AY126" s="18" t="s">
        <v>155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8" t="s">
        <v>84</v>
      </c>
      <c r="BK126" s="159">
        <f>ROUND(I126*H126,2)</f>
        <v>0</v>
      </c>
      <c r="BL126" s="18" t="s">
        <v>188</v>
      </c>
      <c r="BM126" s="158" t="s">
        <v>1462</v>
      </c>
    </row>
    <row r="127" spans="1:65" s="13" customFormat="1">
      <c r="B127" s="160"/>
      <c r="D127" s="161" t="s">
        <v>167</v>
      </c>
      <c r="E127" s="162" t="s">
        <v>1</v>
      </c>
      <c r="F127" s="163" t="s">
        <v>1463</v>
      </c>
      <c r="H127" s="164">
        <v>202.8</v>
      </c>
      <c r="I127" s="165"/>
      <c r="L127" s="160"/>
      <c r="M127" s="166"/>
      <c r="N127" s="167"/>
      <c r="O127" s="167"/>
      <c r="P127" s="167"/>
      <c r="Q127" s="167"/>
      <c r="R127" s="167"/>
      <c r="S127" s="167"/>
      <c r="T127" s="168"/>
      <c r="AT127" s="162" t="s">
        <v>167</v>
      </c>
      <c r="AU127" s="162" t="s">
        <v>86</v>
      </c>
      <c r="AV127" s="13" t="s">
        <v>86</v>
      </c>
      <c r="AW127" s="13" t="s">
        <v>32</v>
      </c>
      <c r="AX127" s="13" t="s">
        <v>84</v>
      </c>
      <c r="AY127" s="162" t="s">
        <v>155</v>
      </c>
    </row>
    <row r="128" spans="1:65" s="2" customFormat="1" ht="24.2" customHeight="1">
      <c r="A128" s="33"/>
      <c r="B128" s="145"/>
      <c r="C128" s="184" t="s">
        <v>86</v>
      </c>
      <c r="D128" s="184" t="s">
        <v>230</v>
      </c>
      <c r="E128" s="185" t="s">
        <v>1464</v>
      </c>
      <c r="F128" s="186" t="s">
        <v>1465</v>
      </c>
      <c r="G128" s="187" t="s">
        <v>292</v>
      </c>
      <c r="H128" s="188">
        <v>78</v>
      </c>
      <c r="I128" s="189"/>
      <c r="J128" s="190">
        <f>ROUND(I128*H128,2)</f>
        <v>0</v>
      </c>
      <c r="K128" s="191"/>
      <c r="L128" s="192"/>
      <c r="M128" s="193" t="s">
        <v>1</v>
      </c>
      <c r="N128" s="194" t="s">
        <v>41</v>
      </c>
      <c r="O128" s="59"/>
      <c r="P128" s="156">
        <f>O128*H128</f>
        <v>0</v>
      </c>
      <c r="Q128" s="156">
        <v>6.9999999999999994E-5</v>
      </c>
      <c r="R128" s="156">
        <f>Q128*H128</f>
        <v>5.4599999999999996E-3</v>
      </c>
      <c r="S128" s="156">
        <v>0</v>
      </c>
      <c r="T128" s="15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8" t="s">
        <v>233</v>
      </c>
      <c r="AT128" s="158" t="s">
        <v>230</v>
      </c>
      <c r="AU128" s="158" t="s">
        <v>86</v>
      </c>
      <c r="AY128" s="18" t="s">
        <v>155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8" t="s">
        <v>84</v>
      </c>
      <c r="BK128" s="159">
        <f>ROUND(I128*H128,2)</f>
        <v>0</v>
      </c>
      <c r="BL128" s="18" t="s">
        <v>188</v>
      </c>
      <c r="BM128" s="158" t="s">
        <v>1466</v>
      </c>
    </row>
    <row r="129" spans="1:65" s="13" customFormat="1">
      <c r="B129" s="160"/>
      <c r="D129" s="161" t="s">
        <v>167</v>
      </c>
      <c r="E129" s="162" t="s">
        <v>1</v>
      </c>
      <c r="F129" s="163" t="s">
        <v>1467</v>
      </c>
      <c r="H129" s="164">
        <v>78</v>
      </c>
      <c r="I129" s="165"/>
      <c r="L129" s="160"/>
      <c r="M129" s="166"/>
      <c r="N129" s="167"/>
      <c r="O129" s="167"/>
      <c r="P129" s="167"/>
      <c r="Q129" s="167"/>
      <c r="R129" s="167"/>
      <c r="S129" s="167"/>
      <c r="T129" s="168"/>
      <c r="AT129" s="162" t="s">
        <v>167</v>
      </c>
      <c r="AU129" s="162" t="s">
        <v>86</v>
      </c>
      <c r="AV129" s="13" t="s">
        <v>86</v>
      </c>
      <c r="AW129" s="13" t="s">
        <v>32</v>
      </c>
      <c r="AX129" s="13" t="s">
        <v>84</v>
      </c>
      <c r="AY129" s="162" t="s">
        <v>155</v>
      </c>
    </row>
    <row r="130" spans="1:65" s="2" customFormat="1" ht="24.2" customHeight="1">
      <c r="A130" s="33"/>
      <c r="B130" s="145"/>
      <c r="C130" s="184" t="s">
        <v>278</v>
      </c>
      <c r="D130" s="184" t="s">
        <v>230</v>
      </c>
      <c r="E130" s="185" t="s">
        <v>1468</v>
      </c>
      <c r="F130" s="186" t="s">
        <v>1469</v>
      </c>
      <c r="G130" s="187" t="s">
        <v>292</v>
      </c>
      <c r="H130" s="188">
        <v>23.4</v>
      </c>
      <c r="I130" s="189"/>
      <c r="J130" s="190">
        <f>ROUND(I130*H130,2)</f>
        <v>0</v>
      </c>
      <c r="K130" s="191"/>
      <c r="L130" s="192"/>
      <c r="M130" s="193" t="s">
        <v>1</v>
      </c>
      <c r="N130" s="194" t="s">
        <v>41</v>
      </c>
      <c r="O130" s="59"/>
      <c r="P130" s="156">
        <f>O130*H130</f>
        <v>0</v>
      </c>
      <c r="Q130" s="156">
        <v>6.9999999999999994E-5</v>
      </c>
      <c r="R130" s="156">
        <f>Q130*H130</f>
        <v>1.6379999999999997E-3</v>
      </c>
      <c r="S130" s="156">
        <v>0</v>
      </c>
      <c r="T130" s="15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8" t="s">
        <v>233</v>
      </c>
      <c r="AT130" s="158" t="s">
        <v>230</v>
      </c>
      <c r="AU130" s="158" t="s">
        <v>86</v>
      </c>
      <c r="AY130" s="18" t="s">
        <v>155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8" t="s">
        <v>84</v>
      </c>
      <c r="BK130" s="159">
        <f>ROUND(I130*H130,2)</f>
        <v>0</v>
      </c>
      <c r="BL130" s="18" t="s">
        <v>188</v>
      </c>
      <c r="BM130" s="158" t="s">
        <v>1470</v>
      </c>
    </row>
    <row r="131" spans="1:65" s="13" customFormat="1">
      <c r="B131" s="160"/>
      <c r="D131" s="161" t="s">
        <v>167</v>
      </c>
      <c r="E131" s="162" t="s">
        <v>1</v>
      </c>
      <c r="F131" s="163" t="s">
        <v>1471</v>
      </c>
      <c r="H131" s="164">
        <v>23.4</v>
      </c>
      <c r="I131" s="165"/>
      <c r="L131" s="160"/>
      <c r="M131" s="166"/>
      <c r="N131" s="167"/>
      <c r="O131" s="167"/>
      <c r="P131" s="167"/>
      <c r="Q131" s="167"/>
      <c r="R131" s="167"/>
      <c r="S131" s="167"/>
      <c r="T131" s="168"/>
      <c r="AT131" s="162" t="s">
        <v>167</v>
      </c>
      <c r="AU131" s="162" t="s">
        <v>86</v>
      </c>
      <c r="AV131" s="13" t="s">
        <v>86</v>
      </c>
      <c r="AW131" s="13" t="s">
        <v>32</v>
      </c>
      <c r="AX131" s="13" t="s">
        <v>84</v>
      </c>
      <c r="AY131" s="162" t="s">
        <v>155</v>
      </c>
    </row>
    <row r="132" spans="1:65" s="2" customFormat="1" ht="24.2" customHeight="1">
      <c r="A132" s="33"/>
      <c r="B132" s="145"/>
      <c r="C132" s="184" t="s">
        <v>161</v>
      </c>
      <c r="D132" s="184" t="s">
        <v>230</v>
      </c>
      <c r="E132" s="185" t="s">
        <v>1472</v>
      </c>
      <c r="F132" s="186" t="s">
        <v>1473</v>
      </c>
      <c r="G132" s="187" t="s">
        <v>292</v>
      </c>
      <c r="H132" s="188">
        <v>39</v>
      </c>
      <c r="I132" s="189"/>
      <c r="J132" s="190">
        <f>ROUND(I132*H132,2)</f>
        <v>0</v>
      </c>
      <c r="K132" s="191"/>
      <c r="L132" s="192"/>
      <c r="M132" s="193" t="s">
        <v>1</v>
      </c>
      <c r="N132" s="194" t="s">
        <v>41</v>
      </c>
      <c r="O132" s="59"/>
      <c r="P132" s="156">
        <f>O132*H132</f>
        <v>0</v>
      </c>
      <c r="Q132" s="156">
        <v>1.1E-4</v>
      </c>
      <c r="R132" s="156">
        <f>Q132*H132</f>
        <v>4.2900000000000004E-3</v>
      </c>
      <c r="S132" s="156">
        <v>0</v>
      </c>
      <c r="T132" s="15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8" t="s">
        <v>233</v>
      </c>
      <c r="AT132" s="158" t="s">
        <v>230</v>
      </c>
      <c r="AU132" s="158" t="s">
        <v>86</v>
      </c>
      <c r="AY132" s="18" t="s">
        <v>155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8" t="s">
        <v>84</v>
      </c>
      <c r="BK132" s="159">
        <f>ROUND(I132*H132,2)</f>
        <v>0</v>
      </c>
      <c r="BL132" s="18" t="s">
        <v>188</v>
      </c>
      <c r="BM132" s="158" t="s">
        <v>1474</v>
      </c>
    </row>
    <row r="133" spans="1:65" s="13" customFormat="1">
      <c r="B133" s="160"/>
      <c r="D133" s="161" t="s">
        <v>167</v>
      </c>
      <c r="E133" s="162" t="s">
        <v>1</v>
      </c>
      <c r="F133" s="163" t="s">
        <v>1475</v>
      </c>
      <c r="H133" s="164">
        <v>39</v>
      </c>
      <c r="I133" s="165"/>
      <c r="L133" s="160"/>
      <c r="M133" s="166"/>
      <c r="N133" s="167"/>
      <c r="O133" s="167"/>
      <c r="P133" s="167"/>
      <c r="Q133" s="167"/>
      <c r="R133" s="167"/>
      <c r="S133" s="167"/>
      <c r="T133" s="168"/>
      <c r="AT133" s="162" t="s">
        <v>167</v>
      </c>
      <c r="AU133" s="162" t="s">
        <v>86</v>
      </c>
      <c r="AV133" s="13" t="s">
        <v>86</v>
      </c>
      <c r="AW133" s="13" t="s">
        <v>32</v>
      </c>
      <c r="AX133" s="13" t="s">
        <v>84</v>
      </c>
      <c r="AY133" s="162" t="s">
        <v>155</v>
      </c>
    </row>
    <row r="134" spans="1:65" s="2" customFormat="1" ht="24.2" customHeight="1">
      <c r="A134" s="33"/>
      <c r="B134" s="145"/>
      <c r="C134" s="184" t="s">
        <v>538</v>
      </c>
      <c r="D134" s="184" t="s">
        <v>230</v>
      </c>
      <c r="E134" s="185" t="s">
        <v>1476</v>
      </c>
      <c r="F134" s="186" t="s">
        <v>1477</v>
      </c>
      <c r="G134" s="187" t="s">
        <v>292</v>
      </c>
      <c r="H134" s="188">
        <v>62.4</v>
      </c>
      <c r="I134" s="189"/>
      <c r="J134" s="190">
        <f>ROUND(I134*H134,2)</f>
        <v>0</v>
      </c>
      <c r="K134" s="191"/>
      <c r="L134" s="192"/>
      <c r="M134" s="193" t="s">
        <v>1</v>
      </c>
      <c r="N134" s="194" t="s">
        <v>41</v>
      </c>
      <c r="O134" s="59"/>
      <c r="P134" s="156">
        <f>O134*H134</f>
        <v>0</v>
      </c>
      <c r="Q134" s="156">
        <v>1.3999999999999999E-4</v>
      </c>
      <c r="R134" s="156">
        <f>Q134*H134</f>
        <v>8.735999999999999E-3</v>
      </c>
      <c r="S134" s="156">
        <v>0</v>
      </c>
      <c r="T134" s="15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8" t="s">
        <v>233</v>
      </c>
      <c r="AT134" s="158" t="s">
        <v>230</v>
      </c>
      <c r="AU134" s="158" t="s">
        <v>86</v>
      </c>
      <c r="AY134" s="18" t="s">
        <v>155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8" t="s">
        <v>84</v>
      </c>
      <c r="BK134" s="159">
        <f>ROUND(I134*H134,2)</f>
        <v>0</v>
      </c>
      <c r="BL134" s="18" t="s">
        <v>188</v>
      </c>
      <c r="BM134" s="158" t="s">
        <v>1478</v>
      </c>
    </row>
    <row r="135" spans="1:65" s="13" customFormat="1">
      <c r="B135" s="160"/>
      <c r="D135" s="161" t="s">
        <v>167</v>
      </c>
      <c r="E135" s="162" t="s">
        <v>1</v>
      </c>
      <c r="F135" s="163" t="s">
        <v>1479</v>
      </c>
      <c r="H135" s="164">
        <v>62.4</v>
      </c>
      <c r="I135" s="165"/>
      <c r="L135" s="160"/>
      <c r="M135" s="166"/>
      <c r="N135" s="167"/>
      <c r="O135" s="167"/>
      <c r="P135" s="167"/>
      <c r="Q135" s="167"/>
      <c r="R135" s="167"/>
      <c r="S135" s="167"/>
      <c r="T135" s="168"/>
      <c r="AT135" s="162" t="s">
        <v>167</v>
      </c>
      <c r="AU135" s="162" t="s">
        <v>86</v>
      </c>
      <c r="AV135" s="13" t="s">
        <v>86</v>
      </c>
      <c r="AW135" s="13" t="s">
        <v>32</v>
      </c>
      <c r="AX135" s="13" t="s">
        <v>84</v>
      </c>
      <c r="AY135" s="162" t="s">
        <v>155</v>
      </c>
    </row>
    <row r="136" spans="1:65" s="2" customFormat="1" ht="16.5" customHeight="1">
      <c r="A136" s="33"/>
      <c r="B136" s="145"/>
      <c r="C136" s="184" t="s">
        <v>459</v>
      </c>
      <c r="D136" s="184" t="s">
        <v>230</v>
      </c>
      <c r="E136" s="185" t="s">
        <v>1480</v>
      </c>
      <c r="F136" s="186" t="s">
        <v>1481</v>
      </c>
      <c r="G136" s="187" t="s">
        <v>224</v>
      </c>
      <c r="H136" s="188">
        <v>200</v>
      </c>
      <c r="I136" s="189"/>
      <c r="J136" s="190">
        <f>ROUND(I136*H136,2)</f>
        <v>0</v>
      </c>
      <c r="K136" s="191"/>
      <c r="L136" s="192"/>
      <c r="M136" s="193" t="s">
        <v>1</v>
      </c>
      <c r="N136" s="194" t="s">
        <v>41</v>
      </c>
      <c r="O136" s="59"/>
      <c r="P136" s="156">
        <f>O136*H136</f>
        <v>0</v>
      </c>
      <c r="Q136" s="156">
        <v>1.0000000000000001E-5</v>
      </c>
      <c r="R136" s="156">
        <f>Q136*H136</f>
        <v>2E-3</v>
      </c>
      <c r="S136" s="156">
        <v>0</v>
      </c>
      <c r="T136" s="15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8" t="s">
        <v>233</v>
      </c>
      <c r="AT136" s="158" t="s">
        <v>230</v>
      </c>
      <c r="AU136" s="158" t="s">
        <v>86</v>
      </c>
      <c r="AY136" s="18" t="s">
        <v>155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8" t="s">
        <v>84</v>
      </c>
      <c r="BK136" s="159">
        <f>ROUND(I136*H136,2)</f>
        <v>0</v>
      </c>
      <c r="BL136" s="18" t="s">
        <v>188</v>
      </c>
      <c r="BM136" s="158" t="s">
        <v>1482</v>
      </c>
    </row>
    <row r="137" spans="1:65" s="2" customFormat="1" ht="16.5" customHeight="1">
      <c r="A137" s="33"/>
      <c r="B137" s="145"/>
      <c r="C137" s="184" t="s">
        <v>557</v>
      </c>
      <c r="D137" s="184" t="s">
        <v>230</v>
      </c>
      <c r="E137" s="185" t="s">
        <v>1483</v>
      </c>
      <c r="F137" s="186" t="s">
        <v>1484</v>
      </c>
      <c r="G137" s="187" t="s">
        <v>224</v>
      </c>
      <c r="H137" s="188">
        <v>4</v>
      </c>
      <c r="I137" s="189"/>
      <c r="J137" s="190">
        <f>ROUND(I137*H137,2)</f>
        <v>0</v>
      </c>
      <c r="K137" s="191"/>
      <c r="L137" s="192"/>
      <c r="M137" s="193" t="s">
        <v>1</v>
      </c>
      <c r="N137" s="194" t="s">
        <v>41</v>
      </c>
      <c r="O137" s="59"/>
      <c r="P137" s="156">
        <f>O137*H137</f>
        <v>0</v>
      </c>
      <c r="Q137" s="156">
        <v>4.0000000000000002E-4</v>
      </c>
      <c r="R137" s="156">
        <f>Q137*H137</f>
        <v>1.6000000000000001E-3</v>
      </c>
      <c r="S137" s="156">
        <v>0</v>
      </c>
      <c r="T137" s="15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8" t="s">
        <v>233</v>
      </c>
      <c r="AT137" s="158" t="s">
        <v>230</v>
      </c>
      <c r="AU137" s="158" t="s">
        <v>86</v>
      </c>
      <c r="AY137" s="18" t="s">
        <v>155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8" t="s">
        <v>84</v>
      </c>
      <c r="BK137" s="159">
        <f>ROUND(I137*H137,2)</f>
        <v>0</v>
      </c>
      <c r="BL137" s="18" t="s">
        <v>188</v>
      </c>
      <c r="BM137" s="158" t="s">
        <v>1485</v>
      </c>
    </row>
    <row r="138" spans="1:65" s="12" customFormat="1" ht="22.9" customHeight="1">
      <c r="B138" s="132"/>
      <c r="D138" s="133" t="s">
        <v>75</v>
      </c>
      <c r="E138" s="143" t="s">
        <v>1486</v>
      </c>
      <c r="F138" s="143" t="s">
        <v>1487</v>
      </c>
      <c r="I138" s="135"/>
      <c r="J138" s="144">
        <f>BK138</f>
        <v>0</v>
      </c>
      <c r="L138" s="132"/>
      <c r="M138" s="137"/>
      <c r="N138" s="138"/>
      <c r="O138" s="138"/>
      <c r="P138" s="139">
        <f>SUM(P139:P147)</f>
        <v>0</v>
      </c>
      <c r="Q138" s="138"/>
      <c r="R138" s="139">
        <f>SUM(R139:R147)</f>
        <v>0.24854999999999999</v>
      </c>
      <c r="S138" s="138"/>
      <c r="T138" s="140">
        <f>SUM(T139:T147)</f>
        <v>0</v>
      </c>
      <c r="AR138" s="133" t="s">
        <v>86</v>
      </c>
      <c r="AT138" s="141" t="s">
        <v>75</v>
      </c>
      <c r="AU138" s="141" t="s">
        <v>84</v>
      </c>
      <c r="AY138" s="133" t="s">
        <v>155</v>
      </c>
      <c r="BK138" s="142">
        <f>SUM(BK139:BK147)</f>
        <v>0</v>
      </c>
    </row>
    <row r="139" spans="1:65" s="2" customFormat="1" ht="24.2" customHeight="1">
      <c r="A139" s="33"/>
      <c r="B139" s="145"/>
      <c r="C139" s="146" t="s">
        <v>185</v>
      </c>
      <c r="D139" s="146" t="s">
        <v>157</v>
      </c>
      <c r="E139" s="147" t="s">
        <v>1488</v>
      </c>
      <c r="F139" s="148" t="s">
        <v>1489</v>
      </c>
      <c r="G139" s="149" t="s">
        <v>224</v>
      </c>
      <c r="H139" s="150">
        <v>1</v>
      </c>
      <c r="I139" s="151"/>
      <c r="J139" s="152">
        <f t="shared" ref="J139:J147" si="0">ROUND(I139*H139,2)</f>
        <v>0</v>
      </c>
      <c r="K139" s="153"/>
      <c r="L139" s="34"/>
      <c r="M139" s="154" t="s">
        <v>1</v>
      </c>
      <c r="N139" s="155" t="s">
        <v>41</v>
      </c>
      <c r="O139" s="59"/>
      <c r="P139" s="156">
        <f t="shared" ref="P139:P147" si="1">O139*H139</f>
        <v>0</v>
      </c>
      <c r="Q139" s="156">
        <v>3.739E-2</v>
      </c>
      <c r="R139" s="156">
        <f t="shared" ref="R139:R147" si="2">Q139*H139</f>
        <v>3.739E-2</v>
      </c>
      <c r="S139" s="156">
        <v>0</v>
      </c>
      <c r="T139" s="157">
        <f t="shared" ref="T139:T147" si="3"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8" t="s">
        <v>188</v>
      </c>
      <c r="AT139" s="158" t="s">
        <v>157</v>
      </c>
      <c r="AU139" s="158" t="s">
        <v>86</v>
      </c>
      <c r="AY139" s="18" t="s">
        <v>155</v>
      </c>
      <c r="BE139" s="159">
        <f t="shared" ref="BE139:BE147" si="4">IF(N139="základní",J139,0)</f>
        <v>0</v>
      </c>
      <c r="BF139" s="159">
        <f t="shared" ref="BF139:BF147" si="5">IF(N139="snížená",J139,0)</f>
        <v>0</v>
      </c>
      <c r="BG139" s="159">
        <f t="shared" ref="BG139:BG147" si="6">IF(N139="zákl. přenesená",J139,0)</f>
        <v>0</v>
      </c>
      <c r="BH139" s="159">
        <f t="shared" ref="BH139:BH147" si="7">IF(N139="sníž. přenesená",J139,0)</f>
        <v>0</v>
      </c>
      <c r="BI139" s="159">
        <f t="shared" ref="BI139:BI147" si="8">IF(N139="nulová",J139,0)</f>
        <v>0</v>
      </c>
      <c r="BJ139" s="18" t="s">
        <v>84</v>
      </c>
      <c r="BK139" s="159">
        <f t="shared" ref="BK139:BK147" si="9">ROUND(I139*H139,2)</f>
        <v>0</v>
      </c>
      <c r="BL139" s="18" t="s">
        <v>188</v>
      </c>
      <c r="BM139" s="158" t="s">
        <v>1490</v>
      </c>
    </row>
    <row r="140" spans="1:65" s="2" customFormat="1" ht="37.9" customHeight="1">
      <c r="A140" s="33"/>
      <c r="B140" s="145"/>
      <c r="C140" s="146" t="s">
        <v>189</v>
      </c>
      <c r="D140" s="146" t="s">
        <v>157</v>
      </c>
      <c r="E140" s="147" t="s">
        <v>1491</v>
      </c>
      <c r="F140" s="148" t="s">
        <v>1492</v>
      </c>
      <c r="G140" s="149" t="s">
        <v>224</v>
      </c>
      <c r="H140" s="150">
        <v>1</v>
      </c>
      <c r="I140" s="151"/>
      <c r="J140" s="152">
        <f t="shared" si="0"/>
        <v>0</v>
      </c>
      <c r="K140" s="153"/>
      <c r="L140" s="34"/>
      <c r="M140" s="154" t="s">
        <v>1</v>
      </c>
      <c r="N140" s="155" t="s">
        <v>41</v>
      </c>
      <c r="O140" s="59"/>
      <c r="P140" s="156">
        <f t="shared" si="1"/>
        <v>0</v>
      </c>
      <c r="Q140" s="156">
        <v>3.739E-2</v>
      </c>
      <c r="R140" s="156">
        <f t="shared" si="2"/>
        <v>3.739E-2</v>
      </c>
      <c r="S140" s="156">
        <v>0</v>
      </c>
      <c r="T140" s="15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8" t="s">
        <v>188</v>
      </c>
      <c r="AT140" s="158" t="s">
        <v>157</v>
      </c>
      <c r="AU140" s="158" t="s">
        <v>86</v>
      </c>
      <c r="AY140" s="18" t="s">
        <v>155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8" t="s">
        <v>84</v>
      </c>
      <c r="BK140" s="159">
        <f t="shared" si="9"/>
        <v>0</v>
      </c>
      <c r="BL140" s="18" t="s">
        <v>188</v>
      </c>
      <c r="BM140" s="158" t="s">
        <v>1493</v>
      </c>
    </row>
    <row r="141" spans="1:65" s="2" customFormat="1" ht="24.2" customHeight="1">
      <c r="A141" s="33"/>
      <c r="B141" s="145"/>
      <c r="C141" s="146" t="s">
        <v>108</v>
      </c>
      <c r="D141" s="146" t="s">
        <v>157</v>
      </c>
      <c r="E141" s="147" t="s">
        <v>1494</v>
      </c>
      <c r="F141" s="148" t="s">
        <v>1495</v>
      </c>
      <c r="G141" s="149" t="s">
        <v>224</v>
      </c>
      <c r="H141" s="150">
        <v>1</v>
      </c>
      <c r="I141" s="151"/>
      <c r="J141" s="152">
        <f t="shared" si="0"/>
        <v>0</v>
      </c>
      <c r="K141" s="153"/>
      <c r="L141" s="34"/>
      <c r="M141" s="154" t="s">
        <v>1</v>
      </c>
      <c r="N141" s="155" t="s">
        <v>41</v>
      </c>
      <c r="O141" s="59"/>
      <c r="P141" s="156">
        <f t="shared" si="1"/>
        <v>0</v>
      </c>
      <c r="Q141" s="156">
        <v>6.4329999999999998E-2</v>
      </c>
      <c r="R141" s="156">
        <f t="shared" si="2"/>
        <v>6.4329999999999998E-2</v>
      </c>
      <c r="S141" s="156">
        <v>0</v>
      </c>
      <c r="T141" s="15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8" t="s">
        <v>188</v>
      </c>
      <c r="AT141" s="158" t="s">
        <v>157</v>
      </c>
      <c r="AU141" s="158" t="s">
        <v>86</v>
      </c>
      <c r="AY141" s="18" t="s">
        <v>155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8" t="s">
        <v>84</v>
      </c>
      <c r="BK141" s="159">
        <f t="shared" si="9"/>
        <v>0</v>
      </c>
      <c r="BL141" s="18" t="s">
        <v>188</v>
      </c>
      <c r="BM141" s="158" t="s">
        <v>1496</v>
      </c>
    </row>
    <row r="142" spans="1:65" s="2" customFormat="1" ht="16.5" customHeight="1">
      <c r="A142" s="33"/>
      <c r="B142" s="145"/>
      <c r="C142" s="146" t="s">
        <v>111</v>
      </c>
      <c r="D142" s="146" t="s">
        <v>157</v>
      </c>
      <c r="E142" s="147" t="s">
        <v>1497</v>
      </c>
      <c r="F142" s="148" t="s">
        <v>1498</v>
      </c>
      <c r="G142" s="149" t="s">
        <v>224</v>
      </c>
      <c r="H142" s="150">
        <v>1</v>
      </c>
      <c r="I142" s="151"/>
      <c r="J142" s="152">
        <f t="shared" si="0"/>
        <v>0</v>
      </c>
      <c r="K142" s="153"/>
      <c r="L142" s="34"/>
      <c r="M142" s="154" t="s">
        <v>1</v>
      </c>
      <c r="N142" s="155" t="s">
        <v>41</v>
      </c>
      <c r="O142" s="59"/>
      <c r="P142" s="156">
        <f t="shared" si="1"/>
        <v>0</v>
      </c>
      <c r="Q142" s="156">
        <v>6.4329999999999998E-2</v>
      </c>
      <c r="R142" s="156">
        <f t="shared" si="2"/>
        <v>6.4329999999999998E-2</v>
      </c>
      <c r="S142" s="156">
        <v>0</v>
      </c>
      <c r="T142" s="15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8" t="s">
        <v>188</v>
      </c>
      <c r="AT142" s="158" t="s">
        <v>157</v>
      </c>
      <c r="AU142" s="158" t="s">
        <v>86</v>
      </c>
      <c r="AY142" s="18" t="s">
        <v>155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8" t="s">
        <v>84</v>
      </c>
      <c r="BK142" s="159">
        <f t="shared" si="9"/>
        <v>0</v>
      </c>
      <c r="BL142" s="18" t="s">
        <v>188</v>
      </c>
      <c r="BM142" s="158" t="s">
        <v>1499</v>
      </c>
    </row>
    <row r="143" spans="1:65" s="2" customFormat="1" ht="24.2" customHeight="1">
      <c r="A143" s="33"/>
      <c r="B143" s="145"/>
      <c r="C143" s="146" t="s">
        <v>114</v>
      </c>
      <c r="D143" s="146" t="s">
        <v>157</v>
      </c>
      <c r="E143" s="147" t="s">
        <v>1500</v>
      </c>
      <c r="F143" s="148" t="s">
        <v>1501</v>
      </c>
      <c r="G143" s="149" t="s">
        <v>224</v>
      </c>
      <c r="H143" s="150">
        <v>1</v>
      </c>
      <c r="I143" s="151"/>
      <c r="J143" s="152">
        <f t="shared" si="0"/>
        <v>0</v>
      </c>
      <c r="K143" s="153"/>
      <c r="L143" s="34"/>
      <c r="M143" s="154" t="s">
        <v>1</v>
      </c>
      <c r="N143" s="155" t="s">
        <v>41</v>
      </c>
      <c r="O143" s="59"/>
      <c r="P143" s="156">
        <f t="shared" si="1"/>
        <v>0</v>
      </c>
      <c r="Q143" s="156">
        <v>0</v>
      </c>
      <c r="R143" s="156">
        <f t="shared" si="2"/>
        <v>0</v>
      </c>
      <c r="S143" s="156">
        <v>0</v>
      </c>
      <c r="T143" s="15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8" t="s">
        <v>188</v>
      </c>
      <c r="AT143" s="158" t="s">
        <v>157</v>
      </c>
      <c r="AU143" s="158" t="s">
        <v>86</v>
      </c>
      <c r="AY143" s="18" t="s">
        <v>155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8" t="s">
        <v>84</v>
      </c>
      <c r="BK143" s="159">
        <f t="shared" si="9"/>
        <v>0</v>
      </c>
      <c r="BL143" s="18" t="s">
        <v>188</v>
      </c>
      <c r="BM143" s="158" t="s">
        <v>1502</v>
      </c>
    </row>
    <row r="144" spans="1:65" s="2" customFormat="1" ht="24.2" customHeight="1">
      <c r="A144" s="33"/>
      <c r="B144" s="145"/>
      <c r="C144" s="146" t="s">
        <v>205</v>
      </c>
      <c r="D144" s="146" t="s">
        <v>157</v>
      </c>
      <c r="E144" s="147" t="s">
        <v>1503</v>
      </c>
      <c r="F144" s="148" t="s">
        <v>1504</v>
      </c>
      <c r="G144" s="149" t="s">
        <v>224</v>
      </c>
      <c r="H144" s="150">
        <v>1</v>
      </c>
      <c r="I144" s="151"/>
      <c r="J144" s="152">
        <f t="shared" si="0"/>
        <v>0</v>
      </c>
      <c r="K144" s="153"/>
      <c r="L144" s="34"/>
      <c r="M144" s="154" t="s">
        <v>1</v>
      </c>
      <c r="N144" s="155" t="s">
        <v>41</v>
      </c>
      <c r="O144" s="59"/>
      <c r="P144" s="156">
        <f t="shared" si="1"/>
        <v>0</v>
      </c>
      <c r="Q144" s="156">
        <v>3.1829999999999997E-2</v>
      </c>
      <c r="R144" s="156">
        <f t="shared" si="2"/>
        <v>3.1829999999999997E-2</v>
      </c>
      <c r="S144" s="156">
        <v>0</v>
      </c>
      <c r="T144" s="15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8" t="s">
        <v>188</v>
      </c>
      <c r="AT144" s="158" t="s">
        <v>157</v>
      </c>
      <c r="AU144" s="158" t="s">
        <v>86</v>
      </c>
      <c r="AY144" s="18" t="s">
        <v>155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8" t="s">
        <v>84</v>
      </c>
      <c r="BK144" s="159">
        <f t="shared" si="9"/>
        <v>0</v>
      </c>
      <c r="BL144" s="18" t="s">
        <v>188</v>
      </c>
      <c r="BM144" s="158" t="s">
        <v>1505</v>
      </c>
    </row>
    <row r="145" spans="1:65" s="2" customFormat="1" ht="37.9" customHeight="1">
      <c r="A145" s="33"/>
      <c r="B145" s="145"/>
      <c r="C145" s="146" t="s">
        <v>212</v>
      </c>
      <c r="D145" s="146" t="s">
        <v>157</v>
      </c>
      <c r="E145" s="147" t="s">
        <v>1506</v>
      </c>
      <c r="F145" s="148" t="s">
        <v>1507</v>
      </c>
      <c r="G145" s="149" t="s">
        <v>224</v>
      </c>
      <c r="H145" s="150">
        <v>1</v>
      </c>
      <c r="I145" s="151"/>
      <c r="J145" s="152">
        <f t="shared" si="0"/>
        <v>0</v>
      </c>
      <c r="K145" s="153"/>
      <c r="L145" s="34"/>
      <c r="M145" s="154" t="s">
        <v>1</v>
      </c>
      <c r="N145" s="155" t="s">
        <v>41</v>
      </c>
      <c r="O145" s="59"/>
      <c r="P145" s="156">
        <f t="shared" si="1"/>
        <v>0</v>
      </c>
      <c r="Q145" s="156">
        <v>3.32E-3</v>
      </c>
      <c r="R145" s="156">
        <f t="shared" si="2"/>
        <v>3.32E-3</v>
      </c>
      <c r="S145" s="156">
        <v>0</v>
      </c>
      <c r="T145" s="15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8" t="s">
        <v>188</v>
      </c>
      <c r="AT145" s="158" t="s">
        <v>157</v>
      </c>
      <c r="AU145" s="158" t="s">
        <v>86</v>
      </c>
      <c r="AY145" s="18" t="s">
        <v>155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8" t="s">
        <v>84</v>
      </c>
      <c r="BK145" s="159">
        <f t="shared" si="9"/>
        <v>0</v>
      </c>
      <c r="BL145" s="18" t="s">
        <v>188</v>
      </c>
      <c r="BM145" s="158" t="s">
        <v>1508</v>
      </c>
    </row>
    <row r="146" spans="1:65" s="2" customFormat="1" ht="24.2" customHeight="1">
      <c r="A146" s="33"/>
      <c r="B146" s="145"/>
      <c r="C146" s="146" t="s">
        <v>8</v>
      </c>
      <c r="D146" s="146" t="s">
        <v>157</v>
      </c>
      <c r="E146" s="147" t="s">
        <v>1509</v>
      </c>
      <c r="F146" s="148" t="s">
        <v>1510</v>
      </c>
      <c r="G146" s="149" t="s">
        <v>224</v>
      </c>
      <c r="H146" s="150">
        <v>1</v>
      </c>
      <c r="I146" s="151"/>
      <c r="J146" s="152">
        <f t="shared" si="0"/>
        <v>0</v>
      </c>
      <c r="K146" s="153"/>
      <c r="L146" s="34"/>
      <c r="M146" s="154" t="s">
        <v>1</v>
      </c>
      <c r="N146" s="155" t="s">
        <v>41</v>
      </c>
      <c r="O146" s="59"/>
      <c r="P146" s="156">
        <f t="shared" si="1"/>
        <v>0</v>
      </c>
      <c r="Q146" s="156">
        <v>3.32E-3</v>
      </c>
      <c r="R146" s="156">
        <f t="shared" si="2"/>
        <v>3.32E-3</v>
      </c>
      <c r="S146" s="156">
        <v>0</v>
      </c>
      <c r="T146" s="15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8" t="s">
        <v>188</v>
      </c>
      <c r="AT146" s="158" t="s">
        <v>157</v>
      </c>
      <c r="AU146" s="158" t="s">
        <v>86</v>
      </c>
      <c r="AY146" s="18" t="s">
        <v>155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8" t="s">
        <v>84</v>
      </c>
      <c r="BK146" s="159">
        <f t="shared" si="9"/>
        <v>0</v>
      </c>
      <c r="BL146" s="18" t="s">
        <v>188</v>
      </c>
      <c r="BM146" s="158" t="s">
        <v>1511</v>
      </c>
    </row>
    <row r="147" spans="1:65" s="2" customFormat="1" ht="16.5" customHeight="1">
      <c r="A147" s="33"/>
      <c r="B147" s="145"/>
      <c r="C147" s="146" t="s">
        <v>188</v>
      </c>
      <c r="D147" s="146" t="s">
        <v>157</v>
      </c>
      <c r="E147" s="147" t="s">
        <v>1512</v>
      </c>
      <c r="F147" s="148" t="s">
        <v>1513</v>
      </c>
      <c r="G147" s="149" t="s">
        <v>224</v>
      </c>
      <c r="H147" s="150">
        <v>2</v>
      </c>
      <c r="I147" s="151"/>
      <c r="J147" s="152">
        <f t="shared" si="0"/>
        <v>0</v>
      </c>
      <c r="K147" s="153"/>
      <c r="L147" s="34"/>
      <c r="M147" s="154" t="s">
        <v>1</v>
      </c>
      <c r="N147" s="155" t="s">
        <v>41</v>
      </c>
      <c r="O147" s="59"/>
      <c r="P147" s="156">
        <f t="shared" si="1"/>
        <v>0</v>
      </c>
      <c r="Q147" s="156">
        <v>3.32E-3</v>
      </c>
      <c r="R147" s="156">
        <f t="shared" si="2"/>
        <v>6.6400000000000001E-3</v>
      </c>
      <c r="S147" s="156">
        <v>0</v>
      </c>
      <c r="T147" s="157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8" t="s">
        <v>188</v>
      </c>
      <c r="AT147" s="158" t="s">
        <v>157</v>
      </c>
      <c r="AU147" s="158" t="s">
        <v>86</v>
      </c>
      <c r="AY147" s="18" t="s">
        <v>155</v>
      </c>
      <c r="BE147" s="159">
        <f t="shared" si="4"/>
        <v>0</v>
      </c>
      <c r="BF147" s="159">
        <f t="shared" si="5"/>
        <v>0</v>
      </c>
      <c r="BG147" s="159">
        <f t="shared" si="6"/>
        <v>0</v>
      </c>
      <c r="BH147" s="159">
        <f t="shared" si="7"/>
        <v>0</v>
      </c>
      <c r="BI147" s="159">
        <f t="shared" si="8"/>
        <v>0</v>
      </c>
      <c r="BJ147" s="18" t="s">
        <v>84</v>
      </c>
      <c r="BK147" s="159">
        <f t="shared" si="9"/>
        <v>0</v>
      </c>
      <c r="BL147" s="18" t="s">
        <v>188</v>
      </c>
      <c r="BM147" s="158" t="s">
        <v>1514</v>
      </c>
    </row>
    <row r="148" spans="1:65" s="12" customFormat="1" ht="22.9" customHeight="1">
      <c r="B148" s="132"/>
      <c r="D148" s="133" t="s">
        <v>75</v>
      </c>
      <c r="E148" s="143" t="s">
        <v>1411</v>
      </c>
      <c r="F148" s="143" t="s">
        <v>1412</v>
      </c>
      <c r="I148" s="135"/>
      <c r="J148" s="144">
        <f>BK148</f>
        <v>0</v>
      </c>
      <c r="L148" s="132"/>
      <c r="M148" s="137"/>
      <c r="N148" s="138"/>
      <c r="O148" s="138"/>
      <c r="P148" s="139">
        <f>SUM(P149:P152)</f>
        <v>0</v>
      </c>
      <c r="Q148" s="138"/>
      <c r="R148" s="139">
        <f>SUM(R149:R152)</f>
        <v>2.6659999999999996E-2</v>
      </c>
      <c r="S148" s="138"/>
      <c r="T148" s="140">
        <f>SUM(T149:T152)</f>
        <v>0</v>
      </c>
      <c r="AR148" s="133" t="s">
        <v>86</v>
      </c>
      <c r="AT148" s="141" t="s">
        <v>75</v>
      </c>
      <c r="AU148" s="141" t="s">
        <v>84</v>
      </c>
      <c r="AY148" s="133" t="s">
        <v>155</v>
      </c>
      <c r="BK148" s="142">
        <f>SUM(BK149:BK152)</f>
        <v>0</v>
      </c>
    </row>
    <row r="149" spans="1:65" s="2" customFormat="1" ht="24.2" customHeight="1">
      <c r="A149" s="33"/>
      <c r="B149" s="145"/>
      <c r="C149" s="146" t="s">
        <v>229</v>
      </c>
      <c r="D149" s="146" t="s">
        <v>157</v>
      </c>
      <c r="E149" s="147" t="s">
        <v>1515</v>
      </c>
      <c r="F149" s="148" t="s">
        <v>1516</v>
      </c>
      <c r="G149" s="149" t="s">
        <v>224</v>
      </c>
      <c r="H149" s="150">
        <v>1</v>
      </c>
      <c r="I149" s="151"/>
      <c r="J149" s="152">
        <f>ROUND(I149*H149,2)</f>
        <v>0</v>
      </c>
      <c r="K149" s="153"/>
      <c r="L149" s="34"/>
      <c r="M149" s="154" t="s">
        <v>1</v>
      </c>
      <c r="N149" s="155" t="s">
        <v>41</v>
      </c>
      <c r="O149" s="59"/>
      <c r="P149" s="156">
        <f>O149*H149</f>
        <v>0</v>
      </c>
      <c r="Q149" s="156">
        <v>6.9699999999999996E-3</v>
      </c>
      <c r="R149" s="156">
        <f>Q149*H149</f>
        <v>6.9699999999999996E-3</v>
      </c>
      <c r="S149" s="156">
        <v>0</v>
      </c>
      <c r="T149" s="15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8" t="s">
        <v>188</v>
      </c>
      <c r="AT149" s="158" t="s">
        <v>157</v>
      </c>
      <c r="AU149" s="158" t="s">
        <v>86</v>
      </c>
      <c r="AY149" s="18" t="s">
        <v>155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8" t="s">
        <v>84</v>
      </c>
      <c r="BK149" s="159">
        <f>ROUND(I149*H149,2)</f>
        <v>0</v>
      </c>
      <c r="BL149" s="18" t="s">
        <v>188</v>
      </c>
      <c r="BM149" s="158" t="s">
        <v>1517</v>
      </c>
    </row>
    <row r="150" spans="1:65" s="2" customFormat="1" ht="24.2" customHeight="1">
      <c r="A150" s="33"/>
      <c r="B150" s="145"/>
      <c r="C150" s="146" t="s">
        <v>192</v>
      </c>
      <c r="D150" s="146" t="s">
        <v>157</v>
      </c>
      <c r="E150" s="147" t="s">
        <v>1518</v>
      </c>
      <c r="F150" s="148" t="s">
        <v>1519</v>
      </c>
      <c r="G150" s="149" t="s">
        <v>224</v>
      </c>
      <c r="H150" s="150">
        <v>1</v>
      </c>
      <c r="I150" s="151"/>
      <c r="J150" s="152">
        <f>ROUND(I150*H150,2)</f>
        <v>0</v>
      </c>
      <c r="K150" s="153"/>
      <c r="L150" s="34"/>
      <c r="M150" s="154" t="s">
        <v>1</v>
      </c>
      <c r="N150" s="155" t="s">
        <v>41</v>
      </c>
      <c r="O150" s="59"/>
      <c r="P150" s="156">
        <f>O150*H150</f>
        <v>0</v>
      </c>
      <c r="Q150" s="156">
        <v>6.9699999999999996E-3</v>
      </c>
      <c r="R150" s="156">
        <f>Q150*H150</f>
        <v>6.9699999999999996E-3</v>
      </c>
      <c r="S150" s="156">
        <v>0</v>
      </c>
      <c r="T150" s="15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8" t="s">
        <v>188</v>
      </c>
      <c r="AT150" s="158" t="s">
        <v>157</v>
      </c>
      <c r="AU150" s="158" t="s">
        <v>86</v>
      </c>
      <c r="AY150" s="18" t="s">
        <v>155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8" t="s">
        <v>84</v>
      </c>
      <c r="BK150" s="159">
        <f>ROUND(I150*H150,2)</f>
        <v>0</v>
      </c>
      <c r="BL150" s="18" t="s">
        <v>188</v>
      </c>
      <c r="BM150" s="158" t="s">
        <v>1520</v>
      </c>
    </row>
    <row r="151" spans="1:65" s="2" customFormat="1" ht="16.5" customHeight="1">
      <c r="A151" s="33"/>
      <c r="B151" s="145"/>
      <c r="C151" s="146" t="s">
        <v>238</v>
      </c>
      <c r="D151" s="146" t="s">
        <v>157</v>
      </c>
      <c r="E151" s="147" t="s">
        <v>1521</v>
      </c>
      <c r="F151" s="148" t="s">
        <v>1522</v>
      </c>
      <c r="G151" s="149" t="s">
        <v>224</v>
      </c>
      <c r="H151" s="150">
        <v>1</v>
      </c>
      <c r="I151" s="151"/>
      <c r="J151" s="152">
        <f>ROUND(I151*H151,2)</f>
        <v>0</v>
      </c>
      <c r="K151" s="153"/>
      <c r="L151" s="34"/>
      <c r="M151" s="154" t="s">
        <v>1</v>
      </c>
      <c r="N151" s="155" t="s">
        <v>41</v>
      </c>
      <c r="O151" s="59"/>
      <c r="P151" s="156">
        <f>O151*H151</f>
        <v>0</v>
      </c>
      <c r="Q151" s="156">
        <v>6.9699999999999996E-3</v>
      </c>
      <c r="R151" s="156">
        <f>Q151*H151</f>
        <v>6.9699999999999996E-3</v>
      </c>
      <c r="S151" s="156">
        <v>0</v>
      </c>
      <c r="T151" s="15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8" t="s">
        <v>188</v>
      </c>
      <c r="AT151" s="158" t="s">
        <v>157</v>
      </c>
      <c r="AU151" s="158" t="s">
        <v>86</v>
      </c>
      <c r="AY151" s="18" t="s">
        <v>155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8" t="s">
        <v>84</v>
      </c>
      <c r="BK151" s="159">
        <f>ROUND(I151*H151,2)</f>
        <v>0</v>
      </c>
      <c r="BL151" s="18" t="s">
        <v>188</v>
      </c>
      <c r="BM151" s="158" t="s">
        <v>1523</v>
      </c>
    </row>
    <row r="152" spans="1:65" s="2" customFormat="1" ht="16.5" customHeight="1">
      <c r="A152" s="33"/>
      <c r="B152" s="145"/>
      <c r="C152" s="146" t="s">
        <v>195</v>
      </c>
      <c r="D152" s="146" t="s">
        <v>157</v>
      </c>
      <c r="E152" s="147" t="s">
        <v>1524</v>
      </c>
      <c r="F152" s="148" t="s">
        <v>1525</v>
      </c>
      <c r="G152" s="149" t="s">
        <v>224</v>
      </c>
      <c r="H152" s="150">
        <v>1</v>
      </c>
      <c r="I152" s="151"/>
      <c r="J152" s="152">
        <f>ROUND(I152*H152,2)</f>
        <v>0</v>
      </c>
      <c r="K152" s="153"/>
      <c r="L152" s="34"/>
      <c r="M152" s="154" t="s">
        <v>1</v>
      </c>
      <c r="N152" s="155" t="s">
        <v>41</v>
      </c>
      <c r="O152" s="59"/>
      <c r="P152" s="156">
        <f>O152*H152</f>
        <v>0</v>
      </c>
      <c r="Q152" s="156">
        <v>5.7499999999999999E-3</v>
      </c>
      <c r="R152" s="156">
        <f>Q152*H152</f>
        <v>5.7499999999999999E-3</v>
      </c>
      <c r="S152" s="156">
        <v>0</v>
      </c>
      <c r="T152" s="15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8" t="s">
        <v>188</v>
      </c>
      <c r="AT152" s="158" t="s">
        <v>157</v>
      </c>
      <c r="AU152" s="158" t="s">
        <v>86</v>
      </c>
      <c r="AY152" s="18" t="s">
        <v>155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8" t="s">
        <v>84</v>
      </c>
      <c r="BK152" s="159">
        <f>ROUND(I152*H152,2)</f>
        <v>0</v>
      </c>
      <c r="BL152" s="18" t="s">
        <v>188</v>
      </c>
      <c r="BM152" s="158" t="s">
        <v>1526</v>
      </c>
    </row>
    <row r="153" spans="1:65" s="12" customFormat="1" ht="22.9" customHeight="1">
      <c r="B153" s="132"/>
      <c r="D153" s="133" t="s">
        <v>75</v>
      </c>
      <c r="E153" s="143" t="s">
        <v>1527</v>
      </c>
      <c r="F153" s="143" t="s">
        <v>1528</v>
      </c>
      <c r="I153" s="135"/>
      <c r="J153" s="144">
        <f>BK153</f>
        <v>0</v>
      </c>
      <c r="L153" s="132"/>
      <c r="M153" s="137"/>
      <c r="N153" s="138"/>
      <c r="O153" s="138"/>
      <c r="P153" s="139">
        <f>SUM(P154:P169)</f>
        <v>0</v>
      </c>
      <c r="Q153" s="138"/>
      <c r="R153" s="139">
        <f>SUM(R154:R169)</f>
        <v>0.16184399999999999</v>
      </c>
      <c r="S153" s="138"/>
      <c r="T153" s="140">
        <f>SUM(T154:T169)</f>
        <v>0</v>
      </c>
      <c r="AR153" s="133" t="s">
        <v>86</v>
      </c>
      <c r="AT153" s="141" t="s">
        <v>75</v>
      </c>
      <c r="AU153" s="141" t="s">
        <v>84</v>
      </c>
      <c r="AY153" s="133" t="s">
        <v>155</v>
      </c>
      <c r="BK153" s="142">
        <f>SUM(BK154:BK169)</f>
        <v>0</v>
      </c>
    </row>
    <row r="154" spans="1:65" s="2" customFormat="1" ht="24.2" customHeight="1">
      <c r="A154" s="33"/>
      <c r="B154" s="145"/>
      <c r="C154" s="146" t="s">
        <v>7</v>
      </c>
      <c r="D154" s="146" t="s">
        <v>157</v>
      </c>
      <c r="E154" s="147" t="s">
        <v>1529</v>
      </c>
      <c r="F154" s="148" t="s">
        <v>1530</v>
      </c>
      <c r="G154" s="149" t="s">
        <v>292</v>
      </c>
      <c r="H154" s="150">
        <v>72</v>
      </c>
      <c r="I154" s="151"/>
      <c r="J154" s="152">
        <f>ROUND(I154*H154,2)</f>
        <v>0</v>
      </c>
      <c r="K154" s="153"/>
      <c r="L154" s="34"/>
      <c r="M154" s="154" t="s">
        <v>1</v>
      </c>
      <c r="N154" s="155" t="s">
        <v>41</v>
      </c>
      <c r="O154" s="59"/>
      <c r="P154" s="156">
        <f>O154*H154</f>
        <v>0</v>
      </c>
      <c r="Q154" s="156">
        <v>4.4999999999999999E-4</v>
      </c>
      <c r="R154" s="156">
        <f>Q154*H154</f>
        <v>3.2399999999999998E-2</v>
      </c>
      <c r="S154" s="156">
        <v>0</v>
      </c>
      <c r="T154" s="15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8" t="s">
        <v>188</v>
      </c>
      <c r="AT154" s="158" t="s">
        <v>157</v>
      </c>
      <c r="AU154" s="158" t="s">
        <v>86</v>
      </c>
      <c r="AY154" s="18" t="s">
        <v>155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8" t="s">
        <v>84</v>
      </c>
      <c r="BK154" s="159">
        <f>ROUND(I154*H154,2)</f>
        <v>0</v>
      </c>
      <c r="BL154" s="18" t="s">
        <v>188</v>
      </c>
      <c r="BM154" s="158" t="s">
        <v>1531</v>
      </c>
    </row>
    <row r="155" spans="1:65" s="13" customFormat="1">
      <c r="B155" s="160"/>
      <c r="D155" s="161" t="s">
        <v>167</v>
      </c>
      <c r="E155" s="162" t="s">
        <v>1</v>
      </c>
      <c r="F155" s="163" t="s">
        <v>1532</v>
      </c>
      <c r="H155" s="164">
        <v>72</v>
      </c>
      <c r="I155" s="165"/>
      <c r="L155" s="160"/>
      <c r="M155" s="166"/>
      <c r="N155" s="167"/>
      <c r="O155" s="167"/>
      <c r="P155" s="167"/>
      <c r="Q155" s="167"/>
      <c r="R155" s="167"/>
      <c r="S155" s="167"/>
      <c r="T155" s="168"/>
      <c r="AT155" s="162" t="s">
        <v>167</v>
      </c>
      <c r="AU155" s="162" t="s">
        <v>86</v>
      </c>
      <c r="AV155" s="13" t="s">
        <v>86</v>
      </c>
      <c r="AW155" s="13" t="s">
        <v>32</v>
      </c>
      <c r="AX155" s="13" t="s">
        <v>84</v>
      </c>
      <c r="AY155" s="162" t="s">
        <v>155</v>
      </c>
    </row>
    <row r="156" spans="1:65" s="2" customFormat="1" ht="24.2" customHeight="1">
      <c r="A156" s="33"/>
      <c r="B156" s="145"/>
      <c r="C156" s="146" t="s">
        <v>198</v>
      </c>
      <c r="D156" s="146" t="s">
        <v>157</v>
      </c>
      <c r="E156" s="147" t="s">
        <v>1533</v>
      </c>
      <c r="F156" s="148" t="s">
        <v>1534</v>
      </c>
      <c r="G156" s="149" t="s">
        <v>292</v>
      </c>
      <c r="H156" s="150">
        <v>21.6</v>
      </c>
      <c r="I156" s="151"/>
      <c r="J156" s="152">
        <f>ROUND(I156*H156,2)</f>
        <v>0</v>
      </c>
      <c r="K156" s="153"/>
      <c r="L156" s="34"/>
      <c r="M156" s="154" t="s">
        <v>1</v>
      </c>
      <c r="N156" s="155" t="s">
        <v>41</v>
      </c>
      <c r="O156" s="59"/>
      <c r="P156" s="156">
        <f>O156*H156</f>
        <v>0</v>
      </c>
      <c r="Q156" s="156">
        <v>5.5999999999999995E-4</v>
      </c>
      <c r="R156" s="156">
        <f>Q156*H156</f>
        <v>1.2095999999999999E-2</v>
      </c>
      <c r="S156" s="156">
        <v>0</v>
      </c>
      <c r="T156" s="15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8" t="s">
        <v>188</v>
      </c>
      <c r="AT156" s="158" t="s">
        <v>157</v>
      </c>
      <c r="AU156" s="158" t="s">
        <v>86</v>
      </c>
      <c r="AY156" s="18" t="s">
        <v>155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8" t="s">
        <v>84</v>
      </c>
      <c r="BK156" s="159">
        <f>ROUND(I156*H156,2)</f>
        <v>0</v>
      </c>
      <c r="BL156" s="18" t="s">
        <v>188</v>
      </c>
      <c r="BM156" s="158" t="s">
        <v>1535</v>
      </c>
    </row>
    <row r="157" spans="1:65" s="13" customFormat="1">
      <c r="B157" s="160"/>
      <c r="D157" s="161" t="s">
        <v>167</v>
      </c>
      <c r="E157" s="162" t="s">
        <v>1</v>
      </c>
      <c r="F157" s="163" t="s">
        <v>1536</v>
      </c>
      <c r="H157" s="164">
        <v>21.6</v>
      </c>
      <c r="I157" s="165"/>
      <c r="L157" s="160"/>
      <c r="M157" s="166"/>
      <c r="N157" s="167"/>
      <c r="O157" s="167"/>
      <c r="P157" s="167"/>
      <c r="Q157" s="167"/>
      <c r="R157" s="167"/>
      <c r="S157" s="167"/>
      <c r="T157" s="168"/>
      <c r="AT157" s="162" t="s">
        <v>167</v>
      </c>
      <c r="AU157" s="162" t="s">
        <v>86</v>
      </c>
      <c r="AV157" s="13" t="s">
        <v>86</v>
      </c>
      <c r="AW157" s="13" t="s">
        <v>32</v>
      </c>
      <c r="AX157" s="13" t="s">
        <v>84</v>
      </c>
      <c r="AY157" s="162" t="s">
        <v>155</v>
      </c>
    </row>
    <row r="158" spans="1:65" s="2" customFormat="1" ht="24.2" customHeight="1">
      <c r="A158" s="33"/>
      <c r="B158" s="145"/>
      <c r="C158" s="146" t="s">
        <v>253</v>
      </c>
      <c r="D158" s="146" t="s">
        <v>157</v>
      </c>
      <c r="E158" s="147" t="s">
        <v>1537</v>
      </c>
      <c r="F158" s="148" t="s">
        <v>1538</v>
      </c>
      <c r="G158" s="149" t="s">
        <v>292</v>
      </c>
      <c r="H158" s="150">
        <v>36</v>
      </c>
      <c r="I158" s="151"/>
      <c r="J158" s="152">
        <f>ROUND(I158*H158,2)</f>
        <v>0</v>
      </c>
      <c r="K158" s="153"/>
      <c r="L158" s="34"/>
      <c r="M158" s="154" t="s">
        <v>1</v>
      </c>
      <c r="N158" s="155" t="s">
        <v>41</v>
      </c>
      <c r="O158" s="59"/>
      <c r="P158" s="156">
        <f>O158*H158</f>
        <v>0</v>
      </c>
      <c r="Q158" s="156">
        <v>6.8999999999999997E-4</v>
      </c>
      <c r="R158" s="156">
        <f>Q158*H158</f>
        <v>2.4839999999999997E-2</v>
      </c>
      <c r="S158" s="156">
        <v>0</v>
      </c>
      <c r="T158" s="15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8" t="s">
        <v>188</v>
      </c>
      <c r="AT158" s="158" t="s">
        <v>157</v>
      </c>
      <c r="AU158" s="158" t="s">
        <v>86</v>
      </c>
      <c r="AY158" s="18" t="s">
        <v>155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8" t="s">
        <v>84</v>
      </c>
      <c r="BK158" s="159">
        <f>ROUND(I158*H158,2)</f>
        <v>0</v>
      </c>
      <c r="BL158" s="18" t="s">
        <v>188</v>
      </c>
      <c r="BM158" s="158" t="s">
        <v>1539</v>
      </c>
    </row>
    <row r="159" spans="1:65" s="13" customFormat="1">
      <c r="B159" s="160"/>
      <c r="D159" s="161" t="s">
        <v>167</v>
      </c>
      <c r="E159" s="162" t="s">
        <v>1</v>
      </c>
      <c r="F159" s="163" t="s">
        <v>1540</v>
      </c>
      <c r="H159" s="164">
        <v>36</v>
      </c>
      <c r="I159" s="165"/>
      <c r="L159" s="160"/>
      <c r="M159" s="166"/>
      <c r="N159" s="167"/>
      <c r="O159" s="167"/>
      <c r="P159" s="167"/>
      <c r="Q159" s="167"/>
      <c r="R159" s="167"/>
      <c r="S159" s="167"/>
      <c r="T159" s="168"/>
      <c r="AT159" s="162" t="s">
        <v>167</v>
      </c>
      <c r="AU159" s="162" t="s">
        <v>86</v>
      </c>
      <c r="AV159" s="13" t="s">
        <v>86</v>
      </c>
      <c r="AW159" s="13" t="s">
        <v>32</v>
      </c>
      <c r="AX159" s="13" t="s">
        <v>84</v>
      </c>
      <c r="AY159" s="162" t="s">
        <v>155</v>
      </c>
    </row>
    <row r="160" spans="1:65" s="2" customFormat="1" ht="24.2" customHeight="1">
      <c r="A160" s="33"/>
      <c r="B160" s="145"/>
      <c r="C160" s="146" t="s">
        <v>203</v>
      </c>
      <c r="D160" s="146" t="s">
        <v>157</v>
      </c>
      <c r="E160" s="147" t="s">
        <v>1541</v>
      </c>
      <c r="F160" s="148" t="s">
        <v>1542</v>
      </c>
      <c r="G160" s="149" t="s">
        <v>292</v>
      </c>
      <c r="H160" s="150">
        <v>57.6</v>
      </c>
      <c r="I160" s="151"/>
      <c r="J160" s="152">
        <f>ROUND(I160*H160,2)</f>
        <v>0</v>
      </c>
      <c r="K160" s="153"/>
      <c r="L160" s="34"/>
      <c r="M160" s="154" t="s">
        <v>1</v>
      </c>
      <c r="N160" s="155" t="s">
        <v>41</v>
      </c>
      <c r="O160" s="59"/>
      <c r="P160" s="156">
        <f>O160*H160</f>
        <v>0</v>
      </c>
      <c r="Q160" s="156">
        <v>1.58E-3</v>
      </c>
      <c r="R160" s="156">
        <f>Q160*H160</f>
        <v>9.1008000000000006E-2</v>
      </c>
      <c r="S160" s="156">
        <v>0</v>
      </c>
      <c r="T160" s="15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8" t="s">
        <v>188</v>
      </c>
      <c r="AT160" s="158" t="s">
        <v>157</v>
      </c>
      <c r="AU160" s="158" t="s">
        <v>86</v>
      </c>
      <c r="AY160" s="18" t="s">
        <v>155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8" t="s">
        <v>84</v>
      </c>
      <c r="BK160" s="159">
        <f>ROUND(I160*H160,2)</f>
        <v>0</v>
      </c>
      <c r="BL160" s="18" t="s">
        <v>188</v>
      </c>
      <c r="BM160" s="158" t="s">
        <v>1543</v>
      </c>
    </row>
    <row r="161" spans="1:65" s="13" customFormat="1">
      <c r="B161" s="160"/>
      <c r="D161" s="161" t="s">
        <v>167</v>
      </c>
      <c r="E161" s="162" t="s">
        <v>1</v>
      </c>
      <c r="F161" s="163" t="s">
        <v>1544</v>
      </c>
      <c r="H161" s="164">
        <v>57.6</v>
      </c>
      <c r="I161" s="165"/>
      <c r="L161" s="160"/>
      <c r="M161" s="166"/>
      <c r="N161" s="167"/>
      <c r="O161" s="167"/>
      <c r="P161" s="167"/>
      <c r="Q161" s="167"/>
      <c r="R161" s="167"/>
      <c r="S161" s="167"/>
      <c r="T161" s="168"/>
      <c r="AT161" s="162" t="s">
        <v>167</v>
      </c>
      <c r="AU161" s="162" t="s">
        <v>86</v>
      </c>
      <c r="AV161" s="13" t="s">
        <v>86</v>
      </c>
      <c r="AW161" s="13" t="s">
        <v>32</v>
      </c>
      <c r="AX161" s="13" t="s">
        <v>84</v>
      </c>
      <c r="AY161" s="162" t="s">
        <v>155</v>
      </c>
    </row>
    <row r="162" spans="1:65" s="2" customFormat="1" ht="24.2" customHeight="1">
      <c r="A162" s="33"/>
      <c r="B162" s="145"/>
      <c r="C162" s="146" t="s">
        <v>259</v>
      </c>
      <c r="D162" s="146" t="s">
        <v>157</v>
      </c>
      <c r="E162" s="147" t="s">
        <v>1545</v>
      </c>
      <c r="F162" s="148" t="s">
        <v>1546</v>
      </c>
      <c r="G162" s="149" t="s">
        <v>224</v>
      </c>
      <c r="H162" s="150">
        <v>6</v>
      </c>
      <c r="I162" s="151"/>
      <c r="J162" s="152">
        <f>ROUND(I162*H162,2)</f>
        <v>0</v>
      </c>
      <c r="K162" s="153"/>
      <c r="L162" s="34"/>
      <c r="M162" s="154" t="s">
        <v>1</v>
      </c>
      <c r="N162" s="155" t="s">
        <v>41</v>
      </c>
      <c r="O162" s="59"/>
      <c r="P162" s="156">
        <f>O162*H162</f>
        <v>0</v>
      </c>
      <c r="Q162" s="156">
        <v>1.0000000000000001E-5</v>
      </c>
      <c r="R162" s="156">
        <f>Q162*H162</f>
        <v>6.0000000000000008E-5</v>
      </c>
      <c r="S162" s="156">
        <v>0</v>
      </c>
      <c r="T162" s="15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8" t="s">
        <v>188</v>
      </c>
      <c r="AT162" s="158" t="s">
        <v>157</v>
      </c>
      <c r="AU162" s="158" t="s">
        <v>86</v>
      </c>
      <c r="AY162" s="18" t="s">
        <v>155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8" t="s">
        <v>84</v>
      </c>
      <c r="BK162" s="159">
        <f>ROUND(I162*H162,2)</f>
        <v>0</v>
      </c>
      <c r="BL162" s="18" t="s">
        <v>188</v>
      </c>
      <c r="BM162" s="158" t="s">
        <v>1547</v>
      </c>
    </row>
    <row r="163" spans="1:65" s="2" customFormat="1" ht="24.2" customHeight="1">
      <c r="A163" s="33"/>
      <c r="B163" s="145"/>
      <c r="C163" s="146" t="s">
        <v>208</v>
      </c>
      <c r="D163" s="146" t="s">
        <v>157</v>
      </c>
      <c r="E163" s="147" t="s">
        <v>1548</v>
      </c>
      <c r="F163" s="148" t="s">
        <v>1549</v>
      </c>
      <c r="G163" s="149" t="s">
        <v>224</v>
      </c>
      <c r="H163" s="150">
        <v>4</v>
      </c>
      <c r="I163" s="151"/>
      <c r="J163" s="152">
        <f>ROUND(I163*H163,2)</f>
        <v>0</v>
      </c>
      <c r="K163" s="153"/>
      <c r="L163" s="34"/>
      <c r="M163" s="154" t="s">
        <v>1</v>
      </c>
      <c r="N163" s="155" t="s">
        <v>41</v>
      </c>
      <c r="O163" s="59"/>
      <c r="P163" s="156">
        <f>O163*H163</f>
        <v>0</v>
      </c>
      <c r="Q163" s="156">
        <v>3.0000000000000001E-5</v>
      </c>
      <c r="R163" s="156">
        <f>Q163*H163</f>
        <v>1.2E-4</v>
      </c>
      <c r="S163" s="156">
        <v>0</v>
      </c>
      <c r="T163" s="15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8" t="s">
        <v>188</v>
      </c>
      <c r="AT163" s="158" t="s">
        <v>157</v>
      </c>
      <c r="AU163" s="158" t="s">
        <v>86</v>
      </c>
      <c r="AY163" s="18" t="s">
        <v>155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8" t="s">
        <v>84</v>
      </c>
      <c r="BK163" s="159">
        <f>ROUND(I163*H163,2)</f>
        <v>0</v>
      </c>
      <c r="BL163" s="18" t="s">
        <v>188</v>
      </c>
      <c r="BM163" s="158" t="s">
        <v>1550</v>
      </c>
    </row>
    <row r="164" spans="1:65" s="2" customFormat="1" ht="24.2" customHeight="1">
      <c r="A164" s="33"/>
      <c r="B164" s="145"/>
      <c r="C164" s="146" t="s">
        <v>267</v>
      </c>
      <c r="D164" s="146" t="s">
        <v>157</v>
      </c>
      <c r="E164" s="147" t="s">
        <v>1551</v>
      </c>
      <c r="F164" s="148" t="s">
        <v>1552</v>
      </c>
      <c r="G164" s="149" t="s">
        <v>224</v>
      </c>
      <c r="H164" s="150">
        <v>22</v>
      </c>
      <c r="I164" s="151"/>
      <c r="J164" s="152">
        <f>ROUND(I164*H164,2)</f>
        <v>0</v>
      </c>
      <c r="K164" s="153"/>
      <c r="L164" s="34"/>
      <c r="M164" s="154" t="s">
        <v>1</v>
      </c>
      <c r="N164" s="155" t="s">
        <v>41</v>
      </c>
      <c r="O164" s="59"/>
      <c r="P164" s="156">
        <f>O164*H164</f>
        <v>0</v>
      </c>
      <c r="Q164" s="156">
        <v>6.0000000000000002E-5</v>
      </c>
      <c r="R164" s="156">
        <f>Q164*H164</f>
        <v>1.32E-3</v>
      </c>
      <c r="S164" s="156">
        <v>0</v>
      </c>
      <c r="T164" s="15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8" t="s">
        <v>188</v>
      </c>
      <c r="AT164" s="158" t="s">
        <v>157</v>
      </c>
      <c r="AU164" s="158" t="s">
        <v>86</v>
      </c>
      <c r="AY164" s="18" t="s">
        <v>155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8" t="s">
        <v>84</v>
      </c>
      <c r="BK164" s="159">
        <f>ROUND(I164*H164,2)</f>
        <v>0</v>
      </c>
      <c r="BL164" s="18" t="s">
        <v>188</v>
      </c>
      <c r="BM164" s="158" t="s">
        <v>1553</v>
      </c>
    </row>
    <row r="165" spans="1:65" s="2" customFormat="1" ht="16.5" customHeight="1">
      <c r="A165" s="33"/>
      <c r="B165" s="145"/>
      <c r="C165" s="146" t="s">
        <v>215</v>
      </c>
      <c r="D165" s="146" t="s">
        <v>157</v>
      </c>
      <c r="E165" s="147" t="s">
        <v>1554</v>
      </c>
      <c r="F165" s="148" t="s">
        <v>1555</v>
      </c>
      <c r="G165" s="149" t="s">
        <v>292</v>
      </c>
      <c r="H165" s="150">
        <v>187.2</v>
      </c>
      <c r="I165" s="151"/>
      <c r="J165" s="152">
        <f>ROUND(I165*H165,2)</f>
        <v>0</v>
      </c>
      <c r="K165" s="153"/>
      <c r="L165" s="34"/>
      <c r="M165" s="154" t="s">
        <v>1</v>
      </c>
      <c r="N165" s="155" t="s">
        <v>41</v>
      </c>
      <c r="O165" s="59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8" t="s">
        <v>188</v>
      </c>
      <c r="AT165" s="158" t="s">
        <v>157</v>
      </c>
      <c r="AU165" s="158" t="s">
        <v>86</v>
      </c>
      <c r="AY165" s="18" t="s">
        <v>155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8" t="s">
        <v>84</v>
      </c>
      <c r="BK165" s="159">
        <f>ROUND(I165*H165,2)</f>
        <v>0</v>
      </c>
      <c r="BL165" s="18" t="s">
        <v>188</v>
      </c>
      <c r="BM165" s="158" t="s">
        <v>1556</v>
      </c>
    </row>
    <row r="166" spans="1:65" s="13" customFormat="1">
      <c r="B166" s="160"/>
      <c r="D166" s="161" t="s">
        <v>167</v>
      </c>
      <c r="E166" s="162" t="s">
        <v>1</v>
      </c>
      <c r="F166" s="163" t="s">
        <v>1557</v>
      </c>
      <c r="H166" s="164">
        <v>187.2</v>
      </c>
      <c r="I166" s="165"/>
      <c r="L166" s="160"/>
      <c r="M166" s="166"/>
      <c r="N166" s="167"/>
      <c r="O166" s="167"/>
      <c r="P166" s="167"/>
      <c r="Q166" s="167"/>
      <c r="R166" s="167"/>
      <c r="S166" s="167"/>
      <c r="T166" s="168"/>
      <c r="AT166" s="162" t="s">
        <v>167</v>
      </c>
      <c r="AU166" s="162" t="s">
        <v>86</v>
      </c>
      <c r="AV166" s="13" t="s">
        <v>86</v>
      </c>
      <c r="AW166" s="13" t="s">
        <v>32</v>
      </c>
      <c r="AX166" s="13" t="s">
        <v>84</v>
      </c>
      <c r="AY166" s="162" t="s">
        <v>155</v>
      </c>
    </row>
    <row r="167" spans="1:65" s="2" customFormat="1" ht="21.75" customHeight="1">
      <c r="A167" s="33"/>
      <c r="B167" s="145"/>
      <c r="C167" s="146" t="s">
        <v>280</v>
      </c>
      <c r="D167" s="146" t="s">
        <v>157</v>
      </c>
      <c r="E167" s="147" t="s">
        <v>1558</v>
      </c>
      <c r="F167" s="148" t="s">
        <v>1559</v>
      </c>
      <c r="G167" s="149" t="s">
        <v>1560</v>
      </c>
      <c r="H167" s="150">
        <v>16</v>
      </c>
      <c r="I167" s="151"/>
      <c r="J167" s="152">
        <f>ROUND(I167*H167,2)</f>
        <v>0</v>
      </c>
      <c r="K167" s="153"/>
      <c r="L167" s="34"/>
      <c r="M167" s="154" t="s">
        <v>1</v>
      </c>
      <c r="N167" s="155" t="s">
        <v>41</v>
      </c>
      <c r="O167" s="59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8" t="s">
        <v>188</v>
      </c>
      <c r="AT167" s="158" t="s">
        <v>157</v>
      </c>
      <c r="AU167" s="158" t="s">
        <v>86</v>
      </c>
      <c r="AY167" s="18" t="s">
        <v>155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8" t="s">
        <v>84</v>
      </c>
      <c r="BK167" s="159">
        <f>ROUND(I167*H167,2)</f>
        <v>0</v>
      </c>
      <c r="BL167" s="18" t="s">
        <v>188</v>
      </c>
      <c r="BM167" s="158" t="s">
        <v>1561</v>
      </c>
    </row>
    <row r="168" spans="1:65" s="2" customFormat="1" ht="16.5" customHeight="1">
      <c r="A168" s="33"/>
      <c r="B168" s="145"/>
      <c r="C168" s="146" t="s">
        <v>225</v>
      </c>
      <c r="D168" s="146" t="s">
        <v>157</v>
      </c>
      <c r="E168" s="147" t="s">
        <v>1562</v>
      </c>
      <c r="F168" s="148" t="s">
        <v>1563</v>
      </c>
      <c r="G168" s="149" t="s">
        <v>1560</v>
      </c>
      <c r="H168" s="150">
        <v>24</v>
      </c>
      <c r="I168" s="151"/>
      <c r="J168" s="152">
        <f>ROUND(I168*H168,2)</f>
        <v>0</v>
      </c>
      <c r="K168" s="153"/>
      <c r="L168" s="34"/>
      <c r="M168" s="154" t="s">
        <v>1</v>
      </c>
      <c r="N168" s="155" t="s">
        <v>41</v>
      </c>
      <c r="O168" s="59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8" t="s">
        <v>188</v>
      </c>
      <c r="AT168" s="158" t="s">
        <v>157</v>
      </c>
      <c r="AU168" s="158" t="s">
        <v>86</v>
      </c>
      <c r="AY168" s="18" t="s">
        <v>155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8" t="s">
        <v>84</v>
      </c>
      <c r="BK168" s="159">
        <f>ROUND(I168*H168,2)</f>
        <v>0</v>
      </c>
      <c r="BL168" s="18" t="s">
        <v>188</v>
      </c>
      <c r="BM168" s="158" t="s">
        <v>1564</v>
      </c>
    </row>
    <row r="169" spans="1:65" s="2" customFormat="1" ht="33" customHeight="1">
      <c r="A169" s="33"/>
      <c r="B169" s="145"/>
      <c r="C169" s="146" t="s">
        <v>289</v>
      </c>
      <c r="D169" s="146" t="s">
        <v>157</v>
      </c>
      <c r="E169" s="147" t="s">
        <v>1565</v>
      </c>
      <c r="F169" s="148" t="s">
        <v>1566</v>
      </c>
      <c r="G169" s="149" t="s">
        <v>1567</v>
      </c>
      <c r="H169" s="150">
        <v>25</v>
      </c>
      <c r="I169" s="151"/>
      <c r="J169" s="152">
        <f>ROUND(I169*H169,2)</f>
        <v>0</v>
      </c>
      <c r="K169" s="153"/>
      <c r="L169" s="34"/>
      <c r="M169" s="154" t="s">
        <v>1</v>
      </c>
      <c r="N169" s="155" t="s">
        <v>41</v>
      </c>
      <c r="O169" s="59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8" t="s">
        <v>188</v>
      </c>
      <c r="AT169" s="158" t="s">
        <v>157</v>
      </c>
      <c r="AU169" s="158" t="s">
        <v>86</v>
      </c>
      <c r="AY169" s="18" t="s">
        <v>155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8" t="s">
        <v>84</v>
      </c>
      <c r="BK169" s="159">
        <f>ROUND(I169*H169,2)</f>
        <v>0</v>
      </c>
      <c r="BL169" s="18" t="s">
        <v>188</v>
      </c>
      <c r="BM169" s="158" t="s">
        <v>1568</v>
      </c>
    </row>
    <row r="170" spans="1:65" s="12" customFormat="1" ht="22.9" customHeight="1">
      <c r="B170" s="132"/>
      <c r="D170" s="133" t="s">
        <v>75</v>
      </c>
      <c r="E170" s="143" t="s">
        <v>1427</v>
      </c>
      <c r="F170" s="143" t="s">
        <v>1428</v>
      </c>
      <c r="I170" s="135"/>
      <c r="J170" s="144">
        <f>BK170</f>
        <v>0</v>
      </c>
      <c r="L170" s="132"/>
      <c r="M170" s="137"/>
      <c r="N170" s="138"/>
      <c r="O170" s="138"/>
      <c r="P170" s="139">
        <f>SUM(P171:P184)</f>
        <v>0</v>
      </c>
      <c r="Q170" s="138"/>
      <c r="R170" s="139">
        <f>SUM(R171:R184)</f>
        <v>1.9589999999999996E-2</v>
      </c>
      <c r="S170" s="138"/>
      <c r="T170" s="140">
        <f>SUM(T171:T184)</f>
        <v>0</v>
      </c>
      <c r="AR170" s="133" t="s">
        <v>86</v>
      </c>
      <c r="AT170" s="141" t="s">
        <v>75</v>
      </c>
      <c r="AU170" s="141" t="s">
        <v>84</v>
      </c>
      <c r="AY170" s="133" t="s">
        <v>155</v>
      </c>
      <c r="BK170" s="142">
        <f>SUM(BK171:BK184)</f>
        <v>0</v>
      </c>
    </row>
    <row r="171" spans="1:65" s="2" customFormat="1" ht="24.2" customHeight="1">
      <c r="A171" s="33"/>
      <c r="B171" s="145"/>
      <c r="C171" s="146" t="s">
        <v>233</v>
      </c>
      <c r="D171" s="146" t="s">
        <v>157</v>
      </c>
      <c r="E171" s="147" t="s">
        <v>1569</v>
      </c>
      <c r="F171" s="148" t="s">
        <v>1570</v>
      </c>
      <c r="G171" s="149" t="s">
        <v>224</v>
      </c>
      <c r="H171" s="150">
        <v>4</v>
      </c>
      <c r="I171" s="151"/>
      <c r="J171" s="152">
        <f t="shared" ref="J171:J184" si="10">ROUND(I171*H171,2)</f>
        <v>0</v>
      </c>
      <c r="K171" s="153"/>
      <c r="L171" s="34"/>
      <c r="M171" s="154" t="s">
        <v>1</v>
      </c>
      <c r="N171" s="155" t="s">
        <v>41</v>
      </c>
      <c r="O171" s="59"/>
      <c r="P171" s="156">
        <f t="shared" ref="P171:P184" si="11">O171*H171</f>
        <v>0</v>
      </c>
      <c r="Q171" s="156">
        <v>2.4000000000000001E-4</v>
      </c>
      <c r="R171" s="156">
        <f t="shared" ref="R171:R184" si="12">Q171*H171</f>
        <v>9.6000000000000002E-4</v>
      </c>
      <c r="S171" s="156">
        <v>0</v>
      </c>
      <c r="T171" s="157">
        <f t="shared" ref="T171:T184" si="13"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8" t="s">
        <v>188</v>
      </c>
      <c r="AT171" s="158" t="s">
        <v>157</v>
      </c>
      <c r="AU171" s="158" t="s">
        <v>86</v>
      </c>
      <c r="AY171" s="18" t="s">
        <v>155</v>
      </c>
      <c r="BE171" s="159">
        <f t="shared" ref="BE171:BE184" si="14">IF(N171="základní",J171,0)</f>
        <v>0</v>
      </c>
      <c r="BF171" s="159">
        <f t="shared" ref="BF171:BF184" si="15">IF(N171="snížená",J171,0)</f>
        <v>0</v>
      </c>
      <c r="BG171" s="159">
        <f t="shared" ref="BG171:BG184" si="16">IF(N171="zákl. přenesená",J171,0)</f>
        <v>0</v>
      </c>
      <c r="BH171" s="159">
        <f t="shared" ref="BH171:BH184" si="17">IF(N171="sníž. přenesená",J171,0)</f>
        <v>0</v>
      </c>
      <c r="BI171" s="159">
        <f t="shared" ref="BI171:BI184" si="18">IF(N171="nulová",J171,0)</f>
        <v>0</v>
      </c>
      <c r="BJ171" s="18" t="s">
        <v>84</v>
      </c>
      <c r="BK171" s="159">
        <f t="shared" ref="BK171:BK184" si="19">ROUND(I171*H171,2)</f>
        <v>0</v>
      </c>
      <c r="BL171" s="18" t="s">
        <v>188</v>
      </c>
      <c r="BM171" s="158" t="s">
        <v>1571</v>
      </c>
    </row>
    <row r="172" spans="1:65" s="2" customFormat="1" ht="24.2" customHeight="1">
      <c r="A172" s="33"/>
      <c r="B172" s="145"/>
      <c r="C172" s="146" t="s">
        <v>299</v>
      </c>
      <c r="D172" s="146" t="s">
        <v>157</v>
      </c>
      <c r="E172" s="147" t="s">
        <v>1572</v>
      </c>
      <c r="F172" s="148" t="s">
        <v>1573</v>
      </c>
      <c r="G172" s="149" t="s">
        <v>224</v>
      </c>
      <c r="H172" s="150">
        <v>2</v>
      </c>
      <c r="I172" s="151"/>
      <c r="J172" s="152">
        <f t="shared" si="10"/>
        <v>0</v>
      </c>
      <c r="K172" s="153"/>
      <c r="L172" s="34"/>
      <c r="M172" s="154" t="s">
        <v>1</v>
      </c>
      <c r="N172" s="155" t="s">
        <v>41</v>
      </c>
      <c r="O172" s="59"/>
      <c r="P172" s="156">
        <f t="shared" si="11"/>
        <v>0</v>
      </c>
      <c r="Q172" s="156">
        <v>6.9999999999999999E-4</v>
      </c>
      <c r="R172" s="156">
        <f t="shared" si="12"/>
        <v>1.4E-3</v>
      </c>
      <c r="S172" s="156">
        <v>0</v>
      </c>
      <c r="T172" s="157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8" t="s">
        <v>188</v>
      </c>
      <c r="AT172" s="158" t="s">
        <v>157</v>
      </c>
      <c r="AU172" s="158" t="s">
        <v>86</v>
      </c>
      <c r="AY172" s="18" t="s">
        <v>155</v>
      </c>
      <c r="BE172" s="159">
        <f t="shared" si="14"/>
        <v>0</v>
      </c>
      <c r="BF172" s="159">
        <f t="shared" si="15"/>
        <v>0</v>
      </c>
      <c r="BG172" s="159">
        <f t="shared" si="16"/>
        <v>0</v>
      </c>
      <c r="BH172" s="159">
        <f t="shared" si="17"/>
        <v>0</v>
      </c>
      <c r="BI172" s="159">
        <f t="shared" si="18"/>
        <v>0</v>
      </c>
      <c r="BJ172" s="18" t="s">
        <v>84</v>
      </c>
      <c r="BK172" s="159">
        <f t="shared" si="19"/>
        <v>0</v>
      </c>
      <c r="BL172" s="18" t="s">
        <v>188</v>
      </c>
      <c r="BM172" s="158" t="s">
        <v>1574</v>
      </c>
    </row>
    <row r="173" spans="1:65" s="2" customFormat="1" ht="21.75" customHeight="1">
      <c r="A173" s="33"/>
      <c r="B173" s="145"/>
      <c r="C173" s="146" t="s">
        <v>237</v>
      </c>
      <c r="D173" s="146" t="s">
        <v>157</v>
      </c>
      <c r="E173" s="147" t="s">
        <v>1575</v>
      </c>
      <c r="F173" s="148" t="s">
        <v>1576</v>
      </c>
      <c r="G173" s="149" t="s">
        <v>224</v>
      </c>
      <c r="H173" s="150">
        <v>1</v>
      </c>
      <c r="I173" s="151"/>
      <c r="J173" s="152">
        <f t="shared" si="10"/>
        <v>0</v>
      </c>
      <c r="K173" s="153"/>
      <c r="L173" s="34"/>
      <c r="M173" s="154" t="s">
        <v>1</v>
      </c>
      <c r="N173" s="155" t="s">
        <v>41</v>
      </c>
      <c r="O173" s="59"/>
      <c r="P173" s="156">
        <f t="shared" si="11"/>
        <v>0</v>
      </c>
      <c r="Q173" s="156">
        <v>1.8000000000000001E-4</v>
      </c>
      <c r="R173" s="156">
        <f t="shared" si="12"/>
        <v>1.8000000000000001E-4</v>
      </c>
      <c r="S173" s="156">
        <v>0</v>
      </c>
      <c r="T173" s="157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8" t="s">
        <v>188</v>
      </c>
      <c r="AT173" s="158" t="s">
        <v>157</v>
      </c>
      <c r="AU173" s="158" t="s">
        <v>86</v>
      </c>
      <c r="AY173" s="18" t="s">
        <v>155</v>
      </c>
      <c r="BE173" s="159">
        <f t="shared" si="14"/>
        <v>0</v>
      </c>
      <c r="BF173" s="159">
        <f t="shared" si="15"/>
        <v>0</v>
      </c>
      <c r="BG173" s="159">
        <f t="shared" si="16"/>
        <v>0</v>
      </c>
      <c r="BH173" s="159">
        <f t="shared" si="17"/>
        <v>0</v>
      </c>
      <c r="BI173" s="159">
        <f t="shared" si="18"/>
        <v>0</v>
      </c>
      <c r="BJ173" s="18" t="s">
        <v>84</v>
      </c>
      <c r="BK173" s="159">
        <f t="shared" si="19"/>
        <v>0</v>
      </c>
      <c r="BL173" s="18" t="s">
        <v>188</v>
      </c>
      <c r="BM173" s="158" t="s">
        <v>1577</v>
      </c>
    </row>
    <row r="174" spans="1:65" s="2" customFormat="1" ht="21.75" customHeight="1">
      <c r="A174" s="33"/>
      <c r="B174" s="145"/>
      <c r="C174" s="146" t="s">
        <v>308</v>
      </c>
      <c r="D174" s="146" t="s">
        <v>157</v>
      </c>
      <c r="E174" s="147" t="s">
        <v>1578</v>
      </c>
      <c r="F174" s="148" t="s">
        <v>1579</v>
      </c>
      <c r="G174" s="149" t="s">
        <v>224</v>
      </c>
      <c r="H174" s="150">
        <v>1</v>
      </c>
      <c r="I174" s="151"/>
      <c r="J174" s="152">
        <f t="shared" si="10"/>
        <v>0</v>
      </c>
      <c r="K174" s="153"/>
      <c r="L174" s="34"/>
      <c r="M174" s="154" t="s">
        <v>1</v>
      </c>
      <c r="N174" s="155" t="s">
        <v>41</v>
      </c>
      <c r="O174" s="59"/>
      <c r="P174" s="156">
        <f t="shared" si="11"/>
        <v>0</v>
      </c>
      <c r="Q174" s="156">
        <v>3.8000000000000002E-4</v>
      </c>
      <c r="R174" s="156">
        <f t="shared" si="12"/>
        <v>3.8000000000000002E-4</v>
      </c>
      <c r="S174" s="156">
        <v>0</v>
      </c>
      <c r="T174" s="157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8" t="s">
        <v>188</v>
      </c>
      <c r="AT174" s="158" t="s">
        <v>157</v>
      </c>
      <c r="AU174" s="158" t="s">
        <v>86</v>
      </c>
      <c r="AY174" s="18" t="s">
        <v>155</v>
      </c>
      <c r="BE174" s="159">
        <f t="shared" si="14"/>
        <v>0</v>
      </c>
      <c r="BF174" s="159">
        <f t="shared" si="15"/>
        <v>0</v>
      </c>
      <c r="BG174" s="159">
        <f t="shared" si="16"/>
        <v>0</v>
      </c>
      <c r="BH174" s="159">
        <f t="shared" si="17"/>
        <v>0</v>
      </c>
      <c r="BI174" s="159">
        <f t="shared" si="18"/>
        <v>0</v>
      </c>
      <c r="BJ174" s="18" t="s">
        <v>84</v>
      </c>
      <c r="BK174" s="159">
        <f t="shared" si="19"/>
        <v>0</v>
      </c>
      <c r="BL174" s="18" t="s">
        <v>188</v>
      </c>
      <c r="BM174" s="158" t="s">
        <v>1580</v>
      </c>
    </row>
    <row r="175" spans="1:65" s="2" customFormat="1" ht="24.2" customHeight="1">
      <c r="A175" s="33"/>
      <c r="B175" s="145"/>
      <c r="C175" s="146" t="s">
        <v>241</v>
      </c>
      <c r="D175" s="146" t="s">
        <v>157</v>
      </c>
      <c r="E175" s="147" t="s">
        <v>1581</v>
      </c>
      <c r="F175" s="148" t="s">
        <v>1582</v>
      </c>
      <c r="G175" s="149" t="s">
        <v>224</v>
      </c>
      <c r="H175" s="150">
        <v>5</v>
      </c>
      <c r="I175" s="151"/>
      <c r="J175" s="152">
        <f t="shared" si="10"/>
        <v>0</v>
      </c>
      <c r="K175" s="153"/>
      <c r="L175" s="34"/>
      <c r="M175" s="154" t="s">
        <v>1</v>
      </c>
      <c r="N175" s="155" t="s">
        <v>41</v>
      </c>
      <c r="O175" s="59"/>
      <c r="P175" s="156">
        <f t="shared" si="11"/>
        <v>0</v>
      </c>
      <c r="Q175" s="156">
        <v>2.2000000000000001E-4</v>
      </c>
      <c r="R175" s="156">
        <f t="shared" si="12"/>
        <v>1.1000000000000001E-3</v>
      </c>
      <c r="S175" s="156">
        <v>0</v>
      </c>
      <c r="T175" s="157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8" t="s">
        <v>188</v>
      </c>
      <c r="AT175" s="158" t="s">
        <v>157</v>
      </c>
      <c r="AU175" s="158" t="s">
        <v>86</v>
      </c>
      <c r="AY175" s="18" t="s">
        <v>155</v>
      </c>
      <c r="BE175" s="159">
        <f t="shared" si="14"/>
        <v>0</v>
      </c>
      <c r="BF175" s="159">
        <f t="shared" si="15"/>
        <v>0</v>
      </c>
      <c r="BG175" s="159">
        <f t="shared" si="16"/>
        <v>0</v>
      </c>
      <c r="BH175" s="159">
        <f t="shared" si="17"/>
        <v>0</v>
      </c>
      <c r="BI175" s="159">
        <f t="shared" si="18"/>
        <v>0</v>
      </c>
      <c r="BJ175" s="18" t="s">
        <v>84</v>
      </c>
      <c r="BK175" s="159">
        <f t="shared" si="19"/>
        <v>0</v>
      </c>
      <c r="BL175" s="18" t="s">
        <v>188</v>
      </c>
      <c r="BM175" s="158" t="s">
        <v>1583</v>
      </c>
    </row>
    <row r="176" spans="1:65" s="2" customFormat="1" ht="24.2" customHeight="1">
      <c r="A176" s="33"/>
      <c r="B176" s="145"/>
      <c r="C176" s="146" t="s">
        <v>316</v>
      </c>
      <c r="D176" s="146" t="s">
        <v>157</v>
      </c>
      <c r="E176" s="147" t="s">
        <v>1584</v>
      </c>
      <c r="F176" s="148" t="s">
        <v>1585</v>
      </c>
      <c r="G176" s="149" t="s">
        <v>224</v>
      </c>
      <c r="H176" s="150">
        <v>1</v>
      </c>
      <c r="I176" s="151"/>
      <c r="J176" s="152">
        <f t="shared" si="10"/>
        <v>0</v>
      </c>
      <c r="K176" s="153"/>
      <c r="L176" s="34"/>
      <c r="M176" s="154" t="s">
        <v>1</v>
      </c>
      <c r="N176" s="155" t="s">
        <v>41</v>
      </c>
      <c r="O176" s="59"/>
      <c r="P176" s="156">
        <f t="shared" si="11"/>
        <v>0</v>
      </c>
      <c r="Q176" s="156">
        <v>3.3E-4</v>
      </c>
      <c r="R176" s="156">
        <f t="shared" si="12"/>
        <v>3.3E-4</v>
      </c>
      <c r="S176" s="156">
        <v>0</v>
      </c>
      <c r="T176" s="157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8" t="s">
        <v>188</v>
      </c>
      <c r="AT176" s="158" t="s">
        <v>157</v>
      </c>
      <c r="AU176" s="158" t="s">
        <v>86</v>
      </c>
      <c r="AY176" s="18" t="s">
        <v>155</v>
      </c>
      <c r="BE176" s="159">
        <f t="shared" si="14"/>
        <v>0</v>
      </c>
      <c r="BF176" s="159">
        <f t="shared" si="15"/>
        <v>0</v>
      </c>
      <c r="BG176" s="159">
        <f t="shared" si="16"/>
        <v>0</v>
      </c>
      <c r="BH176" s="159">
        <f t="shared" si="17"/>
        <v>0</v>
      </c>
      <c r="BI176" s="159">
        <f t="shared" si="18"/>
        <v>0</v>
      </c>
      <c r="BJ176" s="18" t="s">
        <v>84</v>
      </c>
      <c r="BK176" s="159">
        <f t="shared" si="19"/>
        <v>0</v>
      </c>
      <c r="BL176" s="18" t="s">
        <v>188</v>
      </c>
      <c r="BM176" s="158" t="s">
        <v>1586</v>
      </c>
    </row>
    <row r="177" spans="1:65" s="2" customFormat="1" ht="24.2" customHeight="1">
      <c r="A177" s="33"/>
      <c r="B177" s="145"/>
      <c r="C177" s="146" t="s">
        <v>242</v>
      </c>
      <c r="D177" s="146" t="s">
        <v>157</v>
      </c>
      <c r="E177" s="147" t="s">
        <v>1587</v>
      </c>
      <c r="F177" s="148" t="s">
        <v>1588</v>
      </c>
      <c r="G177" s="149" t="s">
        <v>224</v>
      </c>
      <c r="H177" s="150">
        <v>2</v>
      </c>
      <c r="I177" s="151"/>
      <c r="J177" s="152">
        <f t="shared" si="10"/>
        <v>0</v>
      </c>
      <c r="K177" s="153"/>
      <c r="L177" s="34"/>
      <c r="M177" s="154" t="s">
        <v>1</v>
      </c>
      <c r="N177" s="155" t="s">
        <v>41</v>
      </c>
      <c r="O177" s="59"/>
      <c r="P177" s="156">
        <f t="shared" si="11"/>
        <v>0</v>
      </c>
      <c r="Q177" s="156">
        <v>1.24E-3</v>
      </c>
      <c r="R177" s="156">
        <f t="shared" si="12"/>
        <v>2.48E-3</v>
      </c>
      <c r="S177" s="156">
        <v>0</v>
      </c>
      <c r="T177" s="157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8" t="s">
        <v>188</v>
      </c>
      <c r="AT177" s="158" t="s">
        <v>157</v>
      </c>
      <c r="AU177" s="158" t="s">
        <v>86</v>
      </c>
      <c r="AY177" s="18" t="s">
        <v>155</v>
      </c>
      <c r="BE177" s="159">
        <f t="shared" si="14"/>
        <v>0</v>
      </c>
      <c r="BF177" s="159">
        <f t="shared" si="15"/>
        <v>0</v>
      </c>
      <c r="BG177" s="159">
        <f t="shared" si="16"/>
        <v>0</v>
      </c>
      <c r="BH177" s="159">
        <f t="shared" si="17"/>
        <v>0</v>
      </c>
      <c r="BI177" s="159">
        <f t="shared" si="18"/>
        <v>0</v>
      </c>
      <c r="BJ177" s="18" t="s">
        <v>84</v>
      </c>
      <c r="BK177" s="159">
        <f t="shared" si="19"/>
        <v>0</v>
      </c>
      <c r="BL177" s="18" t="s">
        <v>188</v>
      </c>
      <c r="BM177" s="158" t="s">
        <v>1589</v>
      </c>
    </row>
    <row r="178" spans="1:65" s="2" customFormat="1" ht="21.75" customHeight="1">
      <c r="A178" s="33"/>
      <c r="B178" s="145"/>
      <c r="C178" s="146" t="s">
        <v>696</v>
      </c>
      <c r="D178" s="146" t="s">
        <v>157</v>
      </c>
      <c r="E178" s="147" t="s">
        <v>1590</v>
      </c>
      <c r="F178" s="148" t="s">
        <v>1591</v>
      </c>
      <c r="G178" s="149" t="s">
        <v>224</v>
      </c>
      <c r="H178" s="150">
        <v>3</v>
      </c>
      <c r="I178" s="151"/>
      <c r="J178" s="152">
        <f t="shared" si="10"/>
        <v>0</v>
      </c>
      <c r="K178" s="153"/>
      <c r="L178" s="34"/>
      <c r="M178" s="154" t="s">
        <v>1</v>
      </c>
      <c r="N178" s="155" t="s">
        <v>41</v>
      </c>
      <c r="O178" s="59"/>
      <c r="P178" s="156">
        <f t="shared" si="11"/>
        <v>0</v>
      </c>
      <c r="Q178" s="156">
        <v>3.4000000000000002E-4</v>
      </c>
      <c r="R178" s="156">
        <f t="shared" si="12"/>
        <v>1.0200000000000001E-3</v>
      </c>
      <c r="S178" s="156">
        <v>0</v>
      </c>
      <c r="T178" s="157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8" t="s">
        <v>188</v>
      </c>
      <c r="AT178" s="158" t="s">
        <v>157</v>
      </c>
      <c r="AU178" s="158" t="s">
        <v>86</v>
      </c>
      <c r="AY178" s="18" t="s">
        <v>155</v>
      </c>
      <c r="BE178" s="159">
        <f t="shared" si="14"/>
        <v>0</v>
      </c>
      <c r="BF178" s="159">
        <f t="shared" si="15"/>
        <v>0</v>
      </c>
      <c r="BG178" s="159">
        <f t="shared" si="16"/>
        <v>0</v>
      </c>
      <c r="BH178" s="159">
        <f t="shared" si="17"/>
        <v>0</v>
      </c>
      <c r="BI178" s="159">
        <f t="shared" si="18"/>
        <v>0</v>
      </c>
      <c r="BJ178" s="18" t="s">
        <v>84</v>
      </c>
      <c r="BK178" s="159">
        <f t="shared" si="19"/>
        <v>0</v>
      </c>
      <c r="BL178" s="18" t="s">
        <v>188</v>
      </c>
      <c r="BM178" s="158" t="s">
        <v>1592</v>
      </c>
    </row>
    <row r="179" spans="1:65" s="2" customFormat="1" ht="24.2" customHeight="1">
      <c r="A179" s="33"/>
      <c r="B179" s="145"/>
      <c r="C179" s="146" t="s">
        <v>247</v>
      </c>
      <c r="D179" s="146" t="s">
        <v>157</v>
      </c>
      <c r="E179" s="147" t="s">
        <v>1593</v>
      </c>
      <c r="F179" s="148" t="s">
        <v>1594</v>
      </c>
      <c r="G179" s="149" t="s">
        <v>224</v>
      </c>
      <c r="H179" s="150">
        <v>7</v>
      </c>
      <c r="I179" s="151"/>
      <c r="J179" s="152">
        <f t="shared" si="10"/>
        <v>0</v>
      </c>
      <c r="K179" s="153"/>
      <c r="L179" s="34"/>
      <c r="M179" s="154" t="s">
        <v>1</v>
      </c>
      <c r="N179" s="155" t="s">
        <v>41</v>
      </c>
      <c r="O179" s="59"/>
      <c r="P179" s="156">
        <f t="shared" si="11"/>
        <v>0</v>
      </c>
      <c r="Q179" s="156">
        <v>6.9999999999999999E-4</v>
      </c>
      <c r="R179" s="156">
        <f t="shared" si="12"/>
        <v>4.8999999999999998E-3</v>
      </c>
      <c r="S179" s="156">
        <v>0</v>
      </c>
      <c r="T179" s="157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8" t="s">
        <v>188</v>
      </c>
      <c r="AT179" s="158" t="s">
        <v>157</v>
      </c>
      <c r="AU179" s="158" t="s">
        <v>86</v>
      </c>
      <c r="AY179" s="18" t="s">
        <v>155</v>
      </c>
      <c r="BE179" s="159">
        <f t="shared" si="14"/>
        <v>0</v>
      </c>
      <c r="BF179" s="159">
        <f t="shared" si="15"/>
        <v>0</v>
      </c>
      <c r="BG179" s="159">
        <f t="shared" si="16"/>
        <v>0</v>
      </c>
      <c r="BH179" s="159">
        <f t="shared" si="17"/>
        <v>0</v>
      </c>
      <c r="BI179" s="159">
        <f t="shared" si="18"/>
        <v>0</v>
      </c>
      <c r="BJ179" s="18" t="s">
        <v>84</v>
      </c>
      <c r="BK179" s="159">
        <f t="shared" si="19"/>
        <v>0</v>
      </c>
      <c r="BL179" s="18" t="s">
        <v>188</v>
      </c>
      <c r="BM179" s="158" t="s">
        <v>1595</v>
      </c>
    </row>
    <row r="180" spans="1:65" s="2" customFormat="1" ht="24.2" customHeight="1">
      <c r="A180" s="33"/>
      <c r="B180" s="145"/>
      <c r="C180" s="146" t="s">
        <v>321</v>
      </c>
      <c r="D180" s="146" t="s">
        <v>157</v>
      </c>
      <c r="E180" s="147" t="s">
        <v>1596</v>
      </c>
      <c r="F180" s="148" t="s">
        <v>1597</v>
      </c>
      <c r="G180" s="149" t="s">
        <v>224</v>
      </c>
      <c r="H180" s="150">
        <v>2</v>
      </c>
      <c r="I180" s="151"/>
      <c r="J180" s="152">
        <f t="shared" si="10"/>
        <v>0</v>
      </c>
      <c r="K180" s="153"/>
      <c r="L180" s="34"/>
      <c r="M180" s="154" t="s">
        <v>1</v>
      </c>
      <c r="N180" s="155" t="s">
        <v>41</v>
      </c>
      <c r="O180" s="59"/>
      <c r="P180" s="156">
        <f t="shared" si="11"/>
        <v>0</v>
      </c>
      <c r="Q180" s="156">
        <v>5.6999999999999998E-4</v>
      </c>
      <c r="R180" s="156">
        <f t="shared" si="12"/>
        <v>1.14E-3</v>
      </c>
      <c r="S180" s="156">
        <v>0</v>
      </c>
      <c r="T180" s="157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8" t="s">
        <v>188</v>
      </c>
      <c r="AT180" s="158" t="s">
        <v>157</v>
      </c>
      <c r="AU180" s="158" t="s">
        <v>86</v>
      </c>
      <c r="AY180" s="18" t="s">
        <v>155</v>
      </c>
      <c r="BE180" s="159">
        <f t="shared" si="14"/>
        <v>0</v>
      </c>
      <c r="BF180" s="159">
        <f t="shared" si="15"/>
        <v>0</v>
      </c>
      <c r="BG180" s="159">
        <f t="shared" si="16"/>
        <v>0</v>
      </c>
      <c r="BH180" s="159">
        <f t="shared" si="17"/>
        <v>0</v>
      </c>
      <c r="BI180" s="159">
        <f t="shared" si="18"/>
        <v>0</v>
      </c>
      <c r="BJ180" s="18" t="s">
        <v>84</v>
      </c>
      <c r="BK180" s="159">
        <f t="shared" si="19"/>
        <v>0</v>
      </c>
      <c r="BL180" s="18" t="s">
        <v>188</v>
      </c>
      <c r="BM180" s="158" t="s">
        <v>1598</v>
      </c>
    </row>
    <row r="181" spans="1:65" s="2" customFormat="1" ht="24.2" customHeight="1">
      <c r="A181" s="33"/>
      <c r="B181" s="145"/>
      <c r="C181" s="146" t="s">
        <v>252</v>
      </c>
      <c r="D181" s="146" t="s">
        <v>157</v>
      </c>
      <c r="E181" s="147" t="s">
        <v>1599</v>
      </c>
      <c r="F181" s="148" t="s">
        <v>1600</v>
      </c>
      <c r="G181" s="149" t="s">
        <v>224</v>
      </c>
      <c r="H181" s="150">
        <v>2</v>
      </c>
      <c r="I181" s="151"/>
      <c r="J181" s="152">
        <f t="shared" si="10"/>
        <v>0</v>
      </c>
      <c r="K181" s="153"/>
      <c r="L181" s="34"/>
      <c r="M181" s="154" t="s">
        <v>1</v>
      </c>
      <c r="N181" s="155" t="s">
        <v>41</v>
      </c>
      <c r="O181" s="59"/>
      <c r="P181" s="156">
        <f t="shared" si="11"/>
        <v>0</v>
      </c>
      <c r="Q181" s="156">
        <v>1.47E-3</v>
      </c>
      <c r="R181" s="156">
        <f t="shared" si="12"/>
        <v>2.9399999999999999E-3</v>
      </c>
      <c r="S181" s="156">
        <v>0</v>
      </c>
      <c r="T181" s="157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8" t="s">
        <v>188</v>
      </c>
      <c r="AT181" s="158" t="s">
        <v>157</v>
      </c>
      <c r="AU181" s="158" t="s">
        <v>86</v>
      </c>
      <c r="AY181" s="18" t="s">
        <v>155</v>
      </c>
      <c r="BE181" s="159">
        <f t="shared" si="14"/>
        <v>0</v>
      </c>
      <c r="BF181" s="159">
        <f t="shared" si="15"/>
        <v>0</v>
      </c>
      <c r="BG181" s="159">
        <f t="shared" si="16"/>
        <v>0</v>
      </c>
      <c r="BH181" s="159">
        <f t="shared" si="17"/>
        <v>0</v>
      </c>
      <c r="BI181" s="159">
        <f t="shared" si="18"/>
        <v>0</v>
      </c>
      <c r="BJ181" s="18" t="s">
        <v>84</v>
      </c>
      <c r="BK181" s="159">
        <f t="shared" si="19"/>
        <v>0</v>
      </c>
      <c r="BL181" s="18" t="s">
        <v>188</v>
      </c>
      <c r="BM181" s="158" t="s">
        <v>1601</v>
      </c>
    </row>
    <row r="182" spans="1:65" s="2" customFormat="1" ht="24.2" customHeight="1">
      <c r="A182" s="33"/>
      <c r="B182" s="145"/>
      <c r="C182" s="184" t="s">
        <v>332</v>
      </c>
      <c r="D182" s="184" t="s">
        <v>230</v>
      </c>
      <c r="E182" s="185" t="s">
        <v>1602</v>
      </c>
      <c r="F182" s="186" t="s">
        <v>1603</v>
      </c>
      <c r="G182" s="187" t="s">
        <v>224</v>
      </c>
      <c r="H182" s="188">
        <v>6</v>
      </c>
      <c r="I182" s="189"/>
      <c r="J182" s="190">
        <f t="shared" si="10"/>
        <v>0</v>
      </c>
      <c r="K182" s="191"/>
      <c r="L182" s="192"/>
      <c r="M182" s="193" t="s">
        <v>1</v>
      </c>
      <c r="N182" s="194" t="s">
        <v>41</v>
      </c>
      <c r="O182" s="59"/>
      <c r="P182" s="156">
        <f t="shared" si="11"/>
        <v>0</v>
      </c>
      <c r="Q182" s="156">
        <v>2.3000000000000001E-4</v>
      </c>
      <c r="R182" s="156">
        <f t="shared" si="12"/>
        <v>1.3800000000000002E-3</v>
      </c>
      <c r="S182" s="156">
        <v>0</v>
      </c>
      <c r="T182" s="157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8" t="s">
        <v>233</v>
      </c>
      <c r="AT182" s="158" t="s">
        <v>230</v>
      </c>
      <c r="AU182" s="158" t="s">
        <v>86</v>
      </c>
      <c r="AY182" s="18" t="s">
        <v>155</v>
      </c>
      <c r="BE182" s="159">
        <f t="shared" si="14"/>
        <v>0</v>
      </c>
      <c r="BF182" s="159">
        <f t="shared" si="15"/>
        <v>0</v>
      </c>
      <c r="BG182" s="159">
        <f t="shared" si="16"/>
        <v>0</v>
      </c>
      <c r="BH182" s="159">
        <f t="shared" si="17"/>
        <v>0</v>
      </c>
      <c r="BI182" s="159">
        <f t="shared" si="18"/>
        <v>0</v>
      </c>
      <c r="BJ182" s="18" t="s">
        <v>84</v>
      </c>
      <c r="BK182" s="159">
        <f t="shared" si="19"/>
        <v>0</v>
      </c>
      <c r="BL182" s="18" t="s">
        <v>188</v>
      </c>
      <c r="BM182" s="158" t="s">
        <v>1604</v>
      </c>
    </row>
    <row r="183" spans="1:65" s="2" customFormat="1" ht="37.9" customHeight="1">
      <c r="A183" s="33"/>
      <c r="B183" s="145"/>
      <c r="C183" s="184" t="s">
        <v>256</v>
      </c>
      <c r="D183" s="184" t="s">
        <v>230</v>
      </c>
      <c r="E183" s="185" t="s">
        <v>1605</v>
      </c>
      <c r="F183" s="186" t="s">
        <v>1606</v>
      </c>
      <c r="G183" s="187" t="s">
        <v>224</v>
      </c>
      <c r="H183" s="188">
        <v>3</v>
      </c>
      <c r="I183" s="189"/>
      <c r="J183" s="190">
        <f t="shared" si="10"/>
        <v>0</v>
      </c>
      <c r="K183" s="191"/>
      <c r="L183" s="192"/>
      <c r="M183" s="193" t="s">
        <v>1</v>
      </c>
      <c r="N183" s="194" t="s">
        <v>41</v>
      </c>
      <c r="O183" s="59"/>
      <c r="P183" s="156">
        <f t="shared" si="11"/>
        <v>0</v>
      </c>
      <c r="Q183" s="156">
        <v>2.3000000000000001E-4</v>
      </c>
      <c r="R183" s="156">
        <f t="shared" si="12"/>
        <v>6.9000000000000008E-4</v>
      </c>
      <c r="S183" s="156">
        <v>0</v>
      </c>
      <c r="T183" s="157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8" t="s">
        <v>233</v>
      </c>
      <c r="AT183" s="158" t="s">
        <v>230</v>
      </c>
      <c r="AU183" s="158" t="s">
        <v>86</v>
      </c>
      <c r="AY183" s="18" t="s">
        <v>155</v>
      </c>
      <c r="BE183" s="159">
        <f t="shared" si="14"/>
        <v>0</v>
      </c>
      <c r="BF183" s="159">
        <f t="shared" si="15"/>
        <v>0</v>
      </c>
      <c r="BG183" s="159">
        <f t="shared" si="16"/>
        <v>0</v>
      </c>
      <c r="BH183" s="159">
        <f t="shared" si="17"/>
        <v>0</v>
      </c>
      <c r="BI183" s="159">
        <f t="shared" si="18"/>
        <v>0</v>
      </c>
      <c r="BJ183" s="18" t="s">
        <v>84</v>
      </c>
      <c r="BK183" s="159">
        <f t="shared" si="19"/>
        <v>0</v>
      </c>
      <c r="BL183" s="18" t="s">
        <v>188</v>
      </c>
      <c r="BM183" s="158" t="s">
        <v>1607</v>
      </c>
    </row>
    <row r="184" spans="1:65" s="2" customFormat="1" ht="24.2" customHeight="1">
      <c r="A184" s="33"/>
      <c r="B184" s="145"/>
      <c r="C184" s="184" t="s">
        <v>234</v>
      </c>
      <c r="D184" s="184" t="s">
        <v>230</v>
      </c>
      <c r="E184" s="185" t="s">
        <v>1608</v>
      </c>
      <c r="F184" s="186" t="s">
        <v>1609</v>
      </c>
      <c r="G184" s="187" t="s">
        <v>224</v>
      </c>
      <c r="H184" s="188">
        <v>3</v>
      </c>
      <c r="I184" s="189"/>
      <c r="J184" s="190">
        <f t="shared" si="10"/>
        <v>0</v>
      </c>
      <c r="K184" s="191"/>
      <c r="L184" s="192"/>
      <c r="M184" s="193" t="s">
        <v>1</v>
      </c>
      <c r="N184" s="194" t="s">
        <v>41</v>
      </c>
      <c r="O184" s="59"/>
      <c r="P184" s="156">
        <f t="shared" si="11"/>
        <v>0</v>
      </c>
      <c r="Q184" s="156">
        <v>2.3000000000000001E-4</v>
      </c>
      <c r="R184" s="156">
        <f t="shared" si="12"/>
        <v>6.9000000000000008E-4</v>
      </c>
      <c r="S184" s="156">
        <v>0</v>
      </c>
      <c r="T184" s="157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8" t="s">
        <v>233</v>
      </c>
      <c r="AT184" s="158" t="s">
        <v>230</v>
      </c>
      <c r="AU184" s="158" t="s">
        <v>86</v>
      </c>
      <c r="AY184" s="18" t="s">
        <v>155</v>
      </c>
      <c r="BE184" s="159">
        <f t="shared" si="14"/>
        <v>0</v>
      </c>
      <c r="BF184" s="159">
        <f t="shared" si="15"/>
        <v>0</v>
      </c>
      <c r="BG184" s="159">
        <f t="shared" si="16"/>
        <v>0</v>
      </c>
      <c r="BH184" s="159">
        <f t="shared" si="17"/>
        <v>0</v>
      </c>
      <c r="BI184" s="159">
        <f t="shared" si="18"/>
        <v>0</v>
      </c>
      <c r="BJ184" s="18" t="s">
        <v>84</v>
      </c>
      <c r="BK184" s="159">
        <f t="shared" si="19"/>
        <v>0</v>
      </c>
      <c r="BL184" s="18" t="s">
        <v>188</v>
      </c>
      <c r="BM184" s="158" t="s">
        <v>1610</v>
      </c>
    </row>
    <row r="185" spans="1:65" s="12" customFormat="1" ht="22.9" customHeight="1">
      <c r="B185" s="132"/>
      <c r="D185" s="133" t="s">
        <v>75</v>
      </c>
      <c r="E185" s="143" t="s">
        <v>1611</v>
      </c>
      <c r="F185" s="143" t="s">
        <v>1612</v>
      </c>
      <c r="I185" s="135"/>
      <c r="J185" s="144">
        <f>BK185</f>
        <v>0</v>
      </c>
      <c r="L185" s="132"/>
      <c r="M185" s="137"/>
      <c r="N185" s="138"/>
      <c r="O185" s="138"/>
      <c r="P185" s="139">
        <f>SUM(P186:P194)</f>
        <v>0</v>
      </c>
      <c r="Q185" s="138"/>
      <c r="R185" s="139">
        <f>SUM(R186:R194)</f>
        <v>0.51636000000000004</v>
      </c>
      <c r="S185" s="138"/>
      <c r="T185" s="140">
        <f>SUM(T186:T194)</f>
        <v>0</v>
      </c>
      <c r="AR185" s="133" t="s">
        <v>86</v>
      </c>
      <c r="AT185" s="141" t="s">
        <v>75</v>
      </c>
      <c r="AU185" s="141" t="s">
        <v>84</v>
      </c>
      <c r="AY185" s="133" t="s">
        <v>155</v>
      </c>
      <c r="BK185" s="142">
        <f>SUM(BK186:BK194)</f>
        <v>0</v>
      </c>
    </row>
    <row r="186" spans="1:65" s="2" customFormat="1" ht="44.25" customHeight="1">
      <c r="A186" s="33"/>
      <c r="B186" s="145"/>
      <c r="C186" s="184" t="s">
        <v>262</v>
      </c>
      <c r="D186" s="184" t="s">
        <v>230</v>
      </c>
      <c r="E186" s="185" t="s">
        <v>1613</v>
      </c>
      <c r="F186" s="186" t="s">
        <v>1614</v>
      </c>
      <c r="G186" s="187" t="s">
        <v>224</v>
      </c>
      <c r="H186" s="188">
        <v>6</v>
      </c>
      <c r="I186" s="189"/>
      <c r="J186" s="190">
        <f t="shared" ref="J186:J194" si="20">ROUND(I186*H186,2)</f>
        <v>0</v>
      </c>
      <c r="K186" s="191"/>
      <c r="L186" s="192"/>
      <c r="M186" s="193" t="s">
        <v>1</v>
      </c>
      <c r="N186" s="194" t="s">
        <v>41</v>
      </c>
      <c r="O186" s="59"/>
      <c r="P186" s="156">
        <f t="shared" ref="P186:P194" si="21">O186*H186</f>
        <v>0</v>
      </c>
      <c r="Q186" s="156">
        <v>0</v>
      </c>
      <c r="R186" s="156">
        <f t="shared" ref="R186:R194" si="22">Q186*H186</f>
        <v>0</v>
      </c>
      <c r="S186" s="156">
        <v>0</v>
      </c>
      <c r="T186" s="157">
        <f t="shared" ref="T186:T194" si="23"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8" t="s">
        <v>233</v>
      </c>
      <c r="AT186" s="158" t="s">
        <v>230</v>
      </c>
      <c r="AU186" s="158" t="s">
        <v>86</v>
      </c>
      <c r="AY186" s="18" t="s">
        <v>155</v>
      </c>
      <c r="BE186" s="159">
        <f t="shared" ref="BE186:BE194" si="24">IF(N186="základní",J186,0)</f>
        <v>0</v>
      </c>
      <c r="BF186" s="159">
        <f t="shared" ref="BF186:BF194" si="25">IF(N186="snížená",J186,0)</f>
        <v>0</v>
      </c>
      <c r="BG186" s="159">
        <f t="shared" ref="BG186:BG194" si="26">IF(N186="zákl. přenesená",J186,0)</f>
        <v>0</v>
      </c>
      <c r="BH186" s="159">
        <f t="shared" ref="BH186:BH194" si="27">IF(N186="sníž. přenesená",J186,0)</f>
        <v>0</v>
      </c>
      <c r="BI186" s="159">
        <f t="shared" ref="BI186:BI194" si="28">IF(N186="nulová",J186,0)</f>
        <v>0</v>
      </c>
      <c r="BJ186" s="18" t="s">
        <v>84</v>
      </c>
      <c r="BK186" s="159">
        <f t="shared" ref="BK186:BK194" si="29">ROUND(I186*H186,2)</f>
        <v>0</v>
      </c>
      <c r="BL186" s="18" t="s">
        <v>188</v>
      </c>
      <c r="BM186" s="158" t="s">
        <v>1615</v>
      </c>
    </row>
    <row r="187" spans="1:65" s="2" customFormat="1" ht="44.25" customHeight="1">
      <c r="A187" s="33"/>
      <c r="B187" s="145"/>
      <c r="C187" s="184" t="s">
        <v>350</v>
      </c>
      <c r="D187" s="184" t="s">
        <v>230</v>
      </c>
      <c r="E187" s="185" t="s">
        <v>1616</v>
      </c>
      <c r="F187" s="186" t="s">
        <v>1617</v>
      </c>
      <c r="G187" s="187" t="s">
        <v>224</v>
      </c>
      <c r="H187" s="188">
        <v>1</v>
      </c>
      <c r="I187" s="189"/>
      <c r="J187" s="190">
        <f t="shared" si="20"/>
        <v>0</v>
      </c>
      <c r="K187" s="191"/>
      <c r="L187" s="192"/>
      <c r="M187" s="193" t="s">
        <v>1</v>
      </c>
      <c r="N187" s="194" t="s">
        <v>41</v>
      </c>
      <c r="O187" s="59"/>
      <c r="P187" s="156">
        <f t="shared" si="21"/>
        <v>0</v>
      </c>
      <c r="Q187" s="156">
        <v>0</v>
      </c>
      <c r="R187" s="156">
        <f t="shared" si="22"/>
        <v>0</v>
      </c>
      <c r="S187" s="156">
        <v>0</v>
      </c>
      <c r="T187" s="157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8" t="s">
        <v>233</v>
      </c>
      <c r="AT187" s="158" t="s">
        <v>230</v>
      </c>
      <c r="AU187" s="158" t="s">
        <v>86</v>
      </c>
      <c r="AY187" s="18" t="s">
        <v>155</v>
      </c>
      <c r="BE187" s="159">
        <f t="shared" si="24"/>
        <v>0</v>
      </c>
      <c r="BF187" s="159">
        <f t="shared" si="25"/>
        <v>0</v>
      </c>
      <c r="BG187" s="159">
        <f t="shared" si="26"/>
        <v>0</v>
      </c>
      <c r="BH187" s="159">
        <f t="shared" si="27"/>
        <v>0</v>
      </c>
      <c r="BI187" s="159">
        <f t="shared" si="28"/>
        <v>0</v>
      </c>
      <c r="BJ187" s="18" t="s">
        <v>84</v>
      </c>
      <c r="BK187" s="159">
        <f t="shared" si="29"/>
        <v>0</v>
      </c>
      <c r="BL187" s="18" t="s">
        <v>188</v>
      </c>
      <c r="BM187" s="158" t="s">
        <v>1618</v>
      </c>
    </row>
    <row r="188" spans="1:65" s="2" customFormat="1" ht="44.25" customHeight="1">
      <c r="A188" s="33"/>
      <c r="B188" s="145"/>
      <c r="C188" s="184" t="s">
        <v>266</v>
      </c>
      <c r="D188" s="184" t="s">
        <v>230</v>
      </c>
      <c r="E188" s="185" t="s">
        <v>1619</v>
      </c>
      <c r="F188" s="186" t="s">
        <v>1620</v>
      </c>
      <c r="G188" s="187" t="s">
        <v>224</v>
      </c>
      <c r="H188" s="188">
        <v>13</v>
      </c>
      <c r="I188" s="189"/>
      <c r="J188" s="190">
        <f t="shared" si="20"/>
        <v>0</v>
      </c>
      <c r="K188" s="191"/>
      <c r="L188" s="192"/>
      <c r="M188" s="193" t="s">
        <v>1</v>
      </c>
      <c r="N188" s="194" t="s">
        <v>41</v>
      </c>
      <c r="O188" s="59"/>
      <c r="P188" s="156">
        <f t="shared" si="21"/>
        <v>0</v>
      </c>
      <c r="Q188" s="156">
        <v>0</v>
      </c>
      <c r="R188" s="156">
        <f t="shared" si="22"/>
        <v>0</v>
      </c>
      <c r="S188" s="156">
        <v>0</v>
      </c>
      <c r="T188" s="157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8" t="s">
        <v>233</v>
      </c>
      <c r="AT188" s="158" t="s">
        <v>230</v>
      </c>
      <c r="AU188" s="158" t="s">
        <v>86</v>
      </c>
      <c r="AY188" s="18" t="s">
        <v>155</v>
      </c>
      <c r="BE188" s="159">
        <f t="shared" si="24"/>
        <v>0</v>
      </c>
      <c r="BF188" s="159">
        <f t="shared" si="25"/>
        <v>0</v>
      </c>
      <c r="BG188" s="159">
        <f t="shared" si="26"/>
        <v>0</v>
      </c>
      <c r="BH188" s="159">
        <f t="shared" si="27"/>
        <v>0</v>
      </c>
      <c r="BI188" s="159">
        <f t="shared" si="28"/>
        <v>0</v>
      </c>
      <c r="BJ188" s="18" t="s">
        <v>84</v>
      </c>
      <c r="BK188" s="159">
        <f t="shared" si="29"/>
        <v>0</v>
      </c>
      <c r="BL188" s="18" t="s">
        <v>188</v>
      </c>
      <c r="BM188" s="158" t="s">
        <v>1621</v>
      </c>
    </row>
    <row r="189" spans="1:65" s="2" customFormat="1" ht="24.2" customHeight="1">
      <c r="A189" s="33"/>
      <c r="B189" s="145"/>
      <c r="C189" s="146" t="s">
        <v>357</v>
      </c>
      <c r="D189" s="146" t="s">
        <v>157</v>
      </c>
      <c r="E189" s="147" t="s">
        <v>1622</v>
      </c>
      <c r="F189" s="148" t="s">
        <v>1623</v>
      </c>
      <c r="G189" s="149" t="s">
        <v>224</v>
      </c>
      <c r="H189" s="150">
        <v>3</v>
      </c>
      <c r="I189" s="151"/>
      <c r="J189" s="152">
        <f t="shared" si="20"/>
        <v>0</v>
      </c>
      <c r="K189" s="153"/>
      <c r="L189" s="34"/>
      <c r="M189" s="154" t="s">
        <v>1</v>
      </c>
      <c r="N189" s="155" t="s">
        <v>41</v>
      </c>
      <c r="O189" s="59"/>
      <c r="P189" s="156">
        <f t="shared" si="21"/>
        <v>0</v>
      </c>
      <c r="Q189" s="156">
        <v>0</v>
      </c>
      <c r="R189" s="156">
        <f t="shared" si="22"/>
        <v>0</v>
      </c>
      <c r="S189" s="156">
        <v>0</v>
      </c>
      <c r="T189" s="157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8" t="s">
        <v>188</v>
      </c>
      <c r="AT189" s="158" t="s">
        <v>157</v>
      </c>
      <c r="AU189" s="158" t="s">
        <v>86</v>
      </c>
      <c r="AY189" s="18" t="s">
        <v>155</v>
      </c>
      <c r="BE189" s="159">
        <f t="shared" si="24"/>
        <v>0</v>
      </c>
      <c r="BF189" s="159">
        <f t="shared" si="25"/>
        <v>0</v>
      </c>
      <c r="BG189" s="159">
        <f t="shared" si="26"/>
        <v>0</v>
      </c>
      <c r="BH189" s="159">
        <f t="shared" si="27"/>
        <v>0</v>
      </c>
      <c r="BI189" s="159">
        <f t="shared" si="28"/>
        <v>0</v>
      </c>
      <c r="BJ189" s="18" t="s">
        <v>84</v>
      </c>
      <c r="BK189" s="159">
        <f t="shared" si="29"/>
        <v>0</v>
      </c>
      <c r="BL189" s="18" t="s">
        <v>188</v>
      </c>
      <c r="BM189" s="158" t="s">
        <v>1624</v>
      </c>
    </row>
    <row r="190" spans="1:65" s="2" customFormat="1" ht="37.9" customHeight="1">
      <c r="A190" s="33"/>
      <c r="B190" s="145"/>
      <c r="C190" s="146" t="s">
        <v>270</v>
      </c>
      <c r="D190" s="146" t="s">
        <v>157</v>
      </c>
      <c r="E190" s="147" t="s">
        <v>1625</v>
      </c>
      <c r="F190" s="148" t="s">
        <v>1626</v>
      </c>
      <c r="G190" s="149" t="s">
        <v>224</v>
      </c>
      <c r="H190" s="150">
        <v>3</v>
      </c>
      <c r="I190" s="151"/>
      <c r="J190" s="152">
        <f t="shared" si="20"/>
        <v>0</v>
      </c>
      <c r="K190" s="153"/>
      <c r="L190" s="34"/>
      <c r="M190" s="154" t="s">
        <v>1</v>
      </c>
      <c r="N190" s="155" t="s">
        <v>41</v>
      </c>
      <c r="O190" s="59"/>
      <c r="P190" s="156">
        <f t="shared" si="21"/>
        <v>0</v>
      </c>
      <c r="Q190" s="156">
        <v>4.684E-2</v>
      </c>
      <c r="R190" s="156">
        <f t="shared" si="22"/>
        <v>0.14052000000000001</v>
      </c>
      <c r="S190" s="156">
        <v>0</v>
      </c>
      <c r="T190" s="157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8" t="s">
        <v>188</v>
      </c>
      <c r="AT190" s="158" t="s">
        <v>157</v>
      </c>
      <c r="AU190" s="158" t="s">
        <v>86</v>
      </c>
      <c r="AY190" s="18" t="s">
        <v>155</v>
      </c>
      <c r="BE190" s="159">
        <f t="shared" si="24"/>
        <v>0</v>
      </c>
      <c r="BF190" s="159">
        <f t="shared" si="25"/>
        <v>0</v>
      </c>
      <c r="BG190" s="159">
        <f t="shared" si="26"/>
        <v>0</v>
      </c>
      <c r="BH190" s="159">
        <f t="shared" si="27"/>
        <v>0</v>
      </c>
      <c r="BI190" s="159">
        <f t="shared" si="28"/>
        <v>0</v>
      </c>
      <c r="BJ190" s="18" t="s">
        <v>84</v>
      </c>
      <c r="BK190" s="159">
        <f t="shared" si="29"/>
        <v>0</v>
      </c>
      <c r="BL190" s="18" t="s">
        <v>188</v>
      </c>
      <c r="BM190" s="158" t="s">
        <v>1627</v>
      </c>
    </row>
    <row r="191" spans="1:65" s="2" customFormat="1" ht="16.5" customHeight="1">
      <c r="A191" s="33"/>
      <c r="B191" s="145"/>
      <c r="C191" s="146" t="s">
        <v>370</v>
      </c>
      <c r="D191" s="146" t="s">
        <v>157</v>
      </c>
      <c r="E191" s="147" t="s">
        <v>1628</v>
      </c>
      <c r="F191" s="148" t="s">
        <v>1629</v>
      </c>
      <c r="G191" s="149" t="s">
        <v>224</v>
      </c>
      <c r="H191" s="150">
        <v>6</v>
      </c>
      <c r="I191" s="151"/>
      <c r="J191" s="152">
        <f t="shared" si="20"/>
        <v>0</v>
      </c>
      <c r="K191" s="153"/>
      <c r="L191" s="34"/>
      <c r="M191" s="154" t="s">
        <v>1</v>
      </c>
      <c r="N191" s="155" t="s">
        <v>41</v>
      </c>
      <c r="O191" s="59"/>
      <c r="P191" s="156">
        <f t="shared" si="21"/>
        <v>0</v>
      </c>
      <c r="Q191" s="156">
        <v>4.684E-2</v>
      </c>
      <c r="R191" s="156">
        <f t="shared" si="22"/>
        <v>0.28104000000000001</v>
      </c>
      <c r="S191" s="156">
        <v>0</v>
      </c>
      <c r="T191" s="157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8" t="s">
        <v>188</v>
      </c>
      <c r="AT191" s="158" t="s">
        <v>157</v>
      </c>
      <c r="AU191" s="158" t="s">
        <v>86</v>
      </c>
      <c r="AY191" s="18" t="s">
        <v>155</v>
      </c>
      <c r="BE191" s="159">
        <f t="shared" si="24"/>
        <v>0</v>
      </c>
      <c r="BF191" s="159">
        <f t="shared" si="25"/>
        <v>0</v>
      </c>
      <c r="BG191" s="159">
        <f t="shared" si="26"/>
        <v>0</v>
      </c>
      <c r="BH191" s="159">
        <f t="shared" si="27"/>
        <v>0</v>
      </c>
      <c r="BI191" s="159">
        <f t="shared" si="28"/>
        <v>0</v>
      </c>
      <c r="BJ191" s="18" t="s">
        <v>84</v>
      </c>
      <c r="BK191" s="159">
        <f t="shared" si="29"/>
        <v>0</v>
      </c>
      <c r="BL191" s="18" t="s">
        <v>188</v>
      </c>
      <c r="BM191" s="158" t="s">
        <v>1630</v>
      </c>
    </row>
    <row r="192" spans="1:65" s="2" customFormat="1" ht="37.9" customHeight="1">
      <c r="A192" s="33"/>
      <c r="B192" s="145"/>
      <c r="C192" s="146" t="s">
        <v>275</v>
      </c>
      <c r="D192" s="146" t="s">
        <v>157</v>
      </c>
      <c r="E192" s="147" t="s">
        <v>1631</v>
      </c>
      <c r="F192" s="148" t="s">
        <v>1632</v>
      </c>
      <c r="G192" s="149" t="s">
        <v>224</v>
      </c>
      <c r="H192" s="150">
        <v>2</v>
      </c>
      <c r="I192" s="151"/>
      <c r="J192" s="152">
        <f t="shared" si="20"/>
        <v>0</v>
      </c>
      <c r="K192" s="153"/>
      <c r="L192" s="34"/>
      <c r="M192" s="154" t="s">
        <v>1</v>
      </c>
      <c r="N192" s="155" t="s">
        <v>41</v>
      </c>
      <c r="O192" s="59"/>
      <c r="P192" s="156">
        <f t="shared" si="21"/>
        <v>0</v>
      </c>
      <c r="Q192" s="156">
        <v>4.7399999999999998E-2</v>
      </c>
      <c r="R192" s="156">
        <f t="shared" si="22"/>
        <v>9.4799999999999995E-2</v>
      </c>
      <c r="S192" s="156">
        <v>0</v>
      </c>
      <c r="T192" s="157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8" t="s">
        <v>188</v>
      </c>
      <c r="AT192" s="158" t="s">
        <v>157</v>
      </c>
      <c r="AU192" s="158" t="s">
        <v>86</v>
      </c>
      <c r="AY192" s="18" t="s">
        <v>155</v>
      </c>
      <c r="BE192" s="159">
        <f t="shared" si="24"/>
        <v>0</v>
      </c>
      <c r="BF192" s="159">
        <f t="shared" si="25"/>
        <v>0</v>
      </c>
      <c r="BG192" s="159">
        <f t="shared" si="26"/>
        <v>0</v>
      </c>
      <c r="BH192" s="159">
        <f t="shared" si="27"/>
        <v>0</v>
      </c>
      <c r="BI192" s="159">
        <f t="shared" si="28"/>
        <v>0</v>
      </c>
      <c r="BJ192" s="18" t="s">
        <v>84</v>
      </c>
      <c r="BK192" s="159">
        <f t="shared" si="29"/>
        <v>0</v>
      </c>
      <c r="BL192" s="18" t="s">
        <v>188</v>
      </c>
      <c r="BM192" s="158" t="s">
        <v>1633</v>
      </c>
    </row>
    <row r="193" spans="1:65" s="2" customFormat="1" ht="16.5" customHeight="1">
      <c r="A193" s="33"/>
      <c r="B193" s="145"/>
      <c r="C193" s="146" t="s">
        <v>377</v>
      </c>
      <c r="D193" s="146" t="s">
        <v>157</v>
      </c>
      <c r="E193" s="147" t="s">
        <v>1634</v>
      </c>
      <c r="F193" s="148" t="s">
        <v>1635</v>
      </c>
      <c r="G193" s="149" t="s">
        <v>224</v>
      </c>
      <c r="H193" s="150">
        <v>5</v>
      </c>
      <c r="I193" s="151"/>
      <c r="J193" s="152">
        <f t="shared" si="20"/>
        <v>0</v>
      </c>
      <c r="K193" s="153"/>
      <c r="L193" s="34"/>
      <c r="M193" s="154" t="s">
        <v>1</v>
      </c>
      <c r="N193" s="155" t="s">
        <v>41</v>
      </c>
      <c r="O193" s="59"/>
      <c r="P193" s="156">
        <f t="shared" si="21"/>
        <v>0</v>
      </c>
      <c r="Q193" s="156">
        <v>0</v>
      </c>
      <c r="R193" s="156">
        <f t="shared" si="22"/>
        <v>0</v>
      </c>
      <c r="S193" s="156">
        <v>0</v>
      </c>
      <c r="T193" s="157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8" t="s">
        <v>188</v>
      </c>
      <c r="AT193" s="158" t="s">
        <v>157</v>
      </c>
      <c r="AU193" s="158" t="s">
        <v>86</v>
      </c>
      <c r="AY193" s="18" t="s">
        <v>155</v>
      </c>
      <c r="BE193" s="159">
        <f t="shared" si="24"/>
        <v>0</v>
      </c>
      <c r="BF193" s="159">
        <f t="shared" si="25"/>
        <v>0</v>
      </c>
      <c r="BG193" s="159">
        <f t="shared" si="26"/>
        <v>0</v>
      </c>
      <c r="BH193" s="159">
        <f t="shared" si="27"/>
        <v>0</v>
      </c>
      <c r="BI193" s="159">
        <f t="shared" si="28"/>
        <v>0</v>
      </c>
      <c r="BJ193" s="18" t="s">
        <v>84</v>
      </c>
      <c r="BK193" s="159">
        <f t="shared" si="29"/>
        <v>0</v>
      </c>
      <c r="BL193" s="18" t="s">
        <v>188</v>
      </c>
      <c r="BM193" s="158" t="s">
        <v>1636</v>
      </c>
    </row>
    <row r="194" spans="1:65" s="2" customFormat="1" ht="16.5" customHeight="1">
      <c r="A194" s="33"/>
      <c r="B194" s="145"/>
      <c r="C194" s="146" t="s">
        <v>293</v>
      </c>
      <c r="D194" s="146" t="s">
        <v>157</v>
      </c>
      <c r="E194" s="147" t="s">
        <v>1637</v>
      </c>
      <c r="F194" s="148" t="s">
        <v>1638</v>
      </c>
      <c r="G194" s="149" t="s">
        <v>165</v>
      </c>
      <c r="H194" s="150">
        <v>100</v>
      </c>
      <c r="I194" s="151"/>
      <c r="J194" s="152">
        <f t="shared" si="20"/>
        <v>0</v>
      </c>
      <c r="K194" s="153"/>
      <c r="L194" s="34"/>
      <c r="M194" s="196" t="s">
        <v>1</v>
      </c>
      <c r="N194" s="197" t="s">
        <v>41</v>
      </c>
      <c r="O194" s="198"/>
      <c r="P194" s="199">
        <f t="shared" si="21"/>
        <v>0</v>
      </c>
      <c r="Q194" s="199">
        <v>0</v>
      </c>
      <c r="R194" s="199">
        <f t="shared" si="22"/>
        <v>0</v>
      </c>
      <c r="S194" s="199">
        <v>0</v>
      </c>
      <c r="T194" s="200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8" t="s">
        <v>188</v>
      </c>
      <c r="AT194" s="158" t="s">
        <v>157</v>
      </c>
      <c r="AU194" s="158" t="s">
        <v>86</v>
      </c>
      <c r="AY194" s="18" t="s">
        <v>155</v>
      </c>
      <c r="BE194" s="159">
        <f t="shared" si="24"/>
        <v>0</v>
      </c>
      <c r="BF194" s="159">
        <f t="shared" si="25"/>
        <v>0</v>
      </c>
      <c r="BG194" s="159">
        <f t="shared" si="26"/>
        <v>0</v>
      </c>
      <c r="BH194" s="159">
        <f t="shared" si="27"/>
        <v>0</v>
      </c>
      <c r="BI194" s="159">
        <f t="shared" si="28"/>
        <v>0</v>
      </c>
      <c r="BJ194" s="18" t="s">
        <v>84</v>
      </c>
      <c r="BK194" s="159">
        <f t="shared" si="29"/>
        <v>0</v>
      </c>
      <c r="BL194" s="18" t="s">
        <v>188</v>
      </c>
      <c r="BM194" s="158" t="s">
        <v>1639</v>
      </c>
    </row>
    <row r="195" spans="1:65" s="2" customFormat="1" ht="6.95" customHeight="1">
      <c r="A195" s="33"/>
      <c r="B195" s="48"/>
      <c r="C195" s="49"/>
      <c r="D195" s="49"/>
      <c r="E195" s="49"/>
      <c r="F195" s="49"/>
      <c r="G195" s="49"/>
      <c r="H195" s="49"/>
      <c r="I195" s="49"/>
      <c r="J195" s="49"/>
      <c r="K195" s="49"/>
      <c r="L195" s="34"/>
      <c r="M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</row>
  </sheetData>
  <autoFilter ref="C122:K194" xr:uid="{00000000-0009-0000-0000-000008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58" t="s">
        <v>5</v>
      </c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491" t="str">
        <f>'Rekapitulace stavby'!K6</f>
        <v>00 - Provizorní menza_RS- UK Albertov</v>
      </c>
      <c r="F7" s="492"/>
      <c r="G7" s="492"/>
      <c r="H7" s="492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483" t="s">
        <v>1640</v>
      </c>
      <c r="F9" s="490"/>
      <c r="G9" s="490"/>
      <c r="H9" s="49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26</v>
      </c>
      <c r="G12" s="33"/>
      <c r="H12" s="33"/>
      <c r="I12" s="28" t="s">
        <v>22</v>
      </c>
      <c r="J12" s="56" t="str">
        <f>'Rekapitulace stavby'!AN8</f>
        <v>20. 12. 2021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493" t="str">
        <f>'Rekapitulace stavby'!E14</f>
        <v>Vyplň údaj</v>
      </c>
      <c r="F18" s="475"/>
      <c r="G18" s="475"/>
      <c r="H18" s="475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JIKA CZ s.r.o.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479" t="s">
        <v>1</v>
      </c>
      <c r="F27" s="479"/>
      <c r="G27" s="479"/>
      <c r="H27" s="4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40</v>
      </c>
      <c r="E33" s="28" t="s">
        <v>41</v>
      </c>
      <c r="F33" s="100">
        <f>ROUND((SUM(BE118:BE121)),  2)</f>
        <v>0</v>
      </c>
      <c r="G33" s="33"/>
      <c r="H33" s="33"/>
      <c r="I33" s="101">
        <v>0.21</v>
      </c>
      <c r="J33" s="100">
        <f>ROUND(((SUM(BE118:BE121))*I33),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0">
        <f>ROUND((SUM(BF118:BF121)),  2)</f>
        <v>0</v>
      </c>
      <c r="G34" s="33"/>
      <c r="H34" s="33"/>
      <c r="I34" s="101">
        <v>0.15</v>
      </c>
      <c r="J34" s="100">
        <f>ROUND(((SUM(BF118:BF121))*I34),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0">
        <f>ROUND((SUM(BG118:BG121)),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0">
        <f>ROUND((SUM(BH118:BH121)),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0">
        <f>ROUND((SUM(BI118:BI121)),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491" t="str">
        <f>E7</f>
        <v>00 - Provizorní menza_RS- UK Albertov</v>
      </c>
      <c r="F85" s="492"/>
      <c r="G85" s="492"/>
      <c r="H85" s="49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483" t="str">
        <f>E9</f>
        <v>10 - ELEKTROINSTALACE</v>
      </c>
      <c r="F87" s="490"/>
      <c r="G87" s="490"/>
      <c r="H87" s="49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20. 12. 2021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28" t="s">
        <v>30</v>
      </c>
      <c r="J91" s="31" t="str">
        <f>E21</f>
        <v>JIKA CZ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  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125</v>
      </c>
      <c r="D94" s="102"/>
      <c r="E94" s="102"/>
      <c r="F94" s="102"/>
      <c r="G94" s="102"/>
      <c r="H94" s="102"/>
      <c r="I94" s="102"/>
      <c r="J94" s="111" t="s">
        <v>126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127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5" customHeight="1">
      <c r="B97" s="113"/>
      <c r="D97" s="114" t="s">
        <v>136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1641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140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491" t="str">
        <f>E7</f>
        <v>00 - Provizorní menza_RS- UK Albertov</v>
      </c>
      <c r="F108" s="492"/>
      <c r="G108" s="492"/>
      <c r="H108" s="492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121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483" t="str">
        <f>E9</f>
        <v>10 - ELEKTROINSTALACE</v>
      </c>
      <c r="F110" s="490"/>
      <c r="G110" s="490"/>
      <c r="H110" s="490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 xml:space="preserve"> </v>
      </c>
      <c r="G112" s="33"/>
      <c r="H112" s="33"/>
      <c r="I112" s="28" t="s">
        <v>22</v>
      </c>
      <c r="J112" s="56" t="str">
        <f>IF(J12="","",J12)</f>
        <v>20. 12. 2021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24</v>
      </c>
      <c r="D114" s="33"/>
      <c r="E114" s="33"/>
      <c r="F114" s="26" t="str">
        <f>E15</f>
        <v xml:space="preserve"> </v>
      </c>
      <c r="G114" s="33"/>
      <c r="H114" s="33"/>
      <c r="I114" s="28" t="s">
        <v>30</v>
      </c>
      <c r="J114" s="31" t="str">
        <f>E21</f>
        <v>JIKA CZ s.r.o.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28</v>
      </c>
      <c r="D115" s="33"/>
      <c r="E115" s="33"/>
      <c r="F115" s="26" t="str">
        <f>IF(E18="","",E18)</f>
        <v>Vyplň údaj</v>
      </c>
      <c r="G115" s="33"/>
      <c r="H115" s="33"/>
      <c r="I115" s="28" t="s">
        <v>33</v>
      </c>
      <c r="J115" s="31" t="str">
        <f>E24</f>
        <v xml:space="preserve">   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1"/>
      <c r="B117" s="122"/>
      <c r="C117" s="123" t="s">
        <v>141</v>
      </c>
      <c r="D117" s="124" t="s">
        <v>61</v>
      </c>
      <c r="E117" s="124" t="s">
        <v>57</v>
      </c>
      <c r="F117" s="124" t="s">
        <v>58</v>
      </c>
      <c r="G117" s="124" t="s">
        <v>142</v>
      </c>
      <c r="H117" s="124" t="s">
        <v>143</v>
      </c>
      <c r="I117" s="124" t="s">
        <v>144</v>
      </c>
      <c r="J117" s="125" t="s">
        <v>126</v>
      </c>
      <c r="K117" s="126" t="s">
        <v>145</v>
      </c>
      <c r="L117" s="127"/>
      <c r="M117" s="63" t="s">
        <v>1</v>
      </c>
      <c r="N117" s="64" t="s">
        <v>40</v>
      </c>
      <c r="O117" s="64" t="s">
        <v>146</v>
      </c>
      <c r="P117" s="64" t="s">
        <v>147</v>
      </c>
      <c r="Q117" s="64" t="s">
        <v>148</v>
      </c>
      <c r="R117" s="64" t="s">
        <v>149</v>
      </c>
      <c r="S117" s="64" t="s">
        <v>150</v>
      </c>
      <c r="T117" s="65" t="s">
        <v>151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3"/>
      <c r="B118" s="34"/>
      <c r="C118" s="70" t="s">
        <v>152</v>
      </c>
      <c r="D118" s="33"/>
      <c r="E118" s="33"/>
      <c r="F118" s="33"/>
      <c r="G118" s="33"/>
      <c r="H118" s="33"/>
      <c r="I118" s="33"/>
      <c r="J118" s="128">
        <f>BK118</f>
        <v>0</v>
      </c>
      <c r="K118" s="33"/>
      <c r="L118" s="34"/>
      <c r="M118" s="66"/>
      <c r="N118" s="57"/>
      <c r="O118" s="67"/>
      <c r="P118" s="129">
        <f>P119</f>
        <v>0</v>
      </c>
      <c r="Q118" s="67"/>
      <c r="R118" s="129">
        <f>R119</f>
        <v>0</v>
      </c>
      <c r="S118" s="67"/>
      <c r="T118" s="130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75</v>
      </c>
      <c r="AU118" s="18" t="s">
        <v>128</v>
      </c>
      <c r="BK118" s="131">
        <f>BK119</f>
        <v>0</v>
      </c>
    </row>
    <row r="119" spans="1:65" s="12" customFormat="1" ht="25.9" customHeight="1">
      <c r="B119" s="132"/>
      <c r="D119" s="133" t="s">
        <v>75</v>
      </c>
      <c r="E119" s="134" t="s">
        <v>442</v>
      </c>
      <c r="F119" s="134" t="s">
        <v>443</v>
      </c>
      <c r="I119" s="135"/>
      <c r="J119" s="136">
        <f>BK119</f>
        <v>0</v>
      </c>
      <c r="L119" s="132"/>
      <c r="M119" s="137"/>
      <c r="N119" s="138"/>
      <c r="O119" s="138"/>
      <c r="P119" s="139">
        <f>P120</f>
        <v>0</v>
      </c>
      <c r="Q119" s="138"/>
      <c r="R119" s="139">
        <f>R120</f>
        <v>0</v>
      </c>
      <c r="S119" s="138"/>
      <c r="T119" s="140">
        <f>T120</f>
        <v>0</v>
      </c>
      <c r="AR119" s="133" t="s">
        <v>86</v>
      </c>
      <c r="AT119" s="141" t="s">
        <v>75</v>
      </c>
      <c r="AU119" s="141" t="s">
        <v>76</v>
      </c>
      <c r="AY119" s="133" t="s">
        <v>155</v>
      </c>
      <c r="BK119" s="142">
        <f>BK120</f>
        <v>0</v>
      </c>
    </row>
    <row r="120" spans="1:65" s="12" customFormat="1" ht="22.9" customHeight="1">
      <c r="B120" s="132"/>
      <c r="D120" s="133" t="s">
        <v>75</v>
      </c>
      <c r="E120" s="143" t="s">
        <v>444</v>
      </c>
      <c r="F120" s="143" t="s">
        <v>1642</v>
      </c>
      <c r="I120" s="135"/>
      <c r="J120" s="144">
        <f>BK120</f>
        <v>0</v>
      </c>
      <c r="L120" s="132"/>
      <c r="M120" s="137"/>
      <c r="N120" s="138"/>
      <c r="O120" s="138"/>
      <c r="P120" s="139">
        <f>P121</f>
        <v>0</v>
      </c>
      <c r="Q120" s="138"/>
      <c r="R120" s="139">
        <f>R121</f>
        <v>0</v>
      </c>
      <c r="S120" s="138"/>
      <c r="T120" s="140">
        <f>T121</f>
        <v>0</v>
      </c>
      <c r="AR120" s="133" t="s">
        <v>86</v>
      </c>
      <c r="AT120" s="141" t="s">
        <v>75</v>
      </c>
      <c r="AU120" s="141" t="s">
        <v>84</v>
      </c>
      <c r="AY120" s="133" t="s">
        <v>155</v>
      </c>
      <c r="BK120" s="142">
        <f>BK121</f>
        <v>0</v>
      </c>
    </row>
    <row r="121" spans="1:65" s="2" customFormat="1" ht="24.2" customHeight="1">
      <c r="A121" s="33"/>
      <c r="B121" s="145"/>
      <c r="C121" s="146" t="s">
        <v>86</v>
      </c>
      <c r="D121" s="146" t="s">
        <v>157</v>
      </c>
      <c r="E121" s="147" t="s">
        <v>1643</v>
      </c>
      <c r="F121" s="148" t="s">
        <v>1644</v>
      </c>
      <c r="G121" s="149" t="s">
        <v>160</v>
      </c>
      <c r="H121" s="150">
        <v>1</v>
      </c>
      <c r="I121" s="151"/>
      <c r="J121" s="152">
        <f>ROUND(I121*H121,2)</f>
        <v>0</v>
      </c>
      <c r="K121" s="153"/>
      <c r="L121" s="34"/>
      <c r="M121" s="196" t="s">
        <v>1</v>
      </c>
      <c r="N121" s="197" t="s">
        <v>41</v>
      </c>
      <c r="O121" s="198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8" t="s">
        <v>188</v>
      </c>
      <c r="AT121" s="158" t="s">
        <v>157</v>
      </c>
      <c r="AU121" s="158" t="s">
        <v>86</v>
      </c>
      <c r="AY121" s="18" t="s">
        <v>155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8" t="s">
        <v>84</v>
      </c>
      <c r="BK121" s="159">
        <f>ROUND(I121*H121,2)</f>
        <v>0</v>
      </c>
      <c r="BL121" s="18" t="s">
        <v>188</v>
      </c>
      <c r="BM121" s="158" t="s">
        <v>161</v>
      </c>
    </row>
    <row r="122" spans="1:65" s="2" customFormat="1" ht="6.95" customHeight="1">
      <c r="A122" s="33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34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autoFilter ref="C117:K121" xr:uid="{00000000-0009-0000-0000-00000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750F-2C02-4975-A42F-25EECDE43959}">
  <dimension ref="A1:C37"/>
  <sheetViews>
    <sheetView workbookViewId="0">
      <selection activeCell="B3" sqref="B3:C26"/>
    </sheetView>
  </sheetViews>
  <sheetFormatPr defaultRowHeight="12.75"/>
  <cols>
    <col min="1" max="1" width="42.1640625" style="378" bestFit="1" customWidth="1"/>
    <col min="2" max="2" width="11.83203125" style="377" bestFit="1" customWidth="1"/>
    <col min="3" max="3" width="18.83203125" style="377" bestFit="1" customWidth="1"/>
    <col min="4" max="16384" width="9.33203125" style="376"/>
  </cols>
  <sheetData>
    <row r="1" spans="1:3">
      <c r="A1" s="392"/>
      <c r="B1" s="391" t="s">
        <v>2111</v>
      </c>
      <c r="C1" s="391" t="s">
        <v>2110</v>
      </c>
    </row>
    <row r="2" spans="1:3">
      <c r="A2" s="384" t="s">
        <v>2109</v>
      </c>
      <c r="B2" s="388"/>
      <c r="C2" s="388"/>
    </row>
    <row r="3" spans="1:3">
      <c r="A3" s="381" t="s">
        <v>2108</v>
      </c>
      <c r="B3" s="379"/>
      <c r="C3" s="379"/>
    </row>
    <row r="4" spans="1:3">
      <c r="A4" s="381" t="s">
        <v>2107</v>
      </c>
      <c r="B4" s="379"/>
      <c r="C4" s="379"/>
    </row>
    <row r="5" spans="1:3">
      <c r="A5" s="381" t="s">
        <v>2106</v>
      </c>
      <c r="B5" s="379"/>
      <c r="C5" s="379"/>
    </row>
    <row r="6" spans="1:3">
      <c r="A6" s="381" t="s">
        <v>2105</v>
      </c>
      <c r="B6" s="379"/>
      <c r="C6" s="379"/>
    </row>
    <row r="7" spans="1:3">
      <c r="A7" s="390" t="s">
        <v>2104</v>
      </c>
      <c r="B7" s="389"/>
      <c r="C7" s="389"/>
    </row>
    <row r="8" spans="1:3">
      <c r="A8" s="381" t="s">
        <v>2103</v>
      </c>
      <c r="B8" s="379"/>
      <c r="C8" s="379"/>
    </row>
    <row r="9" spans="1:3">
      <c r="A9" s="381" t="s">
        <v>2102</v>
      </c>
      <c r="B9" s="379"/>
      <c r="C9" s="379"/>
    </row>
    <row r="10" spans="1:3">
      <c r="A10" s="381" t="s">
        <v>156</v>
      </c>
      <c r="B10" s="379"/>
      <c r="C10" s="379"/>
    </row>
    <row r="11" spans="1:3">
      <c r="A11" s="381" t="s">
        <v>2101</v>
      </c>
      <c r="B11" s="379"/>
      <c r="C11" s="379"/>
    </row>
    <row r="12" spans="1:3">
      <c r="A12" s="390" t="s">
        <v>2100</v>
      </c>
      <c r="B12" s="389"/>
      <c r="C12" s="389"/>
    </row>
    <row r="13" spans="1:3">
      <c r="A13" s="381" t="s">
        <v>2199</v>
      </c>
      <c r="B13" s="379"/>
      <c r="C13" s="379"/>
    </row>
    <row r="14" spans="1:3">
      <c r="A14" s="381" t="s">
        <v>2098</v>
      </c>
      <c r="B14" s="379"/>
      <c r="C14" s="379"/>
    </row>
    <row r="15" spans="1:3">
      <c r="A15" s="381" t="s">
        <v>2097</v>
      </c>
      <c r="B15" s="379"/>
      <c r="C15" s="379"/>
    </row>
    <row r="16" spans="1:3">
      <c r="A16" s="384" t="s">
        <v>2096</v>
      </c>
      <c r="B16" s="388"/>
      <c r="C16" s="388"/>
    </row>
    <row r="17" spans="1:3">
      <c r="A17" s="381" t="s">
        <v>1</v>
      </c>
      <c r="B17" s="379"/>
      <c r="C17" s="379"/>
    </row>
    <row r="18" spans="1:3">
      <c r="A18" s="384" t="s">
        <v>2095</v>
      </c>
      <c r="B18" s="388"/>
      <c r="C18" s="388"/>
    </row>
    <row r="19" spans="1:3">
      <c r="A19" s="381" t="s">
        <v>2094</v>
      </c>
      <c r="B19" s="379"/>
      <c r="C19" s="379"/>
    </row>
    <row r="20" spans="1:3">
      <c r="A20" s="381" t="s">
        <v>2093</v>
      </c>
      <c r="B20" s="379"/>
      <c r="C20" s="379"/>
    </row>
    <row r="21" spans="1:3">
      <c r="A21" s="384" t="s">
        <v>2092</v>
      </c>
      <c r="B21" s="388"/>
      <c r="C21" s="388"/>
    </row>
    <row r="22" spans="1:3">
      <c r="A22" s="381" t="s">
        <v>2091</v>
      </c>
      <c r="B22" s="379"/>
      <c r="C22" s="379"/>
    </row>
    <row r="23" spans="1:3">
      <c r="A23" s="381" t="s">
        <v>1</v>
      </c>
      <c r="B23" s="379"/>
      <c r="C23" s="379"/>
    </row>
    <row r="24" spans="1:3" ht="14.25">
      <c r="A24" s="387" t="s">
        <v>2090</v>
      </c>
      <c r="B24" s="386"/>
      <c r="C24" s="386"/>
    </row>
    <row r="25" spans="1:3">
      <c r="A25" s="381" t="s">
        <v>2089</v>
      </c>
      <c r="B25" s="379"/>
      <c r="C25" s="379"/>
    </row>
    <row r="26" spans="1:3">
      <c r="A26" s="381" t="s">
        <v>2089</v>
      </c>
      <c r="B26" s="379"/>
      <c r="C26" s="379"/>
    </row>
    <row r="27" spans="1:3" ht="14.25">
      <c r="A27" s="387" t="s">
        <v>2088</v>
      </c>
      <c r="B27" s="386"/>
      <c r="C27" s="386"/>
    </row>
    <row r="28" spans="1:3">
      <c r="A28" s="381" t="s">
        <v>1</v>
      </c>
      <c r="B28" s="379"/>
      <c r="C28" s="379"/>
    </row>
    <row r="29" spans="1:3">
      <c r="A29" s="381"/>
      <c r="B29" s="379"/>
      <c r="C29" s="379"/>
    </row>
    <row r="30" spans="1:3">
      <c r="A30" s="381"/>
      <c r="B30" s="379"/>
      <c r="C30" s="379"/>
    </row>
    <row r="31" spans="1:3">
      <c r="A31" s="384"/>
      <c r="B31" s="385"/>
      <c r="C31" s="385"/>
    </row>
    <row r="32" spans="1:3">
      <c r="A32" s="381"/>
      <c r="B32" s="379"/>
      <c r="C32" s="379"/>
    </row>
    <row r="33" spans="1:3">
      <c r="A33" s="381"/>
      <c r="B33" s="379"/>
      <c r="C33" s="379"/>
    </row>
    <row r="34" spans="1:3">
      <c r="A34" s="384"/>
      <c r="B34" s="383"/>
      <c r="C34" s="382"/>
    </row>
    <row r="35" spans="1:3">
      <c r="A35" s="381"/>
      <c r="B35" s="380"/>
      <c r="C35" s="379"/>
    </row>
    <row r="36" spans="1:3">
      <c r="A36" s="381"/>
      <c r="B36" s="380"/>
      <c r="C36" s="379"/>
    </row>
    <row r="37" spans="1:3">
      <c r="A37" s="381"/>
      <c r="B37" s="379"/>
      <c r="C37" s="379"/>
    </row>
  </sheetData>
  <pageMargins left="0.78740157499999996" right="0.78740157499999996" top="0.984251969" bottom="0.984251969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755D3-9057-4FB8-87D4-12D1E9FE1886}">
  <dimension ref="A1:I155"/>
  <sheetViews>
    <sheetView topLeftCell="A13" workbookViewId="0">
      <selection activeCell="B3" sqref="B3:C26"/>
    </sheetView>
  </sheetViews>
  <sheetFormatPr defaultRowHeight="12.75"/>
  <cols>
    <col min="1" max="1" width="36.33203125" style="378" bestFit="1" customWidth="1"/>
    <col min="2" max="2" width="4.1640625" style="378" bestFit="1" customWidth="1"/>
    <col min="3" max="3" width="8.33203125" style="377" bestFit="1" customWidth="1"/>
    <col min="4" max="4" width="10.33203125" style="377" bestFit="1" customWidth="1"/>
    <col min="5" max="5" width="18.83203125" style="377" bestFit="1" customWidth="1"/>
    <col min="6" max="6" width="9.33203125" style="377" bestFit="1" customWidth="1"/>
    <col min="7" max="7" width="16.5" style="377" bestFit="1" customWidth="1"/>
    <col min="8" max="8" width="10.33203125" style="377" bestFit="1" customWidth="1"/>
    <col min="9" max="9" width="18.83203125" style="377" bestFit="1" customWidth="1"/>
    <col min="10" max="16384" width="9.33203125" style="376"/>
  </cols>
  <sheetData>
    <row r="1" spans="1:9">
      <c r="A1" s="392" t="s">
        <v>2156</v>
      </c>
      <c r="B1" s="392" t="s">
        <v>2155</v>
      </c>
      <c r="C1" s="391" t="s">
        <v>2154</v>
      </c>
      <c r="D1" s="391" t="s">
        <v>2153</v>
      </c>
      <c r="E1" s="391" t="s">
        <v>2152</v>
      </c>
      <c r="F1" s="391" t="s">
        <v>2151</v>
      </c>
      <c r="G1" s="391" t="s">
        <v>2150</v>
      </c>
      <c r="H1" s="391" t="s">
        <v>2149</v>
      </c>
      <c r="I1" s="391" t="s">
        <v>2148</v>
      </c>
    </row>
    <row r="2" spans="1:9">
      <c r="A2" s="381" t="s">
        <v>1</v>
      </c>
      <c r="B2" s="381" t="s">
        <v>1</v>
      </c>
      <c r="C2" s="379"/>
      <c r="D2" s="379"/>
      <c r="E2" s="379"/>
      <c r="F2" s="379"/>
      <c r="G2" s="379"/>
      <c r="H2" s="379"/>
      <c r="I2" s="379"/>
    </row>
    <row r="3" spans="1:9" ht="14.25">
      <c r="A3" s="387" t="s">
        <v>2147</v>
      </c>
      <c r="B3" s="387" t="s">
        <v>1</v>
      </c>
      <c r="C3" s="386"/>
      <c r="D3" s="386"/>
      <c r="E3" s="386"/>
      <c r="F3" s="386"/>
      <c r="G3" s="386"/>
      <c r="H3" s="386"/>
      <c r="I3" s="386"/>
    </row>
    <row r="4" spans="1:9">
      <c r="A4" s="381" t="s">
        <v>1</v>
      </c>
      <c r="B4" s="381" t="s">
        <v>1</v>
      </c>
      <c r="C4" s="379"/>
      <c r="D4" s="379"/>
      <c r="E4" s="379"/>
      <c r="F4" s="379"/>
      <c r="G4" s="379"/>
      <c r="H4" s="379"/>
      <c r="I4" s="379"/>
    </row>
    <row r="5" spans="1:9">
      <c r="A5" s="394" t="s">
        <v>2297</v>
      </c>
      <c r="B5" s="394" t="s">
        <v>1</v>
      </c>
      <c r="C5" s="393"/>
      <c r="D5" s="393"/>
      <c r="E5" s="393"/>
      <c r="F5" s="393"/>
      <c r="G5" s="393"/>
      <c r="H5" s="393"/>
      <c r="I5" s="393"/>
    </row>
    <row r="6" spans="1:9">
      <c r="A6" s="381" t="s">
        <v>2296</v>
      </c>
      <c r="B6" s="381" t="s">
        <v>387</v>
      </c>
      <c r="C6" s="379">
        <v>1</v>
      </c>
      <c r="D6" s="379"/>
      <c r="E6" s="379"/>
      <c r="F6" s="379"/>
      <c r="G6" s="379"/>
      <c r="H6" s="379"/>
      <c r="I6" s="379"/>
    </row>
    <row r="7" spans="1:9">
      <c r="A7" s="381" t="s">
        <v>2295</v>
      </c>
      <c r="B7" s="381" t="s">
        <v>387</v>
      </c>
      <c r="C7" s="379">
        <v>1</v>
      </c>
      <c r="D7" s="379"/>
      <c r="E7" s="379"/>
      <c r="F7" s="379"/>
      <c r="G7" s="379"/>
      <c r="H7" s="379"/>
      <c r="I7" s="379"/>
    </row>
    <row r="8" spans="1:9">
      <c r="A8" s="381" t="s">
        <v>2294</v>
      </c>
      <c r="B8" s="381" t="s">
        <v>387</v>
      </c>
      <c r="C8" s="379">
        <v>1</v>
      </c>
      <c r="D8" s="379"/>
      <c r="E8" s="379"/>
      <c r="F8" s="379"/>
      <c r="G8" s="379"/>
      <c r="H8" s="379"/>
      <c r="I8" s="379"/>
    </row>
    <row r="9" spans="1:9">
      <c r="A9" s="381" t="s">
        <v>2293</v>
      </c>
      <c r="B9" s="381" t="s">
        <v>387</v>
      </c>
      <c r="C9" s="379">
        <v>1</v>
      </c>
      <c r="D9" s="379"/>
      <c r="E9" s="379"/>
      <c r="F9" s="379"/>
      <c r="G9" s="379"/>
      <c r="H9" s="379"/>
      <c r="I9" s="379"/>
    </row>
    <row r="10" spans="1:9">
      <c r="A10" s="381" t="s">
        <v>2292</v>
      </c>
      <c r="B10" s="381" t="s">
        <v>387</v>
      </c>
      <c r="C10" s="379">
        <v>6</v>
      </c>
      <c r="D10" s="379"/>
      <c r="E10" s="379"/>
      <c r="F10" s="379"/>
      <c r="G10" s="379"/>
      <c r="H10" s="379"/>
      <c r="I10" s="379"/>
    </row>
    <row r="11" spans="1:9">
      <c r="A11" s="381" t="s">
        <v>1</v>
      </c>
      <c r="B11" s="381" t="s">
        <v>1</v>
      </c>
      <c r="C11" s="379"/>
      <c r="D11" s="379"/>
      <c r="E11" s="379"/>
      <c r="F11" s="379"/>
      <c r="G11" s="379"/>
      <c r="H11" s="379"/>
      <c r="I11" s="379"/>
    </row>
    <row r="12" spans="1:9">
      <c r="A12" s="381" t="s">
        <v>2291</v>
      </c>
      <c r="B12" s="381" t="s">
        <v>1</v>
      </c>
      <c r="C12" s="379"/>
      <c r="D12" s="379"/>
      <c r="E12" s="379"/>
      <c r="F12" s="379"/>
      <c r="G12" s="379"/>
      <c r="H12" s="379"/>
      <c r="I12" s="379"/>
    </row>
    <row r="13" spans="1:9">
      <c r="A13" s="381" t="s">
        <v>2290</v>
      </c>
      <c r="B13" s="381" t="s">
        <v>387</v>
      </c>
      <c r="C13" s="379">
        <v>17</v>
      </c>
      <c r="D13" s="379"/>
      <c r="E13" s="379"/>
      <c r="F13" s="379"/>
      <c r="G13" s="379"/>
      <c r="H13" s="379"/>
      <c r="I13" s="379"/>
    </row>
    <row r="14" spans="1:9">
      <c r="A14" s="381" t="s">
        <v>2289</v>
      </c>
      <c r="B14" s="381" t="s">
        <v>387</v>
      </c>
      <c r="C14" s="379">
        <v>56</v>
      </c>
      <c r="D14" s="379"/>
      <c r="E14" s="379"/>
      <c r="F14" s="379"/>
      <c r="G14" s="379"/>
      <c r="H14" s="379"/>
      <c r="I14" s="379"/>
    </row>
    <row r="15" spans="1:9">
      <c r="A15" s="381" t="s">
        <v>2288</v>
      </c>
      <c r="B15" s="381" t="s">
        <v>387</v>
      </c>
      <c r="C15" s="379">
        <v>6</v>
      </c>
      <c r="D15" s="379"/>
      <c r="E15" s="379"/>
      <c r="F15" s="379"/>
      <c r="G15" s="379"/>
      <c r="H15" s="379"/>
      <c r="I15" s="379"/>
    </row>
    <row r="16" spans="1:9">
      <c r="A16" s="381" t="s">
        <v>2287</v>
      </c>
      <c r="B16" s="381" t="s">
        <v>387</v>
      </c>
      <c r="C16" s="379">
        <v>5</v>
      </c>
      <c r="D16" s="379"/>
      <c r="E16" s="379"/>
      <c r="F16" s="379"/>
      <c r="G16" s="379"/>
      <c r="H16" s="379"/>
      <c r="I16" s="379"/>
    </row>
    <row r="17" spans="1:9">
      <c r="A17" s="381" t="s">
        <v>2286</v>
      </c>
      <c r="B17" s="381" t="s">
        <v>387</v>
      </c>
      <c r="C17" s="379">
        <v>10</v>
      </c>
      <c r="D17" s="379"/>
      <c r="E17" s="379"/>
      <c r="F17" s="379"/>
      <c r="G17" s="379"/>
      <c r="H17" s="379"/>
      <c r="I17" s="379"/>
    </row>
    <row r="18" spans="1:9">
      <c r="A18" s="381" t="s">
        <v>2285</v>
      </c>
      <c r="B18" s="381" t="s">
        <v>387</v>
      </c>
      <c r="C18" s="379">
        <v>3</v>
      </c>
      <c r="D18" s="379"/>
      <c r="E18" s="379"/>
      <c r="F18" s="379"/>
      <c r="G18" s="379"/>
      <c r="H18" s="379"/>
      <c r="I18" s="379"/>
    </row>
    <row r="19" spans="1:9">
      <c r="A19" s="381" t="s">
        <v>1</v>
      </c>
      <c r="B19" s="381" t="s">
        <v>1</v>
      </c>
      <c r="C19" s="379"/>
      <c r="D19" s="379"/>
      <c r="E19" s="379"/>
      <c r="F19" s="379"/>
      <c r="G19" s="379"/>
      <c r="H19" s="379"/>
      <c r="I19" s="379"/>
    </row>
    <row r="20" spans="1:9">
      <c r="A20" s="381" t="s">
        <v>2284</v>
      </c>
      <c r="B20" s="381" t="s">
        <v>1</v>
      </c>
      <c r="C20" s="379"/>
      <c r="D20" s="379"/>
      <c r="E20" s="379"/>
      <c r="F20" s="379"/>
      <c r="G20" s="379"/>
      <c r="H20" s="379"/>
      <c r="I20" s="379"/>
    </row>
    <row r="21" spans="1:9">
      <c r="A21" s="381" t="s">
        <v>2283</v>
      </c>
      <c r="B21" s="381" t="s">
        <v>387</v>
      </c>
      <c r="C21" s="379">
        <v>4</v>
      </c>
      <c r="D21" s="379"/>
      <c r="E21" s="379"/>
      <c r="F21" s="379"/>
      <c r="G21" s="379"/>
      <c r="H21" s="379"/>
      <c r="I21" s="379"/>
    </row>
    <row r="22" spans="1:9">
      <c r="A22" s="381" t="s">
        <v>1</v>
      </c>
      <c r="B22" s="381" t="s">
        <v>1</v>
      </c>
      <c r="C22" s="379"/>
      <c r="D22" s="379"/>
      <c r="E22" s="379"/>
      <c r="F22" s="379"/>
      <c r="G22" s="379"/>
      <c r="H22" s="379"/>
      <c r="I22" s="379"/>
    </row>
    <row r="23" spans="1:9">
      <c r="A23" s="381" t="s">
        <v>2282</v>
      </c>
      <c r="B23" s="381" t="s">
        <v>1</v>
      </c>
      <c r="C23" s="379"/>
      <c r="D23" s="379"/>
      <c r="E23" s="379"/>
      <c r="F23" s="379"/>
      <c r="G23" s="379"/>
      <c r="H23" s="379"/>
      <c r="I23" s="379"/>
    </row>
    <row r="24" spans="1:9">
      <c r="A24" s="381" t="s">
        <v>2281</v>
      </c>
      <c r="B24" s="381" t="s">
        <v>1</v>
      </c>
      <c r="C24" s="379"/>
      <c r="D24" s="379"/>
      <c r="E24" s="379"/>
      <c r="F24" s="379"/>
      <c r="G24" s="379"/>
      <c r="H24" s="379"/>
      <c r="I24" s="379"/>
    </row>
    <row r="25" spans="1:9">
      <c r="A25" s="381" t="s">
        <v>2280</v>
      </c>
      <c r="B25" s="381" t="s">
        <v>387</v>
      </c>
      <c r="C25" s="379">
        <v>6</v>
      </c>
      <c r="D25" s="379"/>
      <c r="E25" s="379"/>
      <c r="F25" s="379"/>
      <c r="G25" s="379"/>
      <c r="H25" s="379"/>
      <c r="I25" s="379"/>
    </row>
    <row r="26" spans="1:9">
      <c r="A26" s="381" t="s">
        <v>2279</v>
      </c>
      <c r="B26" s="381" t="s">
        <v>387</v>
      </c>
      <c r="C26" s="379">
        <v>13</v>
      </c>
      <c r="D26" s="379"/>
      <c r="E26" s="379"/>
      <c r="F26" s="379"/>
      <c r="G26" s="379"/>
      <c r="H26" s="379"/>
      <c r="I26" s="379"/>
    </row>
    <row r="27" spans="1:9">
      <c r="A27" s="381" t="s">
        <v>2278</v>
      </c>
      <c r="B27" s="381" t="s">
        <v>387</v>
      </c>
      <c r="C27" s="379">
        <v>1</v>
      </c>
      <c r="D27" s="379"/>
      <c r="E27" s="379"/>
      <c r="F27" s="379"/>
      <c r="G27" s="379"/>
      <c r="H27" s="379"/>
      <c r="I27" s="379"/>
    </row>
    <row r="28" spans="1:9">
      <c r="A28" s="381" t="s">
        <v>2277</v>
      </c>
      <c r="B28" s="381" t="s">
        <v>387</v>
      </c>
      <c r="C28" s="379">
        <v>2</v>
      </c>
      <c r="D28" s="379"/>
      <c r="E28" s="379"/>
      <c r="F28" s="379"/>
      <c r="G28" s="379"/>
      <c r="H28" s="379"/>
      <c r="I28" s="379"/>
    </row>
    <row r="29" spans="1:9">
      <c r="A29" s="381" t="s">
        <v>1</v>
      </c>
      <c r="B29" s="381" t="s">
        <v>1</v>
      </c>
      <c r="C29" s="379"/>
      <c r="D29" s="379"/>
      <c r="E29" s="379"/>
      <c r="F29" s="379"/>
      <c r="G29" s="379"/>
      <c r="H29" s="379"/>
      <c r="I29" s="379"/>
    </row>
    <row r="30" spans="1:9">
      <c r="A30" s="381" t="s">
        <v>2276</v>
      </c>
      <c r="B30" s="381" t="s">
        <v>387</v>
      </c>
      <c r="C30" s="379">
        <v>22</v>
      </c>
      <c r="D30" s="379"/>
      <c r="E30" s="379"/>
      <c r="F30" s="379"/>
      <c r="G30" s="379"/>
      <c r="H30" s="379"/>
      <c r="I30" s="379"/>
    </row>
    <row r="31" spans="1:9">
      <c r="A31" s="381" t="s">
        <v>1</v>
      </c>
      <c r="B31" s="381" t="s">
        <v>1</v>
      </c>
      <c r="C31" s="379"/>
      <c r="D31" s="379"/>
      <c r="E31" s="379"/>
      <c r="F31" s="379"/>
      <c r="G31" s="379"/>
      <c r="H31" s="379"/>
      <c r="I31" s="379"/>
    </row>
    <row r="32" spans="1:9">
      <c r="A32" s="381" t="s">
        <v>2275</v>
      </c>
      <c r="B32" s="381" t="s">
        <v>387</v>
      </c>
      <c r="C32" s="379">
        <v>3</v>
      </c>
      <c r="D32" s="379"/>
      <c r="E32" s="379"/>
      <c r="F32" s="379"/>
      <c r="G32" s="379"/>
      <c r="H32" s="379"/>
      <c r="I32" s="379"/>
    </row>
    <row r="33" spans="1:9">
      <c r="A33" s="381" t="s">
        <v>1</v>
      </c>
      <c r="B33" s="381" t="s">
        <v>1</v>
      </c>
      <c r="C33" s="395"/>
      <c r="D33" s="395"/>
      <c r="E33" s="395"/>
      <c r="F33" s="395"/>
      <c r="G33" s="395"/>
      <c r="H33" s="395"/>
      <c r="I33" s="395"/>
    </row>
    <row r="34" spans="1:9">
      <c r="A34" s="381" t="s">
        <v>2274</v>
      </c>
      <c r="B34" s="381" t="s">
        <v>387</v>
      </c>
      <c r="C34" s="379">
        <v>14</v>
      </c>
      <c r="D34" s="379"/>
      <c r="E34" s="379"/>
      <c r="F34" s="379"/>
      <c r="G34" s="379"/>
      <c r="H34" s="379"/>
      <c r="I34" s="379"/>
    </row>
    <row r="35" spans="1:9">
      <c r="A35" s="381" t="s">
        <v>1</v>
      </c>
      <c r="B35" s="381" t="s">
        <v>1</v>
      </c>
      <c r="C35" s="379"/>
      <c r="D35" s="379"/>
      <c r="E35" s="379"/>
      <c r="F35" s="379"/>
      <c r="G35" s="379"/>
      <c r="H35" s="379"/>
      <c r="I35" s="379"/>
    </row>
    <row r="36" spans="1:9">
      <c r="A36" s="394" t="s">
        <v>2273</v>
      </c>
      <c r="B36" s="394" t="s">
        <v>1</v>
      </c>
      <c r="C36" s="393"/>
      <c r="D36" s="393"/>
      <c r="E36" s="393"/>
      <c r="F36" s="393"/>
      <c r="G36" s="393"/>
      <c r="H36" s="393"/>
      <c r="I36" s="393"/>
    </row>
    <row r="37" spans="1:9">
      <c r="A37" s="394" t="s">
        <v>2272</v>
      </c>
      <c r="B37" s="394" t="s">
        <v>1</v>
      </c>
      <c r="C37" s="393"/>
      <c r="D37" s="393"/>
      <c r="E37" s="393"/>
      <c r="F37" s="393"/>
      <c r="G37" s="393"/>
      <c r="H37" s="393"/>
      <c r="I37" s="393"/>
    </row>
    <row r="38" spans="1:9">
      <c r="A38" s="381" t="s">
        <v>2271</v>
      </c>
      <c r="B38" s="381" t="s">
        <v>292</v>
      </c>
      <c r="C38" s="379">
        <v>40</v>
      </c>
      <c r="D38" s="379"/>
      <c r="E38" s="379"/>
      <c r="F38" s="379"/>
      <c r="G38" s="379"/>
      <c r="H38" s="379"/>
      <c r="I38" s="379"/>
    </row>
    <row r="39" spans="1:9">
      <c r="A39" s="381" t="s">
        <v>2270</v>
      </c>
      <c r="B39" s="381" t="s">
        <v>292</v>
      </c>
      <c r="C39" s="379">
        <v>20</v>
      </c>
      <c r="D39" s="379"/>
      <c r="E39" s="379"/>
      <c r="F39" s="379"/>
      <c r="G39" s="379"/>
      <c r="H39" s="379"/>
      <c r="I39" s="379"/>
    </row>
    <row r="40" spans="1:9">
      <c r="A40" s="381" t="s">
        <v>1</v>
      </c>
      <c r="B40" s="381" t="s">
        <v>1</v>
      </c>
      <c r="C40" s="379"/>
      <c r="D40" s="379"/>
      <c r="E40" s="379"/>
      <c r="F40" s="379"/>
      <c r="G40" s="379"/>
      <c r="H40" s="379"/>
      <c r="I40" s="379"/>
    </row>
    <row r="41" spans="1:9">
      <c r="A41" s="394" t="s">
        <v>2269</v>
      </c>
      <c r="B41" s="394" t="s">
        <v>1</v>
      </c>
      <c r="C41" s="393"/>
      <c r="D41" s="393"/>
      <c r="E41" s="393"/>
      <c r="F41" s="393"/>
      <c r="G41" s="393"/>
      <c r="H41" s="393"/>
      <c r="I41" s="393"/>
    </row>
    <row r="42" spans="1:9">
      <c r="A42" s="394" t="s">
        <v>2268</v>
      </c>
      <c r="B42" s="394" t="s">
        <v>1</v>
      </c>
      <c r="C42" s="393"/>
      <c r="D42" s="393"/>
      <c r="E42" s="393"/>
      <c r="F42" s="393"/>
      <c r="G42" s="393"/>
      <c r="H42" s="393"/>
      <c r="I42" s="393"/>
    </row>
    <row r="43" spans="1:9">
      <c r="A43" s="381" t="s">
        <v>2267</v>
      </c>
      <c r="B43" s="381" t="s">
        <v>1</v>
      </c>
      <c r="C43" s="379"/>
      <c r="D43" s="379"/>
      <c r="E43" s="379"/>
      <c r="F43" s="379"/>
      <c r="G43" s="379"/>
      <c r="H43" s="379"/>
      <c r="I43" s="379"/>
    </row>
    <row r="44" spans="1:9">
      <c r="A44" s="381" t="s">
        <v>2266</v>
      </c>
      <c r="B44" s="381" t="s">
        <v>292</v>
      </c>
      <c r="C44" s="379">
        <v>80</v>
      </c>
      <c r="D44" s="379"/>
      <c r="E44" s="379"/>
      <c r="F44" s="379"/>
      <c r="G44" s="379"/>
      <c r="H44" s="379"/>
      <c r="I44" s="379"/>
    </row>
    <row r="45" spans="1:9">
      <c r="A45" s="381" t="s">
        <v>2265</v>
      </c>
      <c r="B45" s="381" t="s">
        <v>292</v>
      </c>
      <c r="C45" s="379">
        <v>200</v>
      </c>
      <c r="D45" s="379"/>
      <c r="E45" s="379"/>
      <c r="F45" s="379"/>
      <c r="G45" s="379"/>
      <c r="H45" s="379"/>
      <c r="I45" s="379"/>
    </row>
    <row r="46" spans="1:9">
      <c r="A46" s="381" t="s">
        <v>1</v>
      </c>
      <c r="B46" s="381" t="s">
        <v>1</v>
      </c>
      <c r="C46" s="379"/>
      <c r="D46" s="379"/>
      <c r="E46" s="379"/>
      <c r="F46" s="379"/>
      <c r="G46" s="379"/>
      <c r="H46" s="379"/>
      <c r="I46" s="379"/>
    </row>
    <row r="47" spans="1:9">
      <c r="A47" s="381" t="s">
        <v>2264</v>
      </c>
      <c r="B47" s="381" t="s">
        <v>292</v>
      </c>
      <c r="C47" s="379">
        <v>1400</v>
      </c>
      <c r="D47" s="379"/>
      <c r="E47" s="379"/>
      <c r="F47" s="379"/>
      <c r="G47" s="379"/>
      <c r="H47" s="379"/>
      <c r="I47" s="379"/>
    </row>
    <row r="48" spans="1:9">
      <c r="A48" s="381" t="s">
        <v>2263</v>
      </c>
      <c r="B48" s="381" t="s">
        <v>292</v>
      </c>
      <c r="C48" s="379">
        <v>1900</v>
      </c>
      <c r="D48" s="379"/>
      <c r="E48" s="379"/>
      <c r="F48" s="379"/>
      <c r="G48" s="379"/>
      <c r="H48" s="379"/>
      <c r="I48" s="379"/>
    </row>
    <row r="49" spans="1:9">
      <c r="A49" s="381" t="s">
        <v>2262</v>
      </c>
      <c r="B49" s="381" t="s">
        <v>292</v>
      </c>
      <c r="C49" s="379">
        <v>900</v>
      </c>
      <c r="D49" s="379"/>
      <c r="E49" s="379"/>
      <c r="F49" s="379"/>
      <c r="G49" s="379"/>
      <c r="H49" s="379"/>
      <c r="I49" s="379"/>
    </row>
    <row r="50" spans="1:9">
      <c r="A50" s="381" t="s">
        <v>2257</v>
      </c>
      <c r="B50" s="381" t="s">
        <v>292</v>
      </c>
      <c r="C50" s="379">
        <v>160</v>
      </c>
      <c r="D50" s="379"/>
      <c r="E50" s="379"/>
      <c r="F50" s="379"/>
      <c r="G50" s="379"/>
      <c r="H50" s="379"/>
      <c r="I50" s="379"/>
    </row>
    <row r="51" spans="1:9">
      <c r="A51" s="381" t="s">
        <v>2261</v>
      </c>
      <c r="B51" s="381" t="s">
        <v>292</v>
      </c>
      <c r="C51" s="379">
        <v>140</v>
      </c>
      <c r="D51" s="379"/>
      <c r="E51" s="379"/>
      <c r="F51" s="379"/>
      <c r="G51" s="379"/>
      <c r="H51" s="379"/>
      <c r="I51" s="379"/>
    </row>
    <row r="52" spans="1:9">
      <c r="A52" s="381" t="s">
        <v>2260</v>
      </c>
      <c r="B52" s="381" t="s">
        <v>292</v>
      </c>
      <c r="C52" s="379">
        <v>280</v>
      </c>
      <c r="D52" s="379"/>
      <c r="E52" s="379"/>
      <c r="F52" s="379"/>
      <c r="G52" s="379"/>
      <c r="H52" s="379"/>
      <c r="I52" s="379"/>
    </row>
    <row r="53" spans="1:9">
      <c r="A53" s="381" t="s">
        <v>1</v>
      </c>
      <c r="B53" s="381" t="s">
        <v>1</v>
      </c>
      <c r="C53" s="379"/>
      <c r="D53" s="379"/>
      <c r="E53" s="379"/>
      <c r="F53" s="379"/>
      <c r="G53" s="379"/>
      <c r="H53" s="379"/>
      <c r="I53" s="379"/>
    </row>
    <row r="54" spans="1:9">
      <c r="A54" s="381" t="s">
        <v>2259</v>
      </c>
      <c r="B54" s="381" t="s">
        <v>1</v>
      </c>
      <c r="C54" s="379"/>
      <c r="D54" s="379"/>
      <c r="E54" s="379"/>
      <c r="F54" s="379"/>
      <c r="G54" s="379"/>
      <c r="H54" s="379"/>
      <c r="I54" s="379"/>
    </row>
    <row r="55" spans="1:9">
      <c r="A55" s="381" t="s">
        <v>2258</v>
      </c>
      <c r="B55" s="381" t="s">
        <v>1</v>
      </c>
      <c r="C55" s="379"/>
      <c r="D55" s="379"/>
      <c r="E55" s="379"/>
      <c r="F55" s="379"/>
      <c r="G55" s="379"/>
      <c r="H55" s="379"/>
      <c r="I55" s="379"/>
    </row>
    <row r="56" spans="1:9">
      <c r="A56" s="381" t="s">
        <v>2257</v>
      </c>
      <c r="B56" s="381" t="s">
        <v>292</v>
      </c>
      <c r="C56" s="379">
        <v>15</v>
      </c>
      <c r="D56" s="379"/>
      <c r="E56" s="379"/>
      <c r="F56" s="379"/>
      <c r="G56" s="379"/>
      <c r="H56" s="379"/>
      <c r="I56" s="379"/>
    </row>
    <row r="57" spans="1:9">
      <c r="A57" s="381" t="s">
        <v>1</v>
      </c>
      <c r="B57" s="381" t="s">
        <v>1</v>
      </c>
      <c r="C57" s="379"/>
      <c r="D57" s="379"/>
      <c r="E57" s="379"/>
      <c r="F57" s="379"/>
      <c r="G57" s="379"/>
      <c r="H57" s="379"/>
      <c r="I57" s="379"/>
    </row>
    <row r="58" spans="1:9">
      <c r="A58" s="394" t="s">
        <v>2256</v>
      </c>
      <c r="B58" s="394" t="s">
        <v>1</v>
      </c>
      <c r="C58" s="393"/>
      <c r="D58" s="393"/>
      <c r="E58" s="393"/>
      <c r="F58" s="393"/>
      <c r="G58" s="393"/>
      <c r="H58" s="393"/>
      <c r="I58" s="393"/>
    </row>
    <row r="59" spans="1:9">
      <c r="A59" s="381" t="s">
        <v>2255</v>
      </c>
      <c r="B59" s="381" t="s">
        <v>1</v>
      </c>
      <c r="C59" s="379"/>
      <c r="D59" s="379"/>
      <c r="E59" s="379"/>
      <c r="F59" s="379"/>
      <c r="G59" s="379"/>
      <c r="H59" s="379"/>
      <c r="I59" s="379"/>
    </row>
    <row r="60" spans="1:9">
      <c r="A60" s="381" t="s">
        <v>2254</v>
      </c>
      <c r="B60" s="381" t="s">
        <v>292</v>
      </c>
      <c r="C60" s="379">
        <v>200</v>
      </c>
      <c r="D60" s="379"/>
      <c r="E60" s="379"/>
      <c r="F60" s="379"/>
      <c r="G60" s="379"/>
      <c r="H60" s="379"/>
      <c r="I60" s="379"/>
    </row>
    <row r="61" spans="1:9">
      <c r="A61" s="381" t="s">
        <v>2253</v>
      </c>
      <c r="B61" s="381" t="s">
        <v>292</v>
      </c>
      <c r="C61" s="379">
        <v>30</v>
      </c>
      <c r="D61" s="379"/>
      <c r="E61" s="379"/>
      <c r="F61" s="379"/>
      <c r="G61" s="379"/>
      <c r="H61" s="379"/>
      <c r="I61" s="379"/>
    </row>
    <row r="62" spans="1:9">
      <c r="A62" s="381" t="s">
        <v>2252</v>
      </c>
      <c r="B62" s="381" t="s">
        <v>292</v>
      </c>
      <c r="C62" s="379">
        <v>80</v>
      </c>
      <c r="D62" s="379"/>
      <c r="E62" s="379"/>
      <c r="F62" s="379"/>
      <c r="G62" s="379"/>
      <c r="H62" s="379"/>
      <c r="I62" s="379"/>
    </row>
    <row r="63" spans="1:9">
      <c r="A63" s="381" t="s">
        <v>1</v>
      </c>
      <c r="B63" s="381" t="s">
        <v>1</v>
      </c>
      <c r="C63" s="379"/>
      <c r="D63" s="379"/>
      <c r="E63" s="379"/>
      <c r="F63" s="379"/>
      <c r="G63" s="379"/>
      <c r="H63" s="379"/>
      <c r="I63" s="379"/>
    </row>
    <row r="64" spans="1:9">
      <c r="A64" s="381" t="s">
        <v>2251</v>
      </c>
      <c r="B64" s="381" t="s">
        <v>2229</v>
      </c>
      <c r="C64" s="379">
        <v>1</v>
      </c>
      <c r="D64" s="379"/>
      <c r="E64" s="379"/>
      <c r="F64" s="379"/>
      <c r="G64" s="379"/>
      <c r="H64" s="379"/>
      <c r="I64" s="379"/>
    </row>
    <row r="65" spans="1:9">
      <c r="A65" s="381" t="s">
        <v>2250</v>
      </c>
      <c r="B65" s="381" t="s">
        <v>1</v>
      </c>
      <c r="C65" s="379"/>
      <c r="D65" s="379"/>
      <c r="E65" s="379"/>
      <c r="F65" s="379"/>
      <c r="G65" s="379"/>
      <c r="H65" s="379"/>
      <c r="I65" s="379"/>
    </row>
    <row r="66" spans="1:9">
      <c r="A66" s="381" t="s">
        <v>2249</v>
      </c>
      <c r="B66" s="381" t="s">
        <v>1</v>
      </c>
      <c r="C66" s="379"/>
      <c r="D66" s="379"/>
      <c r="E66" s="379"/>
      <c r="F66" s="379"/>
      <c r="G66" s="379"/>
      <c r="H66" s="379"/>
      <c r="I66" s="379"/>
    </row>
    <row r="67" spans="1:9">
      <c r="A67" s="381" t="s">
        <v>2248</v>
      </c>
      <c r="B67" s="381" t="s">
        <v>1</v>
      </c>
      <c r="C67" s="379"/>
      <c r="D67" s="379"/>
      <c r="E67" s="379"/>
      <c r="F67" s="379"/>
      <c r="G67" s="379"/>
      <c r="H67" s="379"/>
      <c r="I67" s="379"/>
    </row>
    <row r="68" spans="1:9">
      <c r="A68" s="381" t="s">
        <v>1</v>
      </c>
      <c r="B68" s="381" t="s">
        <v>1</v>
      </c>
      <c r="C68" s="379"/>
      <c r="D68" s="379"/>
      <c r="E68" s="379"/>
      <c r="F68" s="379"/>
      <c r="G68" s="379"/>
      <c r="H68" s="379"/>
      <c r="I68" s="379"/>
    </row>
    <row r="69" spans="1:9">
      <c r="A69" s="381" t="s">
        <v>2247</v>
      </c>
      <c r="B69" s="381" t="s">
        <v>1</v>
      </c>
      <c r="C69" s="379"/>
      <c r="D69" s="379"/>
      <c r="E69" s="379"/>
      <c r="F69" s="379"/>
      <c r="G69" s="379"/>
      <c r="H69" s="379"/>
      <c r="I69" s="379"/>
    </row>
    <row r="70" spans="1:9">
      <c r="A70" s="381" t="s">
        <v>2246</v>
      </c>
      <c r="B70" s="381" t="s">
        <v>387</v>
      </c>
      <c r="C70" s="379">
        <v>3</v>
      </c>
      <c r="D70" s="379"/>
      <c r="E70" s="379"/>
      <c r="F70" s="379"/>
      <c r="G70" s="379"/>
      <c r="H70" s="379"/>
      <c r="I70" s="379"/>
    </row>
    <row r="71" spans="1:9">
      <c r="A71" s="381" t="s">
        <v>1</v>
      </c>
      <c r="B71" s="381" t="s">
        <v>1</v>
      </c>
      <c r="C71" s="379"/>
      <c r="D71" s="379"/>
      <c r="E71" s="379"/>
      <c r="F71" s="379"/>
      <c r="G71" s="379"/>
      <c r="H71" s="379"/>
      <c r="I71" s="379"/>
    </row>
    <row r="72" spans="1:9">
      <c r="A72" s="381" t="s">
        <v>2245</v>
      </c>
      <c r="B72" s="381" t="s">
        <v>1</v>
      </c>
      <c r="C72" s="379"/>
      <c r="D72" s="379"/>
      <c r="E72" s="379"/>
      <c r="F72" s="379"/>
      <c r="G72" s="379"/>
      <c r="H72" s="379"/>
      <c r="I72" s="379"/>
    </row>
    <row r="73" spans="1:9">
      <c r="A73" s="381" t="s">
        <v>2244</v>
      </c>
      <c r="B73" s="381" t="s">
        <v>1</v>
      </c>
      <c r="C73" s="379"/>
      <c r="D73" s="379"/>
      <c r="E73" s="379"/>
      <c r="F73" s="379"/>
      <c r="G73" s="379"/>
      <c r="H73" s="379"/>
      <c r="I73" s="379"/>
    </row>
    <row r="74" spans="1:9">
      <c r="A74" s="381" t="s">
        <v>2243</v>
      </c>
      <c r="B74" s="381" t="s">
        <v>1</v>
      </c>
      <c r="C74" s="379"/>
      <c r="D74" s="379"/>
      <c r="E74" s="379"/>
      <c r="F74" s="379"/>
      <c r="G74" s="379"/>
      <c r="H74" s="379"/>
      <c r="I74" s="379"/>
    </row>
    <row r="75" spans="1:9">
      <c r="A75" s="381" t="s">
        <v>2242</v>
      </c>
      <c r="B75" s="381" t="s">
        <v>1</v>
      </c>
      <c r="C75" s="379"/>
      <c r="D75" s="379"/>
      <c r="E75" s="379"/>
      <c r="F75" s="379"/>
      <c r="G75" s="379"/>
      <c r="H75" s="379"/>
      <c r="I75" s="379"/>
    </row>
    <row r="76" spans="1:9">
      <c r="A76" s="381" t="s">
        <v>2241</v>
      </c>
      <c r="B76" s="381" t="s">
        <v>292</v>
      </c>
      <c r="C76" s="379">
        <v>120</v>
      </c>
      <c r="D76" s="379"/>
      <c r="E76" s="379"/>
      <c r="F76" s="379"/>
      <c r="G76" s="379"/>
      <c r="H76" s="379"/>
      <c r="I76" s="379"/>
    </row>
    <row r="77" spans="1:9">
      <c r="A77" s="381" t="s">
        <v>2240</v>
      </c>
      <c r="B77" s="381" t="s">
        <v>292</v>
      </c>
      <c r="C77" s="379">
        <v>120</v>
      </c>
      <c r="D77" s="379"/>
      <c r="E77" s="379"/>
      <c r="F77" s="379"/>
      <c r="G77" s="379"/>
      <c r="H77" s="379"/>
      <c r="I77" s="379"/>
    </row>
    <row r="78" spans="1:9">
      <c r="A78" s="381" t="s">
        <v>2239</v>
      </c>
      <c r="B78" s="381" t="s">
        <v>292</v>
      </c>
      <c r="C78" s="379">
        <v>25</v>
      </c>
      <c r="D78" s="379"/>
      <c r="E78" s="379"/>
      <c r="F78" s="379"/>
      <c r="G78" s="379"/>
      <c r="H78" s="379"/>
      <c r="I78" s="379"/>
    </row>
    <row r="79" spans="1:9">
      <c r="A79" s="381" t="s">
        <v>1</v>
      </c>
      <c r="B79" s="381" t="s">
        <v>1</v>
      </c>
      <c r="C79" s="379"/>
      <c r="D79" s="379"/>
      <c r="E79" s="379"/>
      <c r="F79" s="379"/>
      <c r="G79" s="379"/>
      <c r="H79" s="379"/>
      <c r="I79" s="379"/>
    </row>
    <row r="80" spans="1:9">
      <c r="A80" s="381" t="s">
        <v>1</v>
      </c>
      <c r="B80" s="381" t="s">
        <v>1</v>
      </c>
      <c r="C80" s="379"/>
      <c r="D80" s="379"/>
      <c r="E80" s="379"/>
      <c r="F80" s="379"/>
      <c r="G80" s="379"/>
      <c r="H80" s="379"/>
      <c r="I80" s="379"/>
    </row>
    <row r="81" spans="1:9">
      <c r="A81" s="381" t="s">
        <v>2238</v>
      </c>
      <c r="B81" s="381" t="s">
        <v>1</v>
      </c>
      <c r="C81" s="379"/>
      <c r="D81" s="379"/>
      <c r="E81" s="379"/>
      <c r="F81" s="379"/>
      <c r="G81" s="379"/>
      <c r="H81" s="379"/>
      <c r="I81" s="379"/>
    </row>
    <row r="82" spans="1:9">
      <c r="A82" s="381" t="s">
        <v>2237</v>
      </c>
      <c r="B82" s="381" t="s">
        <v>1</v>
      </c>
      <c r="C82" s="379"/>
      <c r="D82" s="379"/>
      <c r="E82" s="379"/>
      <c r="F82" s="379"/>
      <c r="G82" s="379"/>
      <c r="H82" s="379"/>
      <c r="I82" s="379"/>
    </row>
    <row r="83" spans="1:9">
      <c r="A83" s="381" t="s">
        <v>2236</v>
      </c>
      <c r="B83" s="381" t="s">
        <v>2229</v>
      </c>
      <c r="C83" s="379">
        <v>1</v>
      </c>
      <c r="D83" s="379"/>
      <c r="E83" s="379"/>
      <c r="F83" s="379"/>
      <c r="G83" s="379"/>
      <c r="H83" s="379"/>
      <c r="I83" s="379"/>
    </row>
    <row r="84" spans="1:9">
      <c r="A84" s="381" t="s">
        <v>1</v>
      </c>
      <c r="B84" s="381" t="s">
        <v>1</v>
      </c>
      <c r="C84" s="379"/>
      <c r="D84" s="379"/>
      <c r="E84" s="379"/>
      <c r="F84" s="379"/>
      <c r="G84" s="379"/>
      <c r="H84" s="379"/>
      <c r="I84" s="379"/>
    </row>
    <row r="85" spans="1:9">
      <c r="A85" s="381" t="s">
        <v>2235</v>
      </c>
      <c r="B85" s="381" t="s">
        <v>1</v>
      </c>
      <c r="C85" s="379"/>
      <c r="D85" s="379"/>
      <c r="E85" s="379"/>
      <c r="F85" s="379"/>
      <c r="G85" s="379"/>
      <c r="H85" s="379"/>
      <c r="I85" s="379"/>
    </row>
    <row r="86" spans="1:9">
      <c r="A86" s="381" t="s">
        <v>2234</v>
      </c>
      <c r="B86" s="381" t="s">
        <v>1</v>
      </c>
      <c r="C86" s="379"/>
      <c r="D86" s="379"/>
      <c r="E86" s="379"/>
      <c r="F86" s="379"/>
      <c r="G86" s="379"/>
      <c r="H86" s="379"/>
      <c r="I86" s="379"/>
    </row>
    <row r="87" spans="1:9">
      <c r="A87" s="381" t="s">
        <v>2233</v>
      </c>
      <c r="B87" s="381" t="s">
        <v>2229</v>
      </c>
      <c r="C87" s="379">
        <v>1</v>
      </c>
      <c r="D87" s="379"/>
      <c r="E87" s="379"/>
      <c r="F87" s="379"/>
      <c r="G87" s="379"/>
      <c r="H87" s="379"/>
      <c r="I87" s="379"/>
    </row>
    <row r="88" spans="1:9">
      <c r="A88" s="381" t="s">
        <v>1</v>
      </c>
      <c r="B88" s="381" t="s">
        <v>1</v>
      </c>
      <c r="C88" s="379"/>
      <c r="D88" s="379"/>
      <c r="E88" s="379"/>
      <c r="F88" s="379"/>
      <c r="G88" s="379"/>
      <c r="H88" s="379"/>
      <c r="I88" s="379"/>
    </row>
    <row r="89" spans="1:9">
      <c r="A89" s="381" t="s">
        <v>2232</v>
      </c>
      <c r="B89" s="381" t="s">
        <v>1</v>
      </c>
      <c r="C89" s="379"/>
      <c r="D89" s="379"/>
      <c r="E89" s="379"/>
      <c r="F89" s="379"/>
      <c r="G89" s="379"/>
      <c r="H89" s="379"/>
      <c r="I89" s="379"/>
    </row>
    <row r="90" spans="1:9">
      <c r="A90" s="381" t="s">
        <v>2231</v>
      </c>
      <c r="B90" s="381" t="s">
        <v>1</v>
      </c>
      <c r="C90" s="379"/>
      <c r="D90" s="379"/>
      <c r="E90" s="379"/>
      <c r="F90" s="379"/>
      <c r="G90" s="379"/>
      <c r="H90" s="379"/>
      <c r="I90" s="379"/>
    </row>
    <row r="91" spans="1:9">
      <c r="A91" s="381" t="s">
        <v>2230</v>
      </c>
      <c r="B91" s="381" t="s">
        <v>2229</v>
      </c>
      <c r="C91" s="379">
        <v>1</v>
      </c>
      <c r="D91" s="379"/>
      <c r="E91" s="379"/>
      <c r="F91" s="379"/>
      <c r="G91" s="379"/>
      <c r="H91" s="379"/>
      <c r="I91" s="379"/>
    </row>
    <row r="92" spans="1:9">
      <c r="A92" s="381" t="s">
        <v>1</v>
      </c>
      <c r="B92" s="381" t="s">
        <v>1</v>
      </c>
      <c r="C92" s="379"/>
      <c r="D92" s="379"/>
      <c r="E92" s="379"/>
      <c r="F92" s="379"/>
      <c r="G92" s="379"/>
      <c r="H92" s="379"/>
      <c r="I92" s="379"/>
    </row>
    <row r="93" spans="1:9">
      <c r="A93" s="381" t="s">
        <v>2228</v>
      </c>
      <c r="B93" s="381" t="s">
        <v>387</v>
      </c>
      <c r="C93" s="379">
        <v>40</v>
      </c>
      <c r="D93" s="379"/>
      <c r="E93" s="379"/>
      <c r="F93" s="379"/>
      <c r="G93" s="379"/>
      <c r="H93" s="379"/>
      <c r="I93" s="379"/>
    </row>
    <row r="94" spans="1:9">
      <c r="A94" s="381" t="s">
        <v>2227</v>
      </c>
      <c r="B94" s="381" t="s">
        <v>1</v>
      </c>
      <c r="C94" s="379"/>
      <c r="D94" s="379"/>
      <c r="E94" s="379"/>
      <c r="F94" s="379"/>
      <c r="G94" s="379"/>
      <c r="H94" s="379"/>
      <c r="I94" s="379"/>
    </row>
    <row r="95" spans="1:9">
      <c r="A95" s="381" t="s">
        <v>1</v>
      </c>
      <c r="B95" s="381" t="s">
        <v>1</v>
      </c>
      <c r="C95" s="379"/>
      <c r="D95" s="379"/>
      <c r="E95" s="379"/>
      <c r="F95" s="379"/>
      <c r="G95" s="379"/>
      <c r="H95" s="379"/>
      <c r="I95" s="379"/>
    </row>
    <row r="96" spans="1:9">
      <c r="A96" s="394" t="s">
        <v>2226</v>
      </c>
      <c r="B96" s="394" t="s">
        <v>1</v>
      </c>
      <c r="C96" s="393"/>
      <c r="D96" s="393"/>
      <c r="E96" s="393"/>
      <c r="F96" s="393"/>
      <c r="G96" s="393"/>
      <c r="H96" s="393"/>
      <c r="I96" s="393"/>
    </row>
    <row r="97" spans="1:9">
      <c r="A97" s="381" t="s">
        <v>2225</v>
      </c>
      <c r="B97" s="381" t="s">
        <v>387</v>
      </c>
      <c r="C97" s="379">
        <v>230</v>
      </c>
      <c r="D97" s="379"/>
      <c r="E97" s="379"/>
      <c r="F97" s="379"/>
      <c r="G97" s="379"/>
      <c r="H97" s="379"/>
      <c r="I97" s="379"/>
    </row>
    <row r="98" spans="1:9">
      <c r="A98" s="381" t="s">
        <v>2224</v>
      </c>
      <c r="B98" s="381" t="s">
        <v>387</v>
      </c>
      <c r="C98" s="379">
        <v>250</v>
      </c>
      <c r="D98" s="379"/>
      <c r="E98" s="379"/>
      <c r="F98" s="379"/>
      <c r="G98" s="379"/>
      <c r="H98" s="379"/>
      <c r="I98" s="379"/>
    </row>
    <row r="99" spans="1:9">
      <c r="A99" s="381" t="s">
        <v>2223</v>
      </c>
      <c r="B99" s="381" t="s">
        <v>387</v>
      </c>
      <c r="C99" s="379">
        <v>140</v>
      </c>
      <c r="D99" s="379"/>
      <c r="E99" s="379"/>
      <c r="F99" s="379"/>
      <c r="G99" s="379"/>
      <c r="H99" s="379"/>
      <c r="I99" s="379"/>
    </row>
    <row r="100" spans="1:9">
      <c r="A100" s="381" t="s">
        <v>2222</v>
      </c>
      <c r="B100" s="381" t="s">
        <v>387</v>
      </c>
      <c r="C100" s="379">
        <v>86</v>
      </c>
      <c r="D100" s="379"/>
      <c r="E100" s="379"/>
      <c r="F100" s="379"/>
      <c r="G100" s="379"/>
      <c r="H100" s="379"/>
      <c r="I100" s="379"/>
    </row>
    <row r="101" spans="1:9">
      <c r="A101" s="381" t="s">
        <v>1</v>
      </c>
      <c r="B101" s="381" t="s">
        <v>1</v>
      </c>
      <c r="C101" s="379"/>
      <c r="D101" s="379"/>
      <c r="E101" s="379"/>
      <c r="F101" s="379"/>
      <c r="G101" s="379"/>
      <c r="H101" s="379"/>
      <c r="I101" s="379"/>
    </row>
    <row r="102" spans="1:9">
      <c r="A102" s="381" t="s">
        <v>2221</v>
      </c>
      <c r="B102" s="381" t="s">
        <v>1</v>
      </c>
      <c r="C102" s="379"/>
      <c r="D102" s="379"/>
      <c r="E102" s="379"/>
      <c r="F102" s="379"/>
      <c r="G102" s="379"/>
      <c r="H102" s="379"/>
      <c r="I102" s="379"/>
    </row>
    <row r="103" spans="1:9">
      <c r="A103" s="381" t="s">
        <v>2220</v>
      </c>
      <c r="B103" s="381" t="s">
        <v>1</v>
      </c>
      <c r="C103" s="379"/>
      <c r="D103" s="379"/>
      <c r="E103" s="379"/>
      <c r="F103" s="379"/>
      <c r="G103" s="379"/>
      <c r="H103" s="379"/>
      <c r="I103" s="379"/>
    </row>
    <row r="104" spans="1:9">
      <c r="A104" s="381" t="s">
        <v>2219</v>
      </c>
      <c r="B104" s="381" t="s">
        <v>1</v>
      </c>
      <c r="C104" s="379"/>
      <c r="D104" s="379"/>
      <c r="E104" s="379"/>
      <c r="F104" s="379"/>
      <c r="G104" s="379"/>
      <c r="H104" s="379"/>
      <c r="I104" s="379"/>
    </row>
    <row r="105" spans="1:9">
      <c r="A105" s="381" t="s">
        <v>2218</v>
      </c>
      <c r="B105" s="381" t="s">
        <v>387</v>
      </c>
      <c r="C105" s="379">
        <v>36</v>
      </c>
      <c r="D105" s="379"/>
      <c r="E105" s="379"/>
      <c r="F105" s="379"/>
      <c r="G105" s="379"/>
      <c r="H105" s="379"/>
      <c r="I105" s="379"/>
    </row>
    <row r="106" spans="1:9">
      <c r="A106" s="381" t="s">
        <v>2217</v>
      </c>
      <c r="B106" s="381" t="s">
        <v>1</v>
      </c>
      <c r="C106" s="379"/>
      <c r="D106" s="379"/>
      <c r="E106" s="379"/>
      <c r="F106" s="379"/>
      <c r="G106" s="379"/>
      <c r="H106" s="379"/>
      <c r="I106" s="379"/>
    </row>
    <row r="107" spans="1:9">
      <c r="A107" s="381" t="s">
        <v>1</v>
      </c>
      <c r="B107" s="381" t="s">
        <v>1</v>
      </c>
      <c r="C107" s="379"/>
      <c r="D107" s="379"/>
      <c r="E107" s="379"/>
      <c r="F107" s="379"/>
      <c r="G107" s="379"/>
      <c r="H107" s="379"/>
      <c r="I107" s="379"/>
    </row>
    <row r="108" spans="1:9">
      <c r="A108" s="381" t="s">
        <v>2216</v>
      </c>
      <c r="B108" s="381" t="s">
        <v>387</v>
      </c>
      <c r="C108" s="379">
        <v>14</v>
      </c>
      <c r="D108" s="379"/>
      <c r="E108" s="379"/>
      <c r="F108" s="379"/>
      <c r="G108" s="379"/>
      <c r="H108" s="379"/>
      <c r="I108" s="379"/>
    </row>
    <row r="109" spans="1:9">
      <c r="A109" s="381" t="s">
        <v>1</v>
      </c>
      <c r="B109" s="381" t="s">
        <v>1</v>
      </c>
      <c r="C109" s="379"/>
      <c r="D109" s="379"/>
      <c r="E109" s="379"/>
      <c r="F109" s="379"/>
      <c r="G109" s="379"/>
      <c r="H109" s="379"/>
      <c r="I109" s="379"/>
    </row>
    <row r="110" spans="1:9">
      <c r="A110" s="381" t="s">
        <v>2215</v>
      </c>
      <c r="B110" s="381" t="s">
        <v>1</v>
      </c>
      <c r="C110" s="379"/>
      <c r="D110" s="379"/>
      <c r="E110" s="379"/>
      <c r="F110" s="379"/>
      <c r="G110" s="379"/>
      <c r="H110" s="379"/>
      <c r="I110" s="379"/>
    </row>
    <row r="111" spans="1:9">
      <c r="A111" s="381" t="s">
        <v>2214</v>
      </c>
      <c r="B111" s="381" t="s">
        <v>1</v>
      </c>
      <c r="C111" s="379"/>
      <c r="D111" s="379"/>
      <c r="E111" s="379"/>
      <c r="F111" s="379"/>
      <c r="G111" s="379"/>
      <c r="H111" s="379"/>
      <c r="I111" s="379"/>
    </row>
    <row r="112" spans="1:9">
      <c r="A112" s="381" t="s">
        <v>2213</v>
      </c>
      <c r="B112" s="381" t="s">
        <v>387</v>
      </c>
      <c r="C112" s="379">
        <v>55</v>
      </c>
      <c r="D112" s="379"/>
      <c r="E112" s="379"/>
      <c r="F112" s="379"/>
      <c r="G112" s="379"/>
      <c r="H112" s="379"/>
      <c r="I112" s="379"/>
    </row>
    <row r="113" spans="1:9">
      <c r="A113" s="381" t="s">
        <v>1</v>
      </c>
      <c r="B113" s="381" t="s">
        <v>1</v>
      </c>
      <c r="C113" s="379"/>
      <c r="D113" s="379"/>
      <c r="E113" s="379"/>
      <c r="F113" s="379"/>
      <c r="G113" s="379"/>
      <c r="H113" s="379"/>
      <c r="I113" s="379"/>
    </row>
    <row r="114" spans="1:9">
      <c r="A114" s="381" t="s">
        <v>2212</v>
      </c>
      <c r="B114" s="381" t="s">
        <v>1</v>
      </c>
      <c r="C114" s="379"/>
      <c r="D114" s="379"/>
      <c r="E114" s="379"/>
      <c r="F114" s="379"/>
      <c r="G114" s="379"/>
      <c r="H114" s="379"/>
      <c r="I114" s="379"/>
    </row>
    <row r="115" spans="1:9">
      <c r="A115" s="381" t="s">
        <v>2211</v>
      </c>
      <c r="B115" s="381" t="s">
        <v>387</v>
      </c>
      <c r="C115" s="379">
        <v>1</v>
      </c>
      <c r="D115" s="379"/>
      <c r="E115" s="379"/>
      <c r="F115" s="379"/>
      <c r="G115" s="379"/>
      <c r="H115" s="379"/>
      <c r="I115" s="379"/>
    </row>
    <row r="116" spans="1:9">
      <c r="A116" s="381" t="s">
        <v>1</v>
      </c>
      <c r="B116" s="381" t="s">
        <v>1</v>
      </c>
      <c r="C116" s="379"/>
      <c r="D116" s="379"/>
      <c r="E116" s="379"/>
      <c r="F116" s="379"/>
      <c r="G116" s="379"/>
      <c r="H116" s="379"/>
      <c r="I116" s="379"/>
    </row>
    <row r="117" spans="1:9">
      <c r="A117" s="381" t="s">
        <v>2210</v>
      </c>
      <c r="B117" s="381" t="s">
        <v>1</v>
      </c>
      <c r="C117" s="379"/>
      <c r="D117" s="379"/>
      <c r="E117" s="379"/>
      <c r="F117" s="379"/>
      <c r="G117" s="379"/>
      <c r="H117" s="379"/>
      <c r="I117" s="379"/>
    </row>
    <row r="118" spans="1:9">
      <c r="A118" s="381" t="s">
        <v>2209</v>
      </c>
      <c r="B118" s="381" t="s">
        <v>387</v>
      </c>
      <c r="C118" s="379">
        <v>1</v>
      </c>
      <c r="D118" s="379"/>
      <c r="E118" s="379"/>
      <c r="F118" s="379"/>
      <c r="G118" s="379"/>
      <c r="H118" s="379"/>
      <c r="I118" s="379"/>
    </row>
    <row r="119" spans="1:9">
      <c r="A119" s="381" t="s">
        <v>1</v>
      </c>
      <c r="B119" s="381" t="s">
        <v>1</v>
      </c>
      <c r="C119" s="379"/>
      <c r="D119" s="379"/>
      <c r="E119" s="379"/>
      <c r="F119" s="379"/>
      <c r="G119" s="379"/>
      <c r="H119" s="379"/>
      <c r="I119" s="379"/>
    </row>
    <row r="120" spans="1:9">
      <c r="A120" s="381" t="s">
        <v>2208</v>
      </c>
      <c r="B120" s="381" t="s">
        <v>387</v>
      </c>
      <c r="C120" s="379">
        <v>30</v>
      </c>
      <c r="D120" s="379"/>
      <c r="E120" s="379"/>
      <c r="F120" s="379"/>
      <c r="G120" s="379"/>
      <c r="H120" s="379"/>
      <c r="I120" s="379"/>
    </row>
    <row r="121" spans="1:9">
      <c r="A121" s="381" t="s">
        <v>1</v>
      </c>
      <c r="B121" s="381" t="s">
        <v>1</v>
      </c>
      <c r="C121" s="379"/>
      <c r="D121" s="379"/>
      <c r="E121" s="379"/>
      <c r="F121" s="379"/>
      <c r="G121" s="379"/>
      <c r="H121" s="379"/>
      <c r="I121" s="379"/>
    </row>
    <row r="122" spans="1:9">
      <c r="A122" s="381" t="s">
        <v>2207</v>
      </c>
      <c r="B122" s="381" t="s">
        <v>1</v>
      </c>
      <c r="C122" s="379"/>
      <c r="D122" s="379"/>
      <c r="E122" s="379"/>
      <c r="F122" s="379"/>
      <c r="G122" s="379"/>
      <c r="H122" s="379"/>
      <c r="I122" s="379"/>
    </row>
    <row r="123" spans="1:9">
      <c r="A123" s="381" t="s">
        <v>2206</v>
      </c>
      <c r="B123" s="381" t="s">
        <v>1</v>
      </c>
      <c r="C123" s="379"/>
      <c r="D123" s="379"/>
      <c r="E123" s="379"/>
      <c r="F123" s="379"/>
      <c r="G123" s="379"/>
      <c r="H123" s="379"/>
      <c r="I123" s="379"/>
    </row>
    <row r="124" spans="1:9">
      <c r="A124" s="381" t="s">
        <v>2205</v>
      </c>
      <c r="B124" s="381" t="s">
        <v>292</v>
      </c>
      <c r="C124" s="379">
        <v>15</v>
      </c>
      <c r="D124" s="379"/>
      <c r="E124" s="379"/>
      <c r="F124" s="379"/>
      <c r="G124" s="379"/>
      <c r="H124" s="379"/>
      <c r="I124" s="379"/>
    </row>
    <row r="125" spans="1:9">
      <c r="A125" s="381" t="s">
        <v>1</v>
      </c>
      <c r="B125" s="381" t="s">
        <v>1</v>
      </c>
      <c r="C125" s="379"/>
      <c r="D125" s="379"/>
      <c r="E125" s="379"/>
      <c r="F125" s="379"/>
      <c r="G125" s="379"/>
      <c r="H125" s="379"/>
      <c r="I125" s="379"/>
    </row>
    <row r="126" spans="1:9">
      <c r="A126" s="381" t="s">
        <v>1</v>
      </c>
      <c r="B126" s="381" t="s">
        <v>1</v>
      </c>
      <c r="C126" s="379"/>
      <c r="D126" s="379"/>
      <c r="E126" s="379"/>
      <c r="F126" s="379"/>
      <c r="G126" s="379"/>
      <c r="H126" s="379"/>
      <c r="I126" s="379"/>
    </row>
    <row r="127" spans="1:9">
      <c r="A127" s="394" t="s">
        <v>2204</v>
      </c>
      <c r="B127" s="394" t="s">
        <v>1</v>
      </c>
      <c r="C127" s="393"/>
      <c r="D127" s="393"/>
      <c r="E127" s="393"/>
      <c r="F127" s="393"/>
      <c r="G127" s="393"/>
      <c r="H127" s="393"/>
      <c r="I127" s="393"/>
    </row>
    <row r="128" spans="1:9">
      <c r="A128" s="381" t="s">
        <v>1</v>
      </c>
      <c r="B128" s="381" t="s">
        <v>1</v>
      </c>
      <c r="C128" s="379"/>
      <c r="D128" s="379"/>
      <c r="E128" s="379"/>
      <c r="F128" s="379"/>
      <c r="G128" s="379"/>
      <c r="H128" s="379"/>
      <c r="I128" s="379"/>
    </row>
    <row r="129" spans="1:9">
      <c r="A129" s="381" t="s">
        <v>2203</v>
      </c>
      <c r="B129" s="381" t="s">
        <v>2113</v>
      </c>
      <c r="C129" s="379">
        <v>80</v>
      </c>
      <c r="D129" s="379"/>
      <c r="E129" s="379"/>
      <c r="F129" s="379"/>
      <c r="G129" s="379"/>
      <c r="H129" s="379"/>
      <c r="I129" s="379"/>
    </row>
    <row r="130" spans="1:9">
      <c r="A130" s="381" t="s">
        <v>1</v>
      </c>
      <c r="B130" s="381" t="s">
        <v>1</v>
      </c>
      <c r="C130" s="379"/>
      <c r="D130" s="379"/>
      <c r="E130" s="379"/>
      <c r="F130" s="379"/>
      <c r="G130" s="379"/>
      <c r="H130" s="379"/>
      <c r="I130" s="379"/>
    </row>
    <row r="131" spans="1:9">
      <c r="A131" s="381" t="s">
        <v>2202</v>
      </c>
      <c r="B131" s="381" t="s">
        <v>2113</v>
      </c>
      <c r="C131" s="379">
        <v>20</v>
      </c>
      <c r="D131" s="379"/>
      <c r="E131" s="379"/>
      <c r="F131" s="379"/>
      <c r="G131" s="379"/>
      <c r="H131" s="379"/>
      <c r="I131" s="379"/>
    </row>
    <row r="132" spans="1:9">
      <c r="A132" s="381" t="s">
        <v>1</v>
      </c>
      <c r="B132" s="381" t="s">
        <v>1</v>
      </c>
      <c r="C132" s="379"/>
      <c r="D132" s="379"/>
      <c r="E132" s="379"/>
      <c r="F132" s="379"/>
      <c r="G132" s="379"/>
      <c r="H132" s="379"/>
      <c r="I132" s="379"/>
    </row>
    <row r="133" spans="1:9">
      <c r="A133" s="394" t="s">
        <v>2116</v>
      </c>
      <c r="B133" s="394" t="s">
        <v>1</v>
      </c>
      <c r="C133" s="393"/>
      <c r="D133" s="393"/>
      <c r="E133" s="393"/>
      <c r="F133" s="393"/>
      <c r="G133" s="393"/>
      <c r="H133" s="393"/>
      <c r="I133" s="393"/>
    </row>
    <row r="134" spans="1:9">
      <c r="A134" s="394" t="s">
        <v>2115</v>
      </c>
      <c r="B134" s="394" t="s">
        <v>1</v>
      </c>
      <c r="C134" s="393"/>
      <c r="D134" s="393"/>
      <c r="E134" s="393"/>
      <c r="F134" s="393"/>
      <c r="G134" s="393"/>
      <c r="H134" s="393"/>
      <c r="I134" s="393"/>
    </row>
    <row r="135" spans="1:9">
      <c r="A135" s="381" t="s">
        <v>2114</v>
      </c>
      <c r="B135" s="381" t="s">
        <v>2113</v>
      </c>
      <c r="C135" s="379">
        <v>40</v>
      </c>
      <c r="D135" s="379"/>
      <c r="E135" s="379"/>
      <c r="F135" s="379"/>
      <c r="G135" s="379"/>
      <c r="H135" s="379"/>
      <c r="I135" s="379"/>
    </row>
    <row r="136" spans="1:9">
      <c r="A136" s="381" t="s">
        <v>2201</v>
      </c>
      <c r="B136" s="381" t="s">
        <v>2113</v>
      </c>
      <c r="C136" s="379">
        <v>20</v>
      </c>
      <c r="D136" s="379"/>
      <c r="E136" s="379"/>
      <c r="F136" s="379"/>
      <c r="G136" s="379"/>
      <c r="H136" s="379"/>
      <c r="I136" s="379"/>
    </row>
    <row r="137" spans="1:9">
      <c r="A137" s="381" t="s">
        <v>2200</v>
      </c>
      <c r="B137" s="381" t="s">
        <v>2113</v>
      </c>
      <c r="C137" s="379">
        <v>50</v>
      </c>
      <c r="D137" s="379"/>
      <c r="E137" s="379"/>
      <c r="F137" s="379"/>
      <c r="G137" s="379"/>
      <c r="H137" s="379"/>
      <c r="I137" s="379"/>
    </row>
    <row r="138" spans="1:9">
      <c r="A138" s="381" t="s">
        <v>1</v>
      </c>
      <c r="B138" s="381" t="s">
        <v>1</v>
      </c>
      <c r="C138" s="379"/>
      <c r="D138" s="379"/>
      <c r="E138" s="379"/>
      <c r="F138" s="379"/>
      <c r="G138" s="379"/>
      <c r="H138" s="379"/>
      <c r="I138" s="379"/>
    </row>
    <row r="139" spans="1:9" ht="14.25">
      <c r="A139" s="387" t="s">
        <v>2112</v>
      </c>
      <c r="B139" s="387" t="s">
        <v>1</v>
      </c>
      <c r="C139" s="386"/>
      <c r="D139" s="386"/>
      <c r="E139" s="386"/>
      <c r="F139" s="386"/>
      <c r="G139" s="386"/>
      <c r="H139" s="386"/>
      <c r="I139" s="386"/>
    </row>
    <row r="140" spans="1:9">
      <c r="A140" s="381" t="s">
        <v>1</v>
      </c>
      <c r="B140" s="381" t="s">
        <v>1</v>
      </c>
      <c r="C140" s="379"/>
      <c r="D140" s="379"/>
      <c r="E140" s="379"/>
      <c r="F140" s="379"/>
      <c r="G140" s="379"/>
      <c r="H140" s="379"/>
      <c r="I140" s="379"/>
    </row>
    <row r="141" spans="1:9">
      <c r="A141" s="381" t="s">
        <v>1</v>
      </c>
      <c r="B141" s="381" t="s">
        <v>1</v>
      </c>
      <c r="C141" s="379"/>
      <c r="D141" s="379"/>
      <c r="E141" s="379"/>
      <c r="F141" s="379"/>
      <c r="G141" s="379"/>
      <c r="H141" s="379"/>
      <c r="I141" s="379"/>
    </row>
    <row r="142" spans="1:9">
      <c r="A142" s="381" t="s">
        <v>1</v>
      </c>
      <c r="B142" s="381" t="s">
        <v>1</v>
      </c>
      <c r="C142" s="379"/>
      <c r="D142" s="379"/>
      <c r="E142" s="379"/>
      <c r="F142" s="379"/>
      <c r="G142" s="379"/>
      <c r="H142" s="379"/>
      <c r="I142" s="379"/>
    </row>
    <row r="143" spans="1:9">
      <c r="A143" s="381" t="s">
        <v>1</v>
      </c>
      <c r="B143" s="381" t="s">
        <v>1</v>
      </c>
      <c r="C143" s="379"/>
      <c r="D143" s="379"/>
      <c r="E143" s="379"/>
      <c r="F143" s="379"/>
      <c r="G143" s="379"/>
      <c r="H143" s="379"/>
      <c r="I143" s="379"/>
    </row>
    <row r="144" spans="1:9">
      <c r="A144" s="381" t="s">
        <v>1</v>
      </c>
      <c r="B144" s="381" t="s">
        <v>1</v>
      </c>
      <c r="C144" s="379"/>
      <c r="D144" s="379"/>
      <c r="E144" s="379"/>
      <c r="F144" s="379"/>
      <c r="G144" s="379"/>
      <c r="H144" s="379"/>
      <c r="I144" s="379"/>
    </row>
    <row r="145" spans="1:9">
      <c r="A145" s="381" t="s">
        <v>1</v>
      </c>
      <c r="B145" s="381" t="s">
        <v>1</v>
      </c>
      <c r="C145" s="379"/>
      <c r="D145" s="379"/>
      <c r="E145" s="379"/>
      <c r="F145" s="379"/>
      <c r="G145" s="379"/>
      <c r="H145" s="379"/>
      <c r="I145" s="379"/>
    </row>
    <row r="146" spans="1:9">
      <c r="A146" s="381" t="s">
        <v>1</v>
      </c>
      <c r="B146" s="381" t="s">
        <v>1</v>
      </c>
      <c r="C146" s="379"/>
      <c r="D146" s="379"/>
      <c r="E146" s="379"/>
      <c r="F146" s="379"/>
      <c r="G146" s="379"/>
      <c r="H146" s="379"/>
      <c r="I146" s="379"/>
    </row>
    <row r="147" spans="1:9">
      <c r="A147" s="381" t="s">
        <v>1</v>
      </c>
      <c r="B147" s="381" t="s">
        <v>1</v>
      </c>
      <c r="C147" s="379"/>
      <c r="D147" s="379"/>
      <c r="E147" s="379"/>
      <c r="F147" s="379"/>
      <c r="G147" s="379"/>
      <c r="H147" s="379"/>
      <c r="I147" s="379"/>
    </row>
    <row r="148" spans="1:9">
      <c r="A148" s="381" t="s">
        <v>1</v>
      </c>
      <c r="B148" s="381" t="s">
        <v>1</v>
      </c>
      <c r="C148" s="379"/>
      <c r="D148" s="379"/>
      <c r="E148" s="379"/>
      <c r="F148" s="379"/>
      <c r="G148" s="379"/>
      <c r="H148" s="379"/>
      <c r="I148" s="379"/>
    </row>
    <row r="149" spans="1:9">
      <c r="A149" s="381" t="s">
        <v>1</v>
      </c>
      <c r="B149" s="381" t="s">
        <v>1</v>
      </c>
      <c r="C149" s="379"/>
      <c r="D149" s="379"/>
      <c r="E149" s="379"/>
      <c r="F149" s="379"/>
      <c r="G149" s="379"/>
      <c r="H149" s="379"/>
      <c r="I149" s="379"/>
    </row>
    <row r="150" spans="1:9">
      <c r="A150" s="381" t="s">
        <v>1</v>
      </c>
      <c r="B150" s="381" t="s">
        <v>1</v>
      </c>
      <c r="C150" s="379"/>
      <c r="D150" s="379"/>
      <c r="E150" s="379"/>
      <c r="F150" s="379"/>
      <c r="G150" s="379"/>
      <c r="H150" s="379"/>
      <c r="I150" s="379"/>
    </row>
    <row r="151" spans="1:9">
      <c r="A151" s="381" t="s">
        <v>1</v>
      </c>
      <c r="B151" s="381" t="s">
        <v>1</v>
      </c>
      <c r="C151" s="379"/>
      <c r="D151" s="379"/>
      <c r="E151" s="379"/>
      <c r="F151" s="379"/>
      <c r="G151" s="379"/>
      <c r="H151" s="379"/>
      <c r="I151" s="379"/>
    </row>
    <row r="152" spans="1:9">
      <c r="A152" s="381" t="s">
        <v>1</v>
      </c>
      <c r="B152" s="381" t="s">
        <v>1</v>
      </c>
      <c r="C152" s="379"/>
      <c r="D152" s="379"/>
      <c r="E152" s="379"/>
      <c r="F152" s="379"/>
      <c r="G152" s="379"/>
      <c r="H152" s="379"/>
      <c r="I152" s="379"/>
    </row>
    <row r="153" spans="1:9">
      <c r="A153" s="381" t="s">
        <v>1</v>
      </c>
      <c r="B153" s="381" t="s">
        <v>1</v>
      </c>
      <c r="C153" s="379"/>
      <c r="D153" s="379"/>
      <c r="E153" s="379"/>
      <c r="F153" s="379"/>
      <c r="G153" s="379"/>
      <c r="H153" s="379"/>
      <c r="I153" s="379"/>
    </row>
    <row r="154" spans="1:9">
      <c r="A154" s="381" t="s">
        <v>1</v>
      </c>
      <c r="B154" s="381" t="s">
        <v>1</v>
      </c>
      <c r="C154" s="379"/>
      <c r="D154" s="379"/>
      <c r="E154" s="379"/>
      <c r="F154" s="379"/>
      <c r="G154" s="379"/>
      <c r="H154" s="379"/>
      <c r="I154" s="379"/>
    </row>
    <row r="155" spans="1:9">
      <c r="A155" s="381" t="s">
        <v>1</v>
      </c>
      <c r="B155" s="381" t="s">
        <v>1</v>
      </c>
      <c r="C155" s="379"/>
      <c r="D155" s="379"/>
      <c r="E155" s="379"/>
      <c r="F155" s="379"/>
      <c r="G155" s="379"/>
      <c r="H155" s="379"/>
      <c r="I155" s="379"/>
    </row>
  </sheetData>
  <pageMargins left="0.78740157499999996" right="0.78740157499999996" top="0.984251969" bottom="0.984251969" header="0.4921259845" footer="0.492125984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2190-1859-41FB-8B09-2AFB03281AD4}">
  <dimension ref="A1:B32"/>
  <sheetViews>
    <sheetView topLeftCell="A10" workbookViewId="0">
      <selection activeCell="B3" sqref="B3:C26"/>
    </sheetView>
  </sheetViews>
  <sheetFormatPr defaultRowHeight="12.75"/>
  <cols>
    <col min="1" max="1" width="30.5" style="378" bestFit="1" customWidth="1"/>
    <col min="2" max="2" width="71.1640625" style="378" bestFit="1" customWidth="1"/>
    <col min="3" max="16384" width="9.33203125" style="376"/>
  </cols>
  <sheetData>
    <row r="1" spans="1:2">
      <c r="A1" s="392" t="s">
        <v>2156</v>
      </c>
      <c r="B1" s="392" t="s">
        <v>2198</v>
      </c>
    </row>
    <row r="2" spans="1:2" ht="14.25">
      <c r="A2" s="392" t="s">
        <v>2197</v>
      </c>
      <c r="B2" s="387" t="s">
        <v>2196</v>
      </c>
    </row>
    <row r="3" spans="1:2">
      <c r="A3" s="392" t="s">
        <v>2195</v>
      </c>
      <c r="B3" s="384" t="s">
        <v>2300</v>
      </c>
    </row>
    <row r="4" spans="1:2">
      <c r="A4" s="392" t="s">
        <v>2193</v>
      </c>
      <c r="B4" s="384" t="s">
        <v>1642</v>
      </c>
    </row>
    <row r="5" spans="1:2">
      <c r="A5" s="392" t="s">
        <v>2191</v>
      </c>
      <c r="B5" s="384" t="s">
        <v>2182</v>
      </c>
    </row>
    <row r="6" spans="1:2">
      <c r="A6" s="392" t="s">
        <v>2190</v>
      </c>
      <c r="B6" s="384" t="s">
        <v>1</v>
      </c>
    </row>
    <row r="7" spans="1:2">
      <c r="A7" s="392" t="s">
        <v>2189</v>
      </c>
      <c r="B7" s="384" t="s">
        <v>1</v>
      </c>
    </row>
    <row r="8" spans="1:2">
      <c r="A8" s="392" t="s">
        <v>2188</v>
      </c>
      <c r="B8" s="384" t="s">
        <v>1</v>
      </c>
    </row>
    <row r="9" spans="1:2">
      <c r="A9" s="392" t="s">
        <v>2187</v>
      </c>
      <c r="B9" s="384" t="s">
        <v>2186</v>
      </c>
    </row>
    <row r="10" spans="1:2">
      <c r="A10" s="392" t="s">
        <v>2185</v>
      </c>
      <c r="B10" s="384" t="s">
        <v>1</v>
      </c>
    </row>
    <row r="11" spans="1:2">
      <c r="A11" s="392" t="s">
        <v>2184</v>
      </c>
      <c r="B11" s="384" t="s">
        <v>2299</v>
      </c>
    </row>
    <row r="12" spans="1:2">
      <c r="A12" s="392" t="s">
        <v>50</v>
      </c>
      <c r="B12" s="384" t="s">
        <v>1</v>
      </c>
    </row>
    <row r="13" spans="1:2">
      <c r="A13" s="392" t="s">
        <v>2181</v>
      </c>
      <c r="B13" s="384" t="s">
        <v>1</v>
      </c>
    </row>
    <row r="14" spans="1:2">
      <c r="A14" s="392" t="s">
        <v>2180</v>
      </c>
      <c r="B14" s="384" t="s">
        <v>2179</v>
      </c>
    </row>
    <row r="15" spans="1:2">
      <c r="A15" s="392" t="s">
        <v>1</v>
      </c>
      <c r="B15" s="381" t="s">
        <v>1</v>
      </c>
    </row>
    <row r="16" spans="1:2">
      <c r="A16" s="392" t="s">
        <v>2178</v>
      </c>
      <c r="B16" s="390" t="s">
        <v>2177</v>
      </c>
    </row>
    <row r="17" spans="1:2">
      <c r="A17" s="392" t="s">
        <v>2176</v>
      </c>
      <c r="B17" s="390" t="s">
        <v>2175</v>
      </c>
    </row>
    <row r="18" spans="1:2">
      <c r="A18" s="392" t="s">
        <v>2174</v>
      </c>
      <c r="B18" s="390" t="s">
        <v>2173</v>
      </c>
    </row>
    <row r="19" spans="1:2">
      <c r="A19" s="392" t="s">
        <v>2172</v>
      </c>
      <c r="B19" s="390" t="s">
        <v>2159</v>
      </c>
    </row>
    <row r="20" spans="1:2">
      <c r="A20" s="392" t="s">
        <v>2171</v>
      </c>
      <c r="B20" s="390" t="s">
        <v>2298</v>
      </c>
    </row>
    <row r="21" spans="1:2">
      <c r="A21" s="392" t="s">
        <v>2170</v>
      </c>
      <c r="B21" s="390" t="s">
        <v>2159</v>
      </c>
    </row>
    <row r="22" spans="1:2">
      <c r="A22" s="392" t="s">
        <v>2169</v>
      </c>
      <c r="B22" s="390" t="s">
        <v>2159</v>
      </c>
    </row>
    <row r="23" spans="1:2">
      <c r="A23" s="392" t="s">
        <v>2168</v>
      </c>
      <c r="B23" s="390" t="s">
        <v>2159</v>
      </c>
    </row>
    <row r="24" spans="1:2">
      <c r="A24" s="392" t="s">
        <v>2167</v>
      </c>
      <c r="B24" s="390" t="s">
        <v>2159</v>
      </c>
    </row>
    <row r="25" spans="1:2">
      <c r="A25" s="392" t="s">
        <v>2166</v>
      </c>
      <c r="B25" s="390" t="s">
        <v>2159</v>
      </c>
    </row>
    <row r="26" spans="1:2">
      <c r="A26" s="392" t="s">
        <v>2165</v>
      </c>
      <c r="B26" s="390" t="s">
        <v>2164</v>
      </c>
    </row>
    <row r="27" spans="1:2">
      <c r="A27" s="392" t="s">
        <v>2163</v>
      </c>
      <c r="B27" s="390" t="s">
        <v>2159</v>
      </c>
    </row>
    <row r="28" spans="1:2">
      <c r="A28" s="392" t="s">
        <v>2162</v>
      </c>
      <c r="B28" s="390" t="s">
        <v>2159</v>
      </c>
    </row>
    <row r="29" spans="1:2">
      <c r="A29" s="392" t="s">
        <v>2161</v>
      </c>
      <c r="B29" s="390" t="s">
        <v>2159</v>
      </c>
    </row>
    <row r="30" spans="1:2">
      <c r="A30" s="392" t="s">
        <v>2160</v>
      </c>
      <c r="B30" s="390" t="s">
        <v>2159</v>
      </c>
    </row>
    <row r="31" spans="1:2" ht="21.75">
      <c r="A31" s="396" t="s">
        <v>2158</v>
      </c>
      <c r="B31" s="390" t="s">
        <v>1</v>
      </c>
    </row>
    <row r="32" spans="1:2">
      <c r="A32" s="392" t="s">
        <v>2157</v>
      </c>
      <c r="B32" s="390" t="s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58" t="s">
        <v>5</v>
      </c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491" t="str">
        <f>'Rekapitulace stavby'!K6</f>
        <v>00 - Provizorní menza_RS- UK Albertov</v>
      </c>
      <c r="F7" s="492"/>
      <c r="G7" s="492"/>
      <c r="H7" s="492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483" t="s">
        <v>1645</v>
      </c>
      <c r="F9" s="490"/>
      <c r="G9" s="490"/>
      <c r="H9" s="49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26</v>
      </c>
      <c r="G12" s="33"/>
      <c r="H12" s="33"/>
      <c r="I12" s="28" t="s">
        <v>22</v>
      </c>
      <c r="J12" s="56" t="str">
        <f>'Rekapitulace stavby'!AN8</f>
        <v>20. 12. 2021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493" t="str">
        <f>'Rekapitulace stavby'!E14</f>
        <v>Vyplň údaj</v>
      </c>
      <c r="F18" s="475"/>
      <c r="G18" s="475"/>
      <c r="H18" s="475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JIKA CZ s.r.o.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479" t="s">
        <v>1</v>
      </c>
      <c r="F27" s="479"/>
      <c r="G27" s="479"/>
      <c r="H27" s="4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40</v>
      </c>
      <c r="E33" s="28" t="s">
        <v>41</v>
      </c>
      <c r="F33" s="100">
        <f>ROUND((SUM(BE118:BE121)),  2)</f>
        <v>0</v>
      </c>
      <c r="G33" s="33"/>
      <c r="H33" s="33"/>
      <c r="I33" s="101">
        <v>0.21</v>
      </c>
      <c r="J33" s="100">
        <f>ROUND(((SUM(BE118:BE121))*I33),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0">
        <f>ROUND((SUM(BF118:BF121)),  2)</f>
        <v>0</v>
      </c>
      <c r="G34" s="33"/>
      <c r="H34" s="33"/>
      <c r="I34" s="101">
        <v>0.15</v>
      </c>
      <c r="J34" s="100">
        <f>ROUND(((SUM(BF118:BF121))*I34),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0">
        <f>ROUND((SUM(BG118:BG121)),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0">
        <f>ROUND((SUM(BH118:BH121)),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0">
        <f>ROUND((SUM(BI118:BI121)),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491" t="str">
        <f>E7</f>
        <v>00 - Provizorní menza_RS- UK Albertov</v>
      </c>
      <c r="F85" s="492"/>
      <c r="G85" s="492"/>
      <c r="H85" s="49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483" t="str">
        <f>E9</f>
        <v>11 - MĚŘENÍ A REGULACE</v>
      </c>
      <c r="F87" s="490"/>
      <c r="G87" s="490"/>
      <c r="H87" s="49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20. 12. 2021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28" t="s">
        <v>30</v>
      </c>
      <c r="J91" s="31" t="str">
        <f>E21</f>
        <v>JIKA CZ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  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125</v>
      </c>
      <c r="D94" s="102"/>
      <c r="E94" s="102"/>
      <c r="F94" s="102"/>
      <c r="G94" s="102"/>
      <c r="H94" s="102"/>
      <c r="I94" s="102"/>
      <c r="J94" s="111" t="s">
        <v>126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127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5" customHeight="1">
      <c r="B97" s="113"/>
      <c r="D97" s="114" t="s">
        <v>136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1646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140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491" t="str">
        <f>E7</f>
        <v>00 - Provizorní menza_RS- UK Albertov</v>
      </c>
      <c r="F108" s="492"/>
      <c r="G108" s="492"/>
      <c r="H108" s="492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121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483" t="str">
        <f>E9</f>
        <v>11 - MĚŘENÍ A REGULACE</v>
      </c>
      <c r="F110" s="490"/>
      <c r="G110" s="490"/>
      <c r="H110" s="490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 xml:space="preserve"> </v>
      </c>
      <c r="G112" s="33"/>
      <c r="H112" s="33"/>
      <c r="I112" s="28" t="s">
        <v>22</v>
      </c>
      <c r="J112" s="56" t="str">
        <f>IF(J12="","",J12)</f>
        <v>20. 12. 2021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24</v>
      </c>
      <c r="D114" s="33"/>
      <c r="E114" s="33"/>
      <c r="F114" s="26" t="str">
        <f>E15</f>
        <v xml:space="preserve"> </v>
      </c>
      <c r="G114" s="33"/>
      <c r="H114" s="33"/>
      <c r="I114" s="28" t="s">
        <v>30</v>
      </c>
      <c r="J114" s="31" t="str">
        <f>E21</f>
        <v>JIKA CZ s.r.o.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28</v>
      </c>
      <c r="D115" s="33"/>
      <c r="E115" s="33"/>
      <c r="F115" s="26" t="str">
        <f>IF(E18="","",E18)</f>
        <v>Vyplň údaj</v>
      </c>
      <c r="G115" s="33"/>
      <c r="H115" s="33"/>
      <c r="I115" s="28" t="s">
        <v>33</v>
      </c>
      <c r="J115" s="31" t="str">
        <f>E24</f>
        <v xml:space="preserve">   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1"/>
      <c r="B117" s="122"/>
      <c r="C117" s="123" t="s">
        <v>141</v>
      </c>
      <c r="D117" s="124" t="s">
        <v>61</v>
      </c>
      <c r="E117" s="124" t="s">
        <v>57</v>
      </c>
      <c r="F117" s="124" t="s">
        <v>58</v>
      </c>
      <c r="G117" s="124" t="s">
        <v>142</v>
      </c>
      <c r="H117" s="124" t="s">
        <v>143</v>
      </c>
      <c r="I117" s="124" t="s">
        <v>144</v>
      </c>
      <c r="J117" s="125" t="s">
        <v>126</v>
      </c>
      <c r="K117" s="126" t="s">
        <v>145</v>
      </c>
      <c r="L117" s="127"/>
      <c r="M117" s="63" t="s">
        <v>1</v>
      </c>
      <c r="N117" s="64" t="s">
        <v>40</v>
      </c>
      <c r="O117" s="64" t="s">
        <v>146</v>
      </c>
      <c r="P117" s="64" t="s">
        <v>147</v>
      </c>
      <c r="Q117" s="64" t="s">
        <v>148</v>
      </c>
      <c r="R117" s="64" t="s">
        <v>149</v>
      </c>
      <c r="S117" s="64" t="s">
        <v>150</v>
      </c>
      <c r="T117" s="65" t="s">
        <v>151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3"/>
      <c r="B118" s="34"/>
      <c r="C118" s="70" t="s">
        <v>152</v>
      </c>
      <c r="D118" s="33"/>
      <c r="E118" s="33"/>
      <c r="F118" s="33"/>
      <c r="G118" s="33"/>
      <c r="H118" s="33"/>
      <c r="I118" s="33"/>
      <c r="J118" s="128">
        <f>BK118</f>
        <v>0</v>
      </c>
      <c r="K118" s="33"/>
      <c r="L118" s="34"/>
      <c r="M118" s="66"/>
      <c r="N118" s="57"/>
      <c r="O118" s="67"/>
      <c r="P118" s="129">
        <f>P119</f>
        <v>0</v>
      </c>
      <c r="Q118" s="67"/>
      <c r="R118" s="129">
        <f>R119</f>
        <v>0</v>
      </c>
      <c r="S118" s="67"/>
      <c r="T118" s="130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75</v>
      </c>
      <c r="AU118" s="18" t="s">
        <v>128</v>
      </c>
      <c r="BK118" s="131">
        <f>BK119</f>
        <v>0</v>
      </c>
    </row>
    <row r="119" spans="1:65" s="12" customFormat="1" ht="25.9" customHeight="1">
      <c r="B119" s="132"/>
      <c r="D119" s="133" t="s">
        <v>75</v>
      </c>
      <c r="E119" s="134" t="s">
        <v>442</v>
      </c>
      <c r="F119" s="134" t="s">
        <v>443</v>
      </c>
      <c r="I119" s="135"/>
      <c r="J119" s="136">
        <f>BK119</f>
        <v>0</v>
      </c>
      <c r="L119" s="132"/>
      <c r="M119" s="137"/>
      <c r="N119" s="138"/>
      <c r="O119" s="138"/>
      <c r="P119" s="139">
        <f>P120</f>
        <v>0</v>
      </c>
      <c r="Q119" s="138"/>
      <c r="R119" s="139">
        <f>R120</f>
        <v>0</v>
      </c>
      <c r="S119" s="138"/>
      <c r="T119" s="140">
        <f>T120</f>
        <v>0</v>
      </c>
      <c r="AR119" s="133" t="s">
        <v>86</v>
      </c>
      <c r="AT119" s="141" t="s">
        <v>75</v>
      </c>
      <c r="AU119" s="141" t="s">
        <v>76</v>
      </c>
      <c r="AY119" s="133" t="s">
        <v>155</v>
      </c>
      <c r="BK119" s="142">
        <f>BK120</f>
        <v>0</v>
      </c>
    </row>
    <row r="120" spans="1:65" s="12" customFormat="1" ht="22.9" customHeight="1">
      <c r="B120" s="132"/>
      <c r="D120" s="133" t="s">
        <v>75</v>
      </c>
      <c r="E120" s="143" t="s">
        <v>444</v>
      </c>
      <c r="F120" s="143" t="s">
        <v>1647</v>
      </c>
      <c r="I120" s="135"/>
      <c r="J120" s="144">
        <f>BK120</f>
        <v>0</v>
      </c>
      <c r="L120" s="132"/>
      <c r="M120" s="137"/>
      <c r="N120" s="138"/>
      <c r="O120" s="138"/>
      <c r="P120" s="139">
        <f>P121</f>
        <v>0</v>
      </c>
      <c r="Q120" s="138"/>
      <c r="R120" s="139">
        <f>R121</f>
        <v>0</v>
      </c>
      <c r="S120" s="138"/>
      <c r="T120" s="140">
        <f>T121</f>
        <v>0</v>
      </c>
      <c r="AR120" s="133" t="s">
        <v>86</v>
      </c>
      <c r="AT120" s="141" t="s">
        <v>75</v>
      </c>
      <c r="AU120" s="141" t="s">
        <v>84</v>
      </c>
      <c r="AY120" s="133" t="s">
        <v>155</v>
      </c>
      <c r="BK120" s="142">
        <f>BK121</f>
        <v>0</v>
      </c>
    </row>
    <row r="121" spans="1:65" s="2" customFormat="1" ht="16.5" customHeight="1">
      <c r="A121" s="33"/>
      <c r="B121" s="145"/>
      <c r="C121" s="146" t="s">
        <v>84</v>
      </c>
      <c r="D121" s="146" t="s">
        <v>157</v>
      </c>
      <c r="E121" s="147" t="s">
        <v>1648</v>
      </c>
      <c r="F121" s="148" t="s">
        <v>1649</v>
      </c>
      <c r="G121" s="149" t="s">
        <v>160</v>
      </c>
      <c r="H121" s="150">
        <v>1</v>
      </c>
      <c r="I121" s="151"/>
      <c r="J121" s="152">
        <f>ROUND(I121*H121,2)</f>
        <v>0</v>
      </c>
      <c r="K121" s="153"/>
      <c r="L121" s="34"/>
      <c r="M121" s="196" t="s">
        <v>1</v>
      </c>
      <c r="N121" s="197" t="s">
        <v>41</v>
      </c>
      <c r="O121" s="198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8" t="s">
        <v>188</v>
      </c>
      <c r="AT121" s="158" t="s">
        <v>157</v>
      </c>
      <c r="AU121" s="158" t="s">
        <v>86</v>
      </c>
      <c r="AY121" s="18" t="s">
        <v>155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8" t="s">
        <v>84</v>
      </c>
      <c r="BK121" s="159">
        <f>ROUND(I121*H121,2)</f>
        <v>0</v>
      </c>
      <c r="BL121" s="18" t="s">
        <v>188</v>
      </c>
      <c r="BM121" s="158" t="s">
        <v>86</v>
      </c>
    </row>
    <row r="122" spans="1:65" s="2" customFormat="1" ht="6.95" customHeight="1">
      <c r="A122" s="33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34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autoFilter ref="C117:K121" xr:uid="{00000000-0009-0000-0000-00000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6AB4-E570-4910-8E36-53F4E1F6D5D3}">
  <dimension ref="A1:F57"/>
  <sheetViews>
    <sheetView view="pageLayout" topLeftCell="A49" zoomScaleNormal="100" workbookViewId="0">
      <selection activeCell="F41" sqref="F41"/>
    </sheetView>
  </sheetViews>
  <sheetFormatPr defaultRowHeight="15"/>
  <cols>
    <col min="1" max="1" width="22.6640625" style="397" customWidth="1"/>
    <col min="2" max="2" width="9.33203125" style="398"/>
    <col min="3" max="3" width="103.1640625" style="397" customWidth="1"/>
    <col min="4" max="4" width="27.6640625" style="397" customWidth="1"/>
    <col min="5" max="5" width="21.6640625" style="397" customWidth="1"/>
    <col min="6" max="6" width="22.33203125" style="397" customWidth="1"/>
    <col min="7" max="16384" width="9.33203125" style="397"/>
  </cols>
  <sheetData>
    <row r="1" spans="1:6" ht="29.25" thickBot="1">
      <c r="A1" s="450"/>
      <c r="B1" s="449"/>
      <c r="C1" s="448" t="s">
        <v>2375</v>
      </c>
      <c r="D1" s="447"/>
      <c r="E1" s="447"/>
      <c r="F1" s="446"/>
    </row>
    <row r="2" spans="1:6" s="444" customFormat="1">
      <c r="A2" s="445" t="s">
        <v>2374</v>
      </c>
      <c r="B2" s="445" t="s">
        <v>143</v>
      </c>
      <c r="C2" s="445" t="s">
        <v>58</v>
      </c>
      <c r="D2" s="445" t="s">
        <v>61</v>
      </c>
      <c r="E2" s="445" t="s">
        <v>2373</v>
      </c>
      <c r="F2" s="445" t="s">
        <v>2372</v>
      </c>
    </row>
    <row r="3" spans="1:6" ht="18.75">
      <c r="A3" s="441"/>
      <c r="B3" s="443"/>
      <c r="C3" s="442" t="s">
        <v>2371</v>
      </c>
      <c r="D3" s="441"/>
      <c r="E3" s="441"/>
      <c r="F3" s="441"/>
    </row>
    <row r="4" spans="1:6" ht="18.75">
      <c r="A4" s="438"/>
      <c r="B4" s="440"/>
      <c r="C4" s="439" t="s">
        <v>2370</v>
      </c>
      <c r="D4" s="438"/>
      <c r="E4" s="438"/>
      <c r="F4" s="438"/>
    </row>
    <row r="5" spans="1:6">
      <c r="A5" s="412" t="s">
        <v>2369</v>
      </c>
      <c r="B5" s="414">
        <v>3</v>
      </c>
      <c r="C5" s="415" t="s">
        <v>2368</v>
      </c>
      <c r="D5" s="415" t="s">
        <v>2367</v>
      </c>
      <c r="E5" s="411"/>
      <c r="F5" s="411">
        <f t="shared" ref="F5:F10" si="0">B5*E5</f>
        <v>0</v>
      </c>
    </row>
    <row r="6" spans="1:6">
      <c r="A6" s="412" t="s">
        <v>2366</v>
      </c>
      <c r="B6" s="414">
        <v>1</v>
      </c>
      <c r="C6" s="437" t="s">
        <v>2365</v>
      </c>
      <c r="D6" s="436" t="s">
        <v>2364</v>
      </c>
      <c r="E6" s="411"/>
      <c r="F6" s="411">
        <f t="shared" si="0"/>
        <v>0</v>
      </c>
    </row>
    <row r="7" spans="1:6">
      <c r="A7" s="412" t="s">
        <v>2363</v>
      </c>
      <c r="B7" s="414">
        <v>2</v>
      </c>
      <c r="C7" s="415" t="s">
        <v>2362</v>
      </c>
      <c r="D7" s="415" t="s">
        <v>2361</v>
      </c>
      <c r="E7" s="411"/>
      <c r="F7" s="411">
        <f t="shared" si="0"/>
        <v>0</v>
      </c>
    </row>
    <row r="8" spans="1:6">
      <c r="A8" s="412" t="s">
        <v>2360</v>
      </c>
      <c r="B8" s="414">
        <v>6</v>
      </c>
      <c r="C8" s="415" t="s">
        <v>2359</v>
      </c>
      <c r="D8" s="415" t="s">
        <v>2358</v>
      </c>
      <c r="E8" s="411"/>
      <c r="F8" s="411">
        <f t="shared" si="0"/>
        <v>0</v>
      </c>
    </row>
    <row r="9" spans="1:6">
      <c r="A9" s="412" t="s">
        <v>2357</v>
      </c>
      <c r="B9" s="414">
        <v>1</v>
      </c>
      <c r="C9" s="415" t="s">
        <v>2356</v>
      </c>
      <c r="D9" s="415" t="s">
        <v>2355</v>
      </c>
      <c r="E9" s="411"/>
      <c r="F9" s="411">
        <f t="shared" si="0"/>
        <v>0</v>
      </c>
    </row>
    <row r="10" spans="1:6">
      <c r="A10" s="412" t="s">
        <v>2354</v>
      </c>
      <c r="B10" s="414">
        <v>2</v>
      </c>
      <c r="C10" s="415" t="s">
        <v>2353</v>
      </c>
      <c r="D10" s="415" t="s">
        <v>2352</v>
      </c>
      <c r="E10" s="411"/>
      <c r="F10" s="411">
        <f t="shared" si="0"/>
        <v>0</v>
      </c>
    </row>
    <row r="11" spans="1:6">
      <c r="A11" s="412" t="s">
        <v>2348</v>
      </c>
      <c r="B11" s="435">
        <v>1</v>
      </c>
      <c r="C11" s="415" t="s">
        <v>2351</v>
      </c>
      <c r="D11" s="415" t="s">
        <v>2350</v>
      </c>
      <c r="E11" s="411" t="s">
        <v>2349</v>
      </c>
      <c r="F11" s="411">
        <v>0</v>
      </c>
    </row>
    <row r="12" spans="1:6">
      <c r="A12" s="412" t="s">
        <v>2348</v>
      </c>
      <c r="B12" s="435">
        <v>1</v>
      </c>
      <c r="C12" s="415" t="s">
        <v>2347</v>
      </c>
      <c r="D12" s="415" t="s">
        <v>2346</v>
      </c>
      <c r="E12" s="411"/>
      <c r="F12" s="411">
        <f t="shared" ref="F12:F18" si="1">B12*E12</f>
        <v>0</v>
      </c>
    </row>
    <row r="13" spans="1:6">
      <c r="A13" s="412" t="s">
        <v>2345</v>
      </c>
      <c r="B13" s="414">
        <v>1</v>
      </c>
      <c r="C13" s="415" t="s">
        <v>2344</v>
      </c>
      <c r="D13" s="415" t="s">
        <v>2343</v>
      </c>
      <c r="E13" s="411"/>
      <c r="F13" s="411">
        <f t="shared" si="1"/>
        <v>0</v>
      </c>
    </row>
    <row r="14" spans="1:6">
      <c r="A14" s="412" t="s">
        <v>2342</v>
      </c>
      <c r="B14" s="435">
        <v>2</v>
      </c>
      <c r="C14" s="415" t="s">
        <v>2341</v>
      </c>
      <c r="D14" s="415" t="s">
        <v>2340</v>
      </c>
      <c r="E14" s="411"/>
      <c r="F14" s="411">
        <f t="shared" si="1"/>
        <v>0</v>
      </c>
    </row>
    <row r="15" spans="1:6">
      <c r="A15" s="412" t="s">
        <v>2339</v>
      </c>
      <c r="B15" s="435">
        <v>1</v>
      </c>
      <c r="C15" s="415" t="s">
        <v>2338</v>
      </c>
      <c r="D15" s="415"/>
      <c r="E15" s="411"/>
      <c r="F15" s="411">
        <f t="shared" si="1"/>
        <v>0</v>
      </c>
    </row>
    <row r="16" spans="1:6">
      <c r="A16" s="412" t="s">
        <v>2337</v>
      </c>
      <c r="B16" s="435">
        <v>1</v>
      </c>
      <c r="C16" s="415" t="s">
        <v>2336</v>
      </c>
      <c r="D16" s="415"/>
      <c r="E16" s="411"/>
      <c r="F16" s="411">
        <f t="shared" si="1"/>
        <v>0</v>
      </c>
    </row>
    <row r="17" spans="1:6">
      <c r="A17" s="417" t="s">
        <v>2335</v>
      </c>
      <c r="B17" s="434">
        <v>2</v>
      </c>
      <c r="C17" s="418" t="s">
        <v>2334</v>
      </c>
      <c r="D17" s="418" t="s">
        <v>2333</v>
      </c>
      <c r="E17" s="416"/>
      <c r="F17" s="416">
        <f t="shared" si="1"/>
        <v>0</v>
      </c>
    </row>
    <row r="18" spans="1:6">
      <c r="A18" s="417" t="s">
        <v>2332</v>
      </c>
      <c r="B18" s="419">
        <v>1</v>
      </c>
      <c r="C18" s="433" t="s">
        <v>2331</v>
      </c>
      <c r="D18" s="432"/>
      <c r="E18" s="416"/>
      <c r="F18" s="416">
        <f t="shared" si="1"/>
        <v>0</v>
      </c>
    </row>
    <row r="19" spans="1:6">
      <c r="A19" s="412"/>
      <c r="B19" s="414"/>
      <c r="C19" s="431"/>
      <c r="D19" s="430"/>
      <c r="E19" s="411"/>
      <c r="F19" s="411"/>
    </row>
    <row r="20" spans="1:6" ht="18.75">
      <c r="A20" s="412"/>
      <c r="B20" s="414"/>
      <c r="C20" s="429" t="s">
        <v>2330</v>
      </c>
      <c r="D20" s="412"/>
      <c r="E20" s="411"/>
      <c r="F20" s="411"/>
    </row>
    <row r="21" spans="1:6">
      <c r="A21" s="412" t="s">
        <v>2329</v>
      </c>
      <c r="B21" s="414">
        <v>1</v>
      </c>
      <c r="C21" s="412" t="s">
        <v>2328</v>
      </c>
      <c r="D21" s="412"/>
      <c r="E21" s="411"/>
      <c r="F21" s="411">
        <f>B21*E21</f>
        <v>0</v>
      </c>
    </row>
    <row r="22" spans="1:6">
      <c r="A22" s="412"/>
      <c r="B22" s="414"/>
      <c r="C22" s="412" t="s">
        <v>2327</v>
      </c>
      <c r="D22" s="412"/>
      <c r="E22" s="411"/>
      <c r="F22" s="411"/>
    </row>
    <row r="23" spans="1:6">
      <c r="A23" s="412"/>
      <c r="B23" s="414"/>
      <c r="C23" s="428" t="s">
        <v>2326</v>
      </c>
      <c r="D23" s="412"/>
      <c r="E23" s="411"/>
      <c r="F23" s="411"/>
    </row>
    <row r="24" spans="1:6">
      <c r="A24" s="427"/>
      <c r="B24" s="426"/>
      <c r="C24" s="424"/>
      <c r="D24" s="412"/>
      <c r="E24" s="411"/>
      <c r="F24" s="411"/>
    </row>
    <row r="25" spans="1:6">
      <c r="A25" s="427"/>
      <c r="B25" s="426"/>
      <c r="C25" s="424"/>
      <c r="D25" s="412"/>
      <c r="E25" s="411"/>
      <c r="F25" s="411"/>
    </row>
    <row r="26" spans="1:6" ht="18.75">
      <c r="A26" s="427"/>
      <c r="B26" s="426"/>
      <c r="C26" s="425" t="s">
        <v>2325</v>
      </c>
      <c r="D26" s="412"/>
      <c r="E26" s="411"/>
      <c r="F26" s="411"/>
    </row>
    <row r="27" spans="1:6">
      <c r="A27" s="412"/>
      <c r="B27" s="414">
        <v>1</v>
      </c>
      <c r="C27" s="415" t="s">
        <v>2324</v>
      </c>
      <c r="D27" s="423" t="s">
        <v>2323</v>
      </c>
      <c r="E27" s="411"/>
      <c r="F27" s="411">
        <f>B27*E27</f>
        <v>0</v>
      </c>
    </row>
    <row r="28" spans="1:6">
      <c r="A28" s="412"/>
      <c r="B28" s="414">
        <v>1</v>
      </c>
      <c r="C28" s="415" t="s">
        <v>2322</v>
      </c>
      <c r="D28" s="423" t="s">
        <v>2321</v>
      </c>
      <c r="E28" s="411"/>
      <c r="F28" s="411">
        <f>B28*E28</f>
        <v>0</v>
      </c>
    </row>
    <row r="29" spans="1:6">
      <c r="A29" s="412"/>
      <c r="B29" s="414"/>
      <c r="C29" s="424"/>
      <c r="D29" s="423"/>
      <c r="E29" s="411"/>
      <c r="F29" s="411"/>
    </row>
    <row r="30" spans="1:6">
      <c r="A30" s="412"/>
      <c r="B30" s="414"/>
      <c r="C30" s="422"/>
      <c r="D30" s="421"/>
      <c r="E30" s="412"/>
      <c r="F30" s="412"/>
    </row>
    <row r="31" spans="1:6" ht="21">
      <c r="A31" s="412"/>
      <c r="B31" s="414"/>
      <c r="C31" s="420" t="s">
        <v>2320</v>
      </c>
      <c r="D31" s="412"/>
      <c r="E31" s="412"/>
      <c r="F31" s="412"/>
    </row>
    <row r="32" spans="1:6">
      <c r="A32" s="412"/>
      <c r="B32" s="414"/>
      <c r="C32" s="412"/>
      <c r="D32" s="412"/>
      <c r="E32" s="411"/>
      <c r="F32" s="411"/>
    </row>
    <row r="33" spans="1:6">
      <c r="A33" s="412"/>
      <c r="B33" s="414">
        <v>196</v>
      </c>
      <c r="C33" s="415" t="s">
        <v>2319</v>
      </c>
      <c r="D33" s="412"/>
      <c r="E33" s="411"/>
      <c r="F33" s="411">
        <f t="shared" ref="F33:F41" si="2">B33*E33</f>
        <v>0</v>
      </c>
    </row>
    <row r="34" spans="1:6">
      <c r="A34" s="417"/>
      <c r="B34" s="419">
        <v>202</v>
      </c>
      <c r="C34" s="418" t="s">
        <v>2318</v>
      </c>
      <c r="D34" s="417"/>
      <c r="E34" s="416"/>
      <c r="F34" s="416">
        <f t="shared" si="2"/>
        <v>0</v>
      </c>
    </row>
    <row r="35" spans="1:6">
      <c r="A35" s="412"/>
      <c r="B35" s="414">
        <v>124</v>
      </c>
      <c r="C35" s="415" t="s">
        <v>2317</v>
      </c>
      <c r="D35" s="412"/>
      <c r="E35" s="411"/>
      <c r="F35" s="411">
        <f t="shared" si="2"/>
        <v>0</v>
      </c>
    </row>
    <row r="36" spans="1:6">
      <c r="A36" s="417"/>
      <c r="B36" s="419">
        <v>84</v>
      </c>
      <c r="C36" s="418" t="s">
        <v>2316</v>
      </c>
      <c r="D36" s="417"/>
      <c r="E36" s="416"/>
      <c r="F36" s="416">
        <f t="shared" si="2"/>
        <v>0</v>
      </c>
    </row>
    <row r="37" spans="1:6">
      <c r="A37" s="412"/>
      <c r="B37" s="414">
        <v>24</v>
      </c>
      <c r="C37" s="415" t="s">
        <v>2315</v>
      </c>
      <c r="D37" s="412"/>
      <c r="E37" s="411"/>
      <c r="F37" s="411">
        <f t="shared" si="2"/>
        <v>0</v>
      </c>
    </row>
    <row r="38" spans="1:6">
      <c r="A38" s="412"/>
      <c r="B38" s="414">
        <v>30</v>
      </c>
      <c r="C38" s="415" t="s">
        <v>2314</v>
      </c>
      <c r="D38" s="412"/>
      <c r="E38" s="411"/>
      <c r="F38" s="411">
        <f t="shared" si="2"/>
        <v>0</v>
      </c>
    </row>
    <row r="39" spans="1:6">
      <c r="A39" s="412"/>
      <c r="B39" s="414">
        <v>100</v>
      </c>
      <c r="C39" s="412" t="s">
        <v>2313</v>
      </c>
      <c r="D39" s="412"/>
      <c r="E39" s="411"/>
      <c r="F39" s="411">
        <f t="shared" si="2"/>
        <v>0</v>
      </c>
    </row>
    <row r="40" spans="1:6">
      <c r="A40" s="412"/>
      <c r="B40" s="414">
        <v>20</v>
      </c>
      <c r="C40" s="412" t="s">
        <v>2312</v>
      </c>
      <c r="D40" s="412"/>
      <c r="E40" s="411"/>
      <c r="F40" s="411">
        <f t="shared" si="2"/>
        <v>0</v>
      </c>
    </row>
    <row r="41" spans="1:6">
      <c r="A41" s="412"/>
      <c r="B41" s="414">
        <v>45</v>
      </c>
      <c r="C41" s="412" t="s">
        <v>2311</v>
      </c>
      <c r="D41" s="412"/>
      <c r="E41" s="411"/>
      <c r="F41" s="411">
        <f t="shared" si="2"/>
        <v>0</v>
      </c>
    </row>
    <row r="42" spans="1:6">
      <c r="A42" s="412"/>
      <c r="B42" s="414" t="s">
        <v>2304</v>
      </c>
      <c r="C42" s="412" t="s">
        <v>2310</v>
      </c>
      <c r="D42" s="412"/>
      <c r="E42" s="411"/>
      <c r="F42" s="411"/>
    </row>
    <row r="43" spans="1:6">
      <c r="A43" s="412"/>
      <c r="B43" s="414"/>
      <c r="C43" s="412"/>
      <c r="D43" s="412"/>
      <c r="E43" s="411"/>
      <c r="F43" s="411"/>
    </row>
    <row r="44" spans="1:6">
      <c r="A44" s="412"/>
      <c r="B44" s="414"/>
      <c r="C44" s="412"/>
      <c r="D44" s="412"/>
      <c r="E44" s="411"/>
      <c r="F44" s="411"/>
    </row>
    <row r="45" spans="1:6">
      <c r="A45" s="412"/>
      <c r="B45" s="414" t="s">
        <v>2304</v>
      </c>
      <c r="C45" s="412" t="s">
        <v>2309</v>
      </c>
      <c r="D45" s="412"/>
      <c r="E45" s="411"/>
      <c r="F45" s="411"/>
    </row>
    <row r="46" spans="1:6">
      <c r="A46" s="412"/>
      <c r="B46" s="414" t="s">
        <v>2304</v>
      </c>
      <c r="C46" s="412" t="s">
        <v>2308</v>
      </c>
      <c r="D46" s="412"/>
      <c r="E46" s="411"/>
      <c r="F46" s="411"/>
    </row>
    <row r="47" spans="1:6">
      <c r="A47" s="412"/>
      <c r="B47" s="414" t="s">
        <v>2304</v>
      </c>
      <c r="C47" s="413" t="s">
        <v>2307</v>
      </c>
      <c r="D47" s="412"/>
      <c r="E47" s="411"/>
      <c r="F47" s="411"/>
    </row>
    <row r="48" spans="1:6">
      <c r="A48" s="412"/>
      <c r="B48" s="414" t="s">
        <v>2304</v>
      </c>
      <c r="C48" s="413" t="s">
        <v>2306</v>
      </c>
      <c r="D48" s="412"/>
      <c r="E48" s="411"/>
      <c r="F48" s="411"/>
    </row>
    <row r="49" spans="1:6">
      <c r="A49" s="412"/>
      <c r="B49" s="414" t="s">
        <v>2304</v>
      </c>
      <c r="C49" s="413" t="s">
        <v>2305</v>
      </c>
      <c r="D49" s="412"/>
      <c r="E49" s="411"/>
      <c r="F49" s="411"/>
    </row>
    <row r="50" spans="1:6">
      <c r="A50" s="408"/>
      <c r="B50" s="410" t="s">
        <v>2304</v>
      </c>
      <c r="C50" s="409" t="s">
        <v>2303</v>
      </c>
      <c r="D50" s="408"/>
      <c r="E50" s="407"/>
      <c r="F50" s="407"/>
    </row>
    <row r="51" spans="1:6" ht="18.75">
      <c r="B51" s="404"/>
      <c r="C51" s="406" t="s">
        <v>2302</v>
      </c>
      <c r="F51" s="405">
        <f>SUM(F5:F50)</f>
        <v>0</v>
      </c>
    </row>
    <row r="52" spans="1:6">
      <c r="B52" s="404"/>
      <c r="C52" s="403"/>
    </row>
    <row r="53" spans="1:6" ht="15.75">
      <c r="B53" s="402" t="s">
        <v>2301</v>
      </c>
      <c r="C53" s="401"/>
      <c r="D53" s="401"/>
      <c r="E53" s="401"/>
      <c r="F53" s="400"/>
    </row>
    <row r="54" spans="1:6" ht="15.75">
      <c r="C54" s="399"/>
    </row>
    <row r="55" spans="1:6" ht="15.75">
      <c r="B55" s="399"/>
    </row>
    <row r="56" spans="1:6" ht="15.75">
      <c r="C56" s="399"/>
    </row>
    <row r="57" spans="1:6" ht="15.75">
      <c r="B57" s="399"/>
      <c r="D57" s="399"/>
      <c r="E57" s="399"/>
      <c r="F57" s="399"/>
    </row>
  </sheetData>
  <protectedRanges>
    <protectedRange password="C789" sqref="D8" name="Bereich2"/>
    <protectedRange password="C789" sqref="D30" name="Bereich2_8_2_1_4"/>
    <protectedRange password="C789" sqref="D28:D29" name="Bereich2_8_2_12_1_1"/>
  </protectedRanges>
  <pageMargins left="0.70866141732283472" right="0.70866141732283472" top="0.78740157480314965" bottom="0.78740157480314965" header="0.31496062992125984" footer="0.31496062992125984"/>
  <pageSetup paperSize="9" scale="73" orientation="landscape" r:id="rId1"/>
  <headerFooter>
    <oddHeader>&amp;L&amp;"-,Kurzíva"PROVIZORNÍ MENZA - UK ALBERTOV&amp;CProjektový rozpočet &amp;R&amp;"-,Tučné"&amp;12&amp;KFF0000D.1.4.i MĚŘENÍ A REGULACE</oddHeader>
    <oddFooter>&amp;L&amp;F&amp;C&amp;P/&amp;N&amp;R&amp;D</oddFooter>
  </headerFooter>
  <rowBreaks count="1" manualBreakCount="1">
    <brk id="54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58" t="s">
        <v>5</v>
      </c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18" t="s">
        <v>116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491" t="str">
        <f>'Rekapitulace stavby'!K6</f>
        <v>00 - Provizorní menza_RS- UK Albertov</v>
      </c>
      <c r="F7" s="492"/>
      <c r="G7" s="492"/>
      <c r="H7" s="492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483" t="s">
        <v>1650</v>
      </c>
      <c r="F9" s="490"/>
      <c r="G9" s="490"/>
      <c r="H9" s="49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26</v>
      </c>
      <c r="G12" s="33"/>
      <c r="H12" s="33"/>
      <c r="I12" s="28" t="s">
        <v>22</v>
      </c>
      <c r="J12" s="56" t="str">
        <f>'Rekapitulace stavby'!AN8</f>
        <v>20. 12. 2021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493" t="str">
        <f>'Rekapitulace stavby'!E14</f>
        <v>Vyplň údaj</v>
      </c>
      <c r="F18" s="475"/>
      <c r="G18" s="475"/>
      <c r="H18" s="475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JIKA CZ s.r.o.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479" t="s">
        <v>1</v>
      </c>
      <c r="F27" s="479"/>
      <c r="G27" s="479"/>
      <c r="H27" s="4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40</v>
      </c>
      <c r="E33" s="28" t="s">
        <v>41</v>
      </c>
      <c r="F33" s="100">
        <f>ROUND((SUM(BE118:BE121)),  2)</f>
        <v>0</v>
      </c>
      <c r="G33" s="33"/>
      <c r="H33" s="33"/>
      <c r="I33" s="101">
        <v>0.21</v>
      </c>
      <c r="J33" s="100">
        <f>ROUND(((SUM(BE118:BE121))*I33),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0">
        <f>ROUND((SUM(BF118:BF121)),  2)</f>
        <v>0</v>
      </c>
      <c r="G34" s="33"/>
      <c r="H34" s="33"/>
      <c r="I34" s="101">
        <v>0.15</v>
      </c>
      <c r="J34" s="100">
        <f>ROUND(((SUM(BF118:BF121))*I34),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0">
        <f>ROUND((SUM(BG118:BG121)),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0">
        <f>ROUND((SUM(BH118:BH121)),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0">
        <f>ROUND((SUM(BI118:BI121)),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491" t="str">
        <f>E7</f>
        <v>00 - Provizorní menza_RS- UK Albertov</v>
      </c>
      <c r="F85" s="492"/>
      <c r="G85" s="492"/>
      <c r="H85" s="49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483" t="str">
        <f>E9</f>
        <v>12 - SLABOPROUD</v>
      </c>
      <c r="F87" s="490"/>
      <c r="G87" s="490"/>
      <c r="H87" s="49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20. 12. 2021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28" t="s">
        <v>30</v>
      </c>
      <c r="J91" s="31" t="str">
        <f>E21</f>
        <v>JIKA CZ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  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125</v>
      </c>
      <c r="D94" s="102"/>
      <c r="E94" s="102"/>
      <c r="F94" s="102"/>
      <c r="G94" s="102"/>
      <c r="H94" s="102"/>
      <c r="I94" s="102"/>
      <c r="J94" s="111" t="s">
        <v>126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127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5" customHeight="1">
      <c r="B97" s="113"/>
      <c r="D97" s="114" t="s">
        <v>136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1651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140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491" t="str">
        <f>E7</f>
        <v>00 - Provizorní menza_RS- UK Albertov</v>
      </c>
      <c r="F108" s="492"/>
      <c r="G108" s="492"/>
      <c r="H108" s="492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121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483" t="str">
        <f>E9</f>
        <v>12 - SLABOPROUD</v>
      </c>
      <c r="F110" s="490"/>
      <c r="G110" s="490"/>
      <c r="H110" s="490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 xml:space="preserve"> </v>
      </c>
      <c r="G112" s="33"/>
      <c r="H112" s="33"/>
      <c r="I112" s="28" t="s">
        <v>22</v>
      </c>
      <c r="J112" s="56" t="str">
        <f>IF(J12="","",J12)</f>
        <v>20. 12. 2021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24</v>
      </c>
      <c r="D114" s="33"/>
      <c r="E114" s="33"/>
      <c r="F114" s="26" t="str">
        <f>E15</f>
        <v xml:space="preserve"> </v>
      </c>
      <c r="G114" s="33"/>
      <c r="H114" s="33"/>
      <c r="I114" s="28" t="s">
        <v>30</v>
      </c>
      <c r="J114" s="31" t="str">
        <f>E21</f>
        <v>JIKA CZ s.r.o.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28</v>
      </c>
      <c r="D115" s="33"/>
      <c r="E115" s="33"/>
      <c r="F115" s="26" t="str">
        <f>IF(E18="","",E18)</f>
        <v>Vyplň údaj</v>
      </c>
      <c r="G115" s="33"/>
      <c r="H115" s="33"/>
      <c r="I115" s="28" t="s">
        <v>33</v>
      </c>
      <c r="J115" s="31" t="str">
        <f>E24</f>
        <v xml:space="preserve">   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1"/>
      <c r="B117" s="122"/>
      <c r="C117" s="123" t="s">
        <v>141</v>
      </c>
      <c r="D117" s="124" t="s">
        <v>61</v>
      </c>
      <c r="E117" s="124" t="s">
        <v>57</v>
      </c>
      <c r="F117" s="124" t="s">
        <v>58</v>
      </c>
      <c r="G117" s="124" t="s">
        <v>142</v>
      </c>
      <c r="H117" s="124" t="s">
        <v>143</v>
      </c>
      <c r="I117" s="124" t="s">
        <v>144</v>
      </c>
      <c r="J117" s="125" t="s">
        <v>126</v>
      </c>
      <c r="K117" s="126" t="s">
        <v>145</v>
      </c>
      <c r="L117" s="127"/>
      <c r="M117" s="63" t="s">
        <v>1</v>
      </c>
      <c r="N117" s="64" t="s">
        <v>40</v>
      </c>
      <c r="O117" s="64" t="s">
        <v>146</v>
      </c>
      <c r="P117" s="64" t="s">
        <v>147</v>
      </c>
      <c r="Q117" s="64" t="s">
        <v>148</v>
      </c>
      <c r="R117" s="64" t="s">
        <v>149</v>
      </c>
      <c r="S117" s="64" t="s">
        <v>150</v>
      </c>
      <c r="T117" s="65" t="s">
        <v>151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3"/>
      <c r="B118" s="34"/>
      <c r="C118" s="70" t="s">
        <v>152</v>
      </c>
      <c r="D118" s="33"/>
      <c r="E118" s="33"/>
      <c r="F118" s="33"/>
      <c r="G118" s="33"/>
      <c r="H118" s="33"/>
      <c r="I118" s="33"/>
      <c r="J118" s="128">
        <f>BK118</f>
        <v>0</v>
      </c>
      <c r="K118" s="33"/>
      <c r="L118" s="34"/>
      <c r="M118" s="66"/>
      <c r="N118" s="57"/>
      <c r="O118" s="67"/>
      <c r="P118" s="129">
        <f>P119</f>
        <v>0</v>
      </c>
      <c r="Q118" s="67"/>
      <c r="R118" s="129">
        <f>R119</f>
        <v>0</v>
      </c>
      <c r="S118" s="67"/>
      <c r="T118" s="130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75</v>
      </c>
      <c r="AU118" s="18" t="s">
        <v>128</v>
      </c>
      <c r="BK118" s="131">
        <f>BK119</f>
        <v>0</v>
      </c>
    </row>
    <row r="119" spans="1:65" s="12" customFormat="1" ht="25.9" customHeight="1">
      <c r="B119" s="132"/>
      <c r="D119" s="133" t="s">
        <v>75</v>
      </c>
      <c r="E119" s="134" t="s">
        <v>442</v>
      </c>
      <c r="F119" s="134" t="s">
        <v>443</v>
      </c>
      <c r="I119" s="135"/>
      <c r="J119" s="136">
        <f>BK119</f>
        <v>0</v>
      </c>
      <c r="L119" s="132"/>
      <c r="M119" s="137"/>
      <c r="N119" s="138"/>
      <c r="O119" s="138"/>
      <c r="P119" s="139">
        <f>P120</f>
        <v>0</v>
      </c>
      <c r="Q119" s="138"/>
      <c r="R119" s="139">
        <f>R120</f>
        <v>0</v>
      </c>
      <c r="S119" s="138"/>
      <c r="T119" s="140">
        <f>T120</f>
        <v>0</v>
      </c>
      <c r="AR119" s="133" t="s">
        <v>86</v>
      </c>
      <c r="AT119" s="141" t="s">
        <v>75</v>
      </c>
      <c r="AU119" s="141" t="s">
        <v>76</v>
      </c>
      <c r="AY119" s="133" t="s">
        <v>155</v>
      </c>
      <c r="BK119" s="142">
        <f>BK120</f>
        <v>0</v>
      </c>
    </row>
    <row r="120" spans="1:65" s="12" customFormat="1" ht="22.9" customHeight="1">
      <c r="B120" s="132"/>
      <c r="D120" s="133" t="s">
        <v>75</v>
      </c>
      <c r="E120" s="143" t="s">
        <v>1652</v>
      </c>
      <c r="F120" s="143" t="s">
        <v>1653</v>
      </c>
      <c r="I120" s="135"/>
      <c r="J120" s="144">
        <f>BK120</f>
        <v>0</v>
      </c>
      <c r="L120" s="132"/>
      <c r="M120" s="137"/>
      <c r="N120" s="138"/>
      <c r="O120" s="138"/>
      <c r="P120" s="139">
        <f>P121</f>
        <v>0</v>
      </c>
      <c r="Q120" s="138"/>
      <c r="R120" s="139">
        <f>R121</f>
        <v>0</v>
      </c>
      <c r="S120" s="138"/>
      <c r="T120" s="140">
        <f>T121</f>
        <v>0</v>
      </c>
      <c r="AR120" s="133" t="s">
        <v>86</v>
      </c>
      <c r="AT120" s="141" t="s">
        <v>75</v>
      </c>
      <c r="AU120" s="141" t="s">
        <v>84</v>
      </c>
      <c r="AY120" s="133" t="s">
        <v>155</v>
      </c>
      <c r="BK120" s="142">
        <f>BK121</f>
        <v>0</v>
      </c>
    </row>
    <row r="121" spans="1:65" s="2" customFormat="1" ht="16.5" customHeight="1">
      <c r="A121" s="33"/>
      <c r="B121" s="145"/>
      <c r="C121" s="146" t="s">
        <v>86</v>
      </c>
      <c r="D121" s="146" t="s">
        <v>157</v>
      </c>
      <c r="E121" s="147" t="s">
        <v>1654</v>
      </c>
      <c r="F121" s="148" t="s">
        <v>1655</v>
      </c>
      <c r="G121" s="149" t="s">
        <v>1656</v>
      </c>
      <c r="H121" s="150">
        <v>1</v>
      </c>
      <c r="I121" s="151"/>
      <c r="J121" s="152">
        <f>ROUND(I121*H121,2)</f>
        <v>0</v>
      </c>
      <c r="K121" s="153"/>
      <c r="L121" s="34"/>
      <c r="M121" s="196" t="s">
        <v>1</v>
      </c>
      <c r="N121" s="197" t="s">
        <v>41</v>
      </c>
      <c r="O121" s="198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8" t="s">
        <v>188</v>
      </c>
      <c r="AT121" s="158" t="s">
        <v>157</v>
      </c>
      <c r="AU121" s="158" t="s">
        <v>86</v>
      </c>
      <c r="AY121" s="18" t="s">
        <v>155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8" t="s">
        <v>84</v>
      </c>
      <c r="BK121" s="159">
        <f>ROUND(I121*H121,2)</f>
        <v>0</v>
      </c>
      <c r="BL121" s="18" t="s">
        <v>188</v>
      </c>
      <c r="BM121" s="158" t="s">
        <v>1657</v>
      </c>
    </row>
    <row r="122" spans="1:65" s="2" customFormat="1" ht="6.95" customHeight="1">
      <c r="A122" s="33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34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autoFilter ref="C117:K121" xr:uid="{00000000-0009-0000-0000-00000B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F15B-F164-4B55-9214-7C448E8DD44C}">
  <dimension ref="A1:D27"/>
  <sheetViews>
    <sheetView workbookViewId="0">
      <selection activeCell="G19" sqref="G19"/>
    </sheetView>
  </sheetViews>
  <sheetFormatPr defaultRowHeight="15"/>
  <cols>
    <col min="1" max="1" width="42.5" style="509" bestFit="1" customWidth="1"/>
    <col min="2" max="2" width="10.1640625" style="508" bestFit="1" customWidth="1"/>
    <col min="3" max="3" width="13.1640625" style="508" bestFit="1" customWidth="1"/>
    <col min="4" max="5" width="9.33203125" style="507"/>
    <col min="6" max="6" width="0" style="507" hidden="1" customWidth="1"/>
    <col min="7" max="16384" width="9.33203125" style="507"/>
  </cols>
  <sheetData>
    <row r="1" spans="1:4">
      <c r="A1" s="520" t="s">
        <v>2156</v>
      </c>
      <c r="B1" s="519" t="s">
        <v>2111</v>
      </c>
      <c r="C1" s="519" t="s">
        <v>2110</v>
      </c>
      <c r="D1" s="510"/>
    </row>
    <row r="2" spans="1:4">
      <c r="A2" s="516" t="s">
        <v>2109</v>
      </c>
      <c r="B2" s="515"/>
      <c r="C2" s="515"/>
      <c r="D2" s="510"/>
    </row>
    <row r="3" spans="1:4">
      <c r="A3" s="512" t="s">
        <v>2108</v>
      </c>
      <c r="B3" s="511">
        <f>('12-Rozpočet'!E75) + ('12-Rozpočet'!H75)</f>
        <v>0</v>
      </c>
      <c r="C3" s="511"/>
      <c r="D3" s="510"/>
    </row>
    <row r="4" spans="1:4">
      <c r="A4" s="512" t="s">
        <v>2107</v>
      </c>
      <c r="B4" s="511">
        <f>B3 * '12-Parametry'!B16 / 100</f>
        <v>0</v>
      </c>
      <c r="C4" s="511">
        <f>B3 * '12-Parametry'!B17 / 100</f>
        <v>0</v>
      </c>
      <c r="D4" s="510"/>
    </row>
    <row r="5" spans="1:4">
      <c r="A5" s="512" t="s">
        <v>2106</v>
      </c>
      <c r="B5" s="511"/>
      <c r="C5" s="511">
        <f>0 + ('12-Rozpočet'!E100)</f>
        <v>0</v>
      </c>
      <c r="D5" s="510"/>
    </row>
    <row r="6" spans="1:4">
      <c r="A6" s="512" t="s">
        <v>2105</v>
      </c>
      <c r="B6" s="511"/>
      <c r="C6" s="511">
        <f>0 + ('12-Rozpočet'!H100)</f>
        <v>0</v>
      </c>
      <c r="D6" s="510"/>
    </row>
    <row r="7" spans="1:4">
      <c r="A7" s="518" t="s">
        <v>2104</v>
      </c>
      <c r="B7" s="517">
        <f>B3 + B4</f>
        <v>0</v>
      </c>
      <c r="C7" s="517">
        <f>C3 + C4 + C5 + C6</f>
        <v>0</v>
      </c>
      <c r="D7" s="510"/>
    </row>
    <row r="8" spans="1:4">
      <c r="A8" s="512" t="s">
        <v>2103</v>
      </c>
      <c r="B8" s="511"/>
      <c r="C8" s="511">
        <f>(C5 + C6) * '12-Parametry'!B18 / 100</f>
        <v>0</v>
      </c>
      <c r="D8" s="510"/>
    </row>
    <row r="9" spans="1:4">
      <c r="A9" s="512" t="s">
        <v>2102</v>
      </c>
      <c r="B9" s="511"/>
      <c r="C9" s="511">
        <f>0 + 0</f>
        <v>0</v>
      </c>
      <c r="D9" s="510"/>
    </row>
    <row r="10" spans="1:4">
      <c r="A10" s="512" t="s">
        <v>156</v>
      </c>
      <c r="B10" s="511"/>
      <c r="C10" s="511">
        <f>('12-Rozpočet'!E117) + ('12-Rozpočet'!H117)</f>
        <v>0</v>
      </c>
      <c r="D10" s="510"/>
    </row>
    <row r="11" spans="1:4">
      <c r="A11" s="512" t="s">
        <v>2101</v>
      </c>
      <c r="B11" s="511"/>
      <c r="C11" s="511">
        <f>(C9 + C10) * '12-Parametry'!B19 / 100</f>
        <v>0</v>
      </c>
      <c r="D11" s="510"/>
    </row>
    <row r="12" spans="1:4">
      <c r="A12" s="518" t="s">
        <v>2100</v>
      </c>
      <c r="B12" s="517">
        <f>B7</f>
        <v>0</v>
      </c>
      <c r="C12" s="517">
        <f>C7 + C8 + C9 + C10 + C11</f>
        <v>0</v>
      </c>
      <c r="D12" s="510"/>
    </row>
    <row r="13" spans="1:4">
      <c r="A13" s="512" t="s">
        <v>2099</v>
      </c>
      <c r="B13" s="511"/>
      <c r="C13" s="511">
        <f>(B12 + C12) * '12-Parametry'!B20 / 100</f>
        <v>0</v>
      </c>
      <c r="D13" s="510"/>
    </row>
    <row r="14" spans="1:4">
      <c r="A14" s="512" t="s">
        <v>2377</v>
      </c>
      <c r="B14" s="511"/>
      <c r="C14" s="511">
        <f>(B12 + C12) * '12-Parametry'!B21 / 100</f>
        <v>0</v>
      </c>
      <c r="D14" s="510"/>
    </row>
    <row r="15" spans="1:4">
      <c r="A15" s="512" t="s">
        <v>2097</v>
      </c>
      <c r="B15" s="511"/>
      <c r="C15" s="511">
        <f>(B7 + C7) * '12-Parametry'!B22 / 100</f>
        <v>0</v>
      </c>
      <c r="D15" s="510"/>
    </row>
    <row r="16" spans="1:4">
      <c r="A16" s="516" t="s">
        <v>2096</v>
      </c>
      <c r="B16" s="515"/>
      <c r="C16" s="515">
        <f>B12 + C12 + C13 + C14 + C15</f>
        <v>0</v>
      </c>
      <c r="D16" s="510"/>
    </row>
    <row r="17" spans="1:4">
      <c r="A17" s="512" t="s">
        <v>1</v>
      </c>
      <c r="B17" s="511"/>
      <c r="C17" s="511"/>
      <c r="D17" s="510"/>
    </row>
    <row r="18" spans="1:4">
      <c r="A18" s="516" t="s">
        <v>2095</v>
      </c>
      <c r="B18" s="515"/>
      <c r="C18" s="515"/>
      <c r="D18" s="510"/>
    </row>
    <row r="19" spans="1:4">
      <c r="A19" s="512" t="s">
        <v>2094</v>
      </c>
      <c r="B19" s="511"/>
      <c r="C19" s="511">
        <f>C12 * '12-Parametry'!B23 / 100</f>
        <v>0</v>
      </c>
      <c r="D19" s="510"/>
    </row>
    <row r="20" spans="1:4">
      <c r="A20" s="512" t="s">
        <v>2093</v>
      </c>
      <c r="B20" s="511"/>
      <c r="C20" s="511">
        <f>C12 * '12-Parametry'!B24 / 100</f>
        <v>0</v>
      </c>
      <c r="D20" s="510"/>
    </row>
    <row r="21" spans="1:4">
      <c r="A21" s="516" t="s">
        <v>2092</v>
      </c>
      <c r="B21" s="515"/>
      <c r="C21" s="515">
        <f>C19 + C20</f>
        <v>0</v>
      </c>
      <c r="D21" s="510"/>
    </row>
    <row r="22" spans="1:4">
      <c r="A22" s="512" t="s">
        <v>2091</v>
      </c>
      <c r="B22" s="511"/>
      <c r="C22" s="511">
        <f>'12-Parametry'!B25 * '12-Parametry'!B28 * (C16 * '12-Parametry'!B27)^'12-Parametry'!B26</f>
        <v>0</v>
      </c>
      <c r="D22" s="510"/>
    </row>
    <row r="23" spans="1:4">
      <c r="A23" s="512" t="s">
        <v>1</v>
      </c>
      <c r="B23" s="511"/>
      <c r="C23" s="511"/>
      <c r="D23" s="510"/>
    </row>
    <row r="24" spans="1:4">
      <c r="A24" s="514" t="s">
        <v>2090</v>
      </c>
      <c r="B24" s="513"/>
      <c r="C24" s="513">
        <f>C16 + C21 + C22</f>
        <v>0</v>
      </c>
      <c r="D24" s="510"/>
    </row>
    <row r="25" spans="1:4">
      <c r="A25" s="512" t="s">
        <v>1</v>
      </c>
      <c r="B25" s="511"/>
      <c r="C25" s="511"/>
      <c r="D25" s="510"/>
    </row>
    <row r="26" spans="1:4">
      <c r="A26" s="512" t="s">
        <v>2376</v>
      </c>
      <c r="B26" s="511"/>
      <c r="C26" s="511">
        <f>C24 * '12-Parametry'!B29 / 100</f>
        <v>0</v>
      </c>
      <c r="D26" s="510"/>
    </row>
    <row r="27" spans="1:4">
      <c r="A27" s="512" t="s">
        <v>2376</v>
      </c>
      <c r="B27" s="511"/>
      <c r="C27" s="511">
        <f>C24 * '12-Parametry'!B30 / 100</f>
        <v>0</v>
      </c>
      <c r="D27" s="510"/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877C-D8D0-4836-82D1-4670CEE9B7DD}">
  <dimension ref="A1:J118"/>
  <sheetViews>
    <sheetView topLeftCell="A94" workbookViewId="0">
      <selection activeCell="G105" sqref="G105:G115"/>
    </sheetView>
  </sheetViews>
  <sheetFormatPr defaultRowHeight="15"/>
  <cols>
    <col min="1" max="1" width="59.1640625" style="523" customWidth="1"/>
    <col min="2" max="2" width="4.1640625" style="523" bestFit="1" customWidth="1"/>
    <col min="3" max="3" width="6.6640625" style="522" bestFit="1" customWidth="1"/>
    <col min="4" max="4" width="9.1640625" style="522" bestFit="1" customWidth="1"/>
    <col min="5" max="5" width="13.33203125" style="522" bestFit="1" customWidth="1"/>
    <col min="6" max="6" width="3.6640625" style="523" bestFit="1" customWidth="1"/>
    <col min="7" max="7" width="8.1640625" style="522" bestFit="1" customWidth="1"/>
    <col min="8" max="8" width="13" style="522" bestFit="1" customWidth="1"/>
    <col min="9" max="10" width="9.33203125" style="521"/>
    <col min="11" max="11" width="0" style="521" hidden="1" customWidth="1"/>
    <col min="12" max="16384" width="9.33203125" style="521"/>
  </cols>
  <sheetData>
    <row r="1" spans="1:10" ht="23.25">
      <c r="A1" s="534" t="s">
        <v>2156</v>
      </c>
      <c r="B1" s="534" t="s">
        <v>2155</v>
      </c>
      <c r="C1" s="533" t="s">
        <v>2154</v>
      </c>
      <c r="D1" s="533" t="s">
        <v>2153</v>
      </c>
      <c r="E1" s="533" t="s">
        <v>2152</v>
      </c>
      <c r="F1" s="534" t="s">
        <v>2480</v>
      </c>
      <c r="G1" s="533" t="s">
        <v>2151</v>
      </c>
      <c r="H1" s="533" t="s">
        <v>2150</v>
      </c>
      <c r="I1" s="524"/>
      <c r="J1" s="524"/>
    </row>
    <row r="2" spans="1:10" ht="24.75">
      <c r="A2" s="530" t="s">
        <v>2479</v>
      </c>
      <c r="B2" s="530" t="s">
        <v>1</v>
      </c>
      <c r="C2" s="529"/>
      <c r="D2" s="529"/>
      <c r="E2" s="529"/>
      <c r="F2" s="530" t="s">
        <v>1</v>
      </c>
      <c r="G2" s="529"/>
      <c r="H2" s="529"/>
      <c r="I2" s="524"/>
      <c r="J2" s="524"/>
    </row>
    <row r="3" spans="1:10">
      <c r="A3" s="530" t="s">
        <v>2478</v>
      </c>
      <c r="B3" s="530" t="s">
        <v>1</v>
      </c>
      <c r="C3" s="529"/>
      <c r="D3" s="529"/>
      <c r="E3" s="529"/>
      <c r="F3" s="530" t="s">
        <v>1</v>
      </c>
      <c r="G3" s="529"/>
      <c r="H3" s="529"/>
      <c r="I3" s="524"/>
      <c r="J3" s="524"/>
    </row>
    <row r="4" spans="1:10" ht="48.75">
      <c r="A4" s="530" t="s">
        <v>2477</v>
      </c>
      <c r="B4" s="530" t="s">
        <v>1</v>
      </c>
      <c r="C4" s="529"/>
      <c r="D4" s="529"/>
      <c r="E4" s="529"/>
      <c r="F4" s="530" t="s">
        <v>1</v>
      </c>
      <c r="G4" s="529"/>
      <c r="H4" s="529"/>
      <c r="I4" s="524"/>
      <c r="J4" s="524"/>
    </row>
    <row r="5" spans="1:10" ht="24.75">
      <c r="A5" s="530" t="s">
        <v>2476</v>
      </c>
      <c r="B5" s="530" t="s">
        <v>1</v>
      </c>
      <c r="C5" s="529"/>
      <c r="D5" s="529"/>
      <c r="E5" s="529"/>
      <c r="F5" s="530" t="s">
        <v>1</v>
      </c>
      <c r="G5" s="529"/>
      <c r="H5" s="529"/>
      <c r="I5" s="524"/>
      <c r="J5" s="524"/>
    </row>
    <row r="6" spans="1:10" ht="48.75">
      <c r="A6" s="530" t="s">
        <v>2475</v>
      </c>
      <c r="B6" s="530" t="s">
        <v>1</v>
      </c>
      <c r="C6" s="529"/>
      <c r="D6" s="529"/>
      <c r="E6" s="529"/>
      <c r="F6" s="530" t="s">
        <v>1</v>
      </c>
      <c r="G6" s="529"/>
      <c r="H6" s="529"/>
      <c r="I6" s="524"/>
      <c r="J6" s="524"/>
    </row>
    <row r="7" spans="1:10" ht="48.75">
      <c r="A7" s="530" t="s">
        <v>2474</v>
      </c>
      <c r="B7" s="530" t="s">
        <v>1</v>
      </c>
      <c r="C7" s="529"/>
      <c r="D7" s="529"/>
      <c r="E7" s="529"/>
      <c r="F7" s="530" t="s">
        <v>1</v>
      </c>
      <c r="G7" s="529"/>
      <c r="H7" s="529"/>
      <c r="I7" s="524"/>
      <c r="J7" s="524"/>
    </row>
    <row r="8" spans="1:10" ht="96.75">
      <c r="A8" s="530" t="s">
        <v>2473</v>
      </c>
      <c r="B8" s="530" t="s">
        <v>1</v>
      </c>
      <c r="C8" s="529"/>
      <c r="D8" s="529"/>
      <c r="E8" s="529"/>
      <c r="F8" s="530" t="s">
        <v>1</v>
      </c>
      <c r="G8" s="529"/>
      <c r="H8" s="529"/>
      <c r="I8" s="524"/>
      <c r="J8" s="524"/>
    </row>
    <row r="9" spans="1:10" ht="24.75">
      <c r="A9" s="530" t="s">
        <v>2472</v>
      </c>
      <c r="B9" s="530" t="s">
        <v>1</v>
      </c>
      <c r="C9" s="529"/>
      <c r="D9" s="529"/>
      <c r="E9" s="529"/>
      <c r="F9" s="530" t="s">
        <v>1</v>
      </c>
      <c r="G9" s="529"/>
      <c r="H9" s="529"/>
      <c r="I9" s="524"/>
      <c r="J9" s="524"/>
    </row>
    <row r="10" spans="1:10">
      <c r="A10" s="528" t="s">
        <v>2471</v>
      </c>
      <c r="B10" s="528" t="s">
        <v>1</v>
      </c>
      <c r="C10" s="527"/>
      <c r="D10" s="527"/>
      <c r="E10" s="527"/>
      <c r="F10" s="528" t="s">
        <v>1</v>
      </c>
      <c r="G10" s="527"/>
      <c r="H10" s="527"/>
      <c r="I10" s="524"/>
      <c r="J10" s="524"/>
    </row>
    <row r="11" spans="1:10">
      <c r="A11" s="532" t="s">
        <v>2470</v>
      </c>
      <c r="B11" s="532" t="s">
        <v>1</v>
      </c>
      <c r="C11" s="531"/>
      <c r="D11" s="531"/>
      <c r="E11" s="531"/>
      <c r="F11" s="532" t="s">
        <v>1</v>
      </c>
      <c r="G11" s="531"/>
      <c r="H11" s="531"/>
      <c r="I11" s="524"/>
      <c r="J11" s="524"/>
    </row>
    <row r="12" spans="1:10">
      <c r="A12" s="530" t="s">
        <v>2469</v>
      </c>
      <c r="B12" s="530" t="s">
        <v>1</v>
      </c>
      <c r="C12" s="529"/>
      <c r="D12" s="529"/>
      <c r="E12" s="529"/>
      <c r="F12" s="530" t="s">
        <v>1</v>
      </c>
      <c r="G12" s="529"/>
      <c r="H12" s="529"/>
      <c r="I12" s="524"/>
      <c r="J12" s="524"/>
    </row>
    <row r="13" spans="1:10">
      <c r="A13" s="526" t="s">
        <v>2468</v>
      </c>
      <c r="B13" s="526" t="s">
        <v>387</v>
      </c>
      <c r="C13" s="525">
        <v>1</v>
      </c>
      <c r="D13" s="525"/>
      <c r="E13" s="525">
        <f>C13*D13</f>
        <v>0</v>
      </c>
      <c r="F13" s="526" t="s">
        <v>1</v>
      </c>
      <c r="G13" s="525"/>
      <c r="H13" s="525">
        <f>C13*G13</f>
        <v>0</v>
      </c>
      <c r="I13" s="524"/>
      <c r="J13" s="524"/>
    </row>
    <row r="14" spans="1:10">
      <c r="A14" s="530" t="s">
        <v>2467</v>
      </c>
      <c r="B14" s="530" t="s">
        <v>1</v>
      </c>
      <c r="C14" s="529"/>
      <c r="D14" s="529"/>
      <c r="E14" s="529"/>
      <c r="F14" s="530" t="s">
        <v>1</v>
      </c>
      <c r="G14" s="529"/>
      <c r="H14" s="529"/>
      <c r="I14" s="524"/>
      <c r="J14" s="524"/>
    </row>
    <row r="15" spans="1:10">
      <c r="A15" s="526" t="s">
        <v>2466</v>
      </c>
      <c r="B15" s="526" t="s">
        <v>387</v>
      </c>
      <c r="C15" s="525">
        <v>1</v>
      </c>
      <c r="D15" s="525"/>
      <c r="E15" s="525">
        <f>C15*D15</f>
        <v>0</v>
      </c>
      <c r="F15" s="526" t="s">
        <v>1</v>
      </c>
      <c r="G15" s="525"/>
      <c r="H15" s="525">
        <f>C15*G15</f>
        <v>0</v>
      </c>
      <c r="I15" s="524"/>
      <c r="J15" s="524"/>
    </row>
    <row r="16" spans="1:10">
      <c r="A16" s="530" t="s">
        <v>2465</v>
      </c>
      <c r="B16" s="530" t="s">
        <v>1</v>
      </c>
      <c r="C16" s="529"/>
      <c r="D16" s="529"/>
      <c r="E16" s="529"/>
      <c r="F16" s="530" t="s">
        <v>1</v>
      </c>
      <c r="G16" s="529"/>
      <c r="H16" s="529"/>
      <c r="I16" s="524"/>
      <c r="J16" s="524"/>
    </row>
    <row r="17" spans="1:10">
      <c r="A17" s="526" t="s">
        <v>2464</v>
      </c>
      <c r="B17" s="526" t="s">
        <v>387</v>
      </c>
      <c r="C17" s="525">
        <v>1</v>
      </c>
      <c r="D17" s="525"/>
      <c r="E17" s="525">
        <f>C17*D17</f>
        <v>0</v>
      </c>
      <c r="F17" s="526" t="s">
        <v>1</v>
      </c>
      <c r="G17" s="525"/>
      <c r="H17" s="525">
        <f>C17*G17</f>
        <v>0</v>
      </c>
      <c r="I17" s="524"/>
      <c r="J17" s="524"/>
    </row>
    <row r="18" spans="1:10">
      <c r="A18" s="530" t="s">
        <v>2463</v>
      </c>
      <c r="B18" s="530" t="s">
        <v>1</v>
      </c>
      <c r="C18" s="529"/>
      <c r="D18" s="529"/>
      <c r="E18" s="529"/>
      <c r="F18" s="530" t="s">
        <v>1</v>
      </c>
      <c r="G18" s="529"/>
      <c r="H18" s="529"/>
      <c r="I18" s="524"/>
      <c r="J18" s="524"/>
    </row>
    <row r="19" spans="1:10">
      <c r="A19" s="526" t="s">
        <v>2462</v>
      </c>
      <c r="B19" s="526" t="s">
        <v>387</v>
      </c>
      <c r="C19" s="525">
        <v>1</v>
      </c>
      <c r="D19" s="525"/>
      <c r="E19" s="525">
        <f>C19*D19</f>
        <v>0</v>
      </c>
      <c r="F19" s="526" t="s">
        <v>1</v>
      </c>
      <c r="G19" s="525"/>
      <c r="H19" s="525">
        <f>C19*G19</f>
        <v>0</v>
      </c>
      <c r="I19" s="524"/>
      <c r="J19" s="524"/>
    </row>
    <row r="20" spans="1:10">
      <c r="A20" s="526" t="s">
        <v>1</v>
      </c>
      <c r="B20" s="526" t="s">
        <v>1</v>
      </c>
      <c r="C20" s="525"/>
      <c r="D20" s="525"/>
      <c r="E20" s="525"/>
      <c r="F20" s="526" t="s">
        <v>1</v>
      </c>
      <c r="G20" s="525"/>
      <c r="H20" s="525"/>
      <c r="I20" s="524"/>
      <c r="J20" s="524"/>
    </row>
    <row r="21" spans="1:10">
      <c r="A21" s="530" t="s">
        <v>2461</v>
      </c>
      <c r="B21" s="530" t="s">
        <v>1</v>
      </c>
      <c r="C21" s="529"/>
      <c r="D21" s="529"/>
      <c r="E21" s="529"/>
      <c r="F21" s="530" t="s">
        <v>1</v>
      </c>
      <c r="G21" s="529"/>
      <c r="H21" s="529"/>
      <c r="I21" s="524"/>
      <c r="J21" s="524"/>
    </row>
    <row r="22" spans="1:10">
      <c r="A22" s="526" t="s">
        <v>2460</v>
      </c>
      <c r="B22" s="526" t="s">
        <v>387</v>
      </c>
      <c r="C22" s="525">
        <v>3</v>
      </c>
      <c r="D22" s="525"/>
      <c r="E22" s="525">
        <f>C22*D22</f>
        <v>0</v>
      </c>
      <c r="F22" s="526" t="s">
        <v>1</v>
      </c>
      <c r="G22" s="525"/>
      <c r="H22" s="525">
        <f>C22*G22</f>
        <v>0</v>
      </c>
      <c r="I22" s="524"/>
      <c r="J22" s="524"/>
    </row>
    <row r="23" spans="1:10">
      <c r="A23" s="530" t="s">
        <v>2459</v>
      </c>
      <c r="B23" s="530" t="s">
        <v>1</v>
      </c>
      <c r="C23" s="529"/>
      <c r="D23" s="529"/>
      <c r="E23" s="529"/>
      <c r="F23" s="530" t="s">
        <v>1</v>
      </c>
      <c r="G23" s="529"/>
      <c r="H23" s="529"/>
      <c r="I23" s="524"/>
      <c r="J23" s="524"/>
    </row>
    <row r="24" spans="1:10">
      <c r="A24" s="526" t="s">
        <v>2458</v>
      </c>
      <c r="B24" s="526" t="s">
        <v>387</v>
      </c>
      <c r="C24" s="525">
        <v>1</v>
      </c>
      <c r="D24" s="525"/>
      <c r="E24" s="525">
        <f>C24*D24</f>
        <v>0</v>
      </c>
      <c r="F24" s="526" t="s">
        <v>1</v>
      </c>
      <c r="G24" s="525"/>
      <c r="H24" s="525">
        <f>C24*G24</f>
        <v>0</v>
      </c>
      <c r="I24" s="524"/>
      <c r="J24" s="524"/>
    </row>
    <row r="25" spans="1:10">
      <c r="A25" s="526" t="s">
        <v>1</v>
      </c>
      <c r="B25" s="526" t="s">
        <v>1</v>
      </c>
      <c r="C25" s="525"/>
      <c r="D25" s="525"/>
      <c r="E25" s="525"/>
      <c r="F25" s="526" t="s">
        <v>1</v>
      </c>
      <c r="G25" s="525"/>
      <c r="H25" s="525"/>
      <c r="I25" s="524"/>
      <c r="J25" s="524"/>
    </row>
    <row r="26" spans="1:10">
      <c r="A26" s="530" t="s">
        <v>2457</v>
      </c>
      <c r="B26" s="530" t="s">
        <v>1</v>
      </c>
      <c r="C26" s="529"/>
      <c r="D26" s="529"/>
      <c r="E26" s="529"/>
      <c r="F26" s="530" t="s">
        <v>1</v>
      </c>
      <c r="G26" s="529"/>
      <c r="H26" s="529"/>
      <c r="I26" s="524"/>
      <c r="J26" s="524"/>
    </row>
    <row r="27" spans="1:10" ht="23.25">
      <c r="A27" s="526" t="s">
        <v>2456</v>
      </c>
      <c r="B27" s="526" t="s">
        <v>387</v>
      </c>
      <c r="C27" s="525">
        <v>1</v>
      </c>
      <c r="D27" s="525"/>
      <c r="E27" s="525">
        <f>C27*D27</f>
        <v>0</v>
      </c>
      <c r="F27" s="526" t="s">
        <v>1</v>
      </c>
      <c r="G27" s="525"/>
      <c r="H27" s="525">
        <f>C27*G27</f>
        <v>0</v>
      </c>
      <c r="I27" s="524"/>
      <c r="J27" s="524"/>
    </row>
    <row r="28" spans="1:10">
      <c r="A28" s="526" t="s">
        <v>1</v>
      </c>
      <c r="B28" s="526" t="s">
        <v>1</v>
      </c>
      <c r="C28" s="525"/>
      <c r="D28" s="525"/>
      <c r="E28" s="525"/>
      <c r="F28" s="526" t="s">
        <v>1</v>
      </c>
      <c r="G28" s="525"/>
      <c r="H28" s="525"/>
      <c r="I28" s="524"/>
      <c r="J28" s="524"/>
    </row>
    <row r="29" spans="1:10">
      <c r="A29" s="530" t="s">
        <v>2455</v>
      </c>
      <c r="B29" s="530" t="s">
        <v>1</v>
      </c>
      <c r="C29" s="529"/>
      <c r="D29" s="529"/>
      <c r="E29" s="529"/>
      <c r="F29" s="530" t="s">
        <v>1</v>
      </c>
      <c r="G29" s="529"/>
      <c r="H29" s="529"/>
      <c r="I29" s="524"/>
      <c r="J29" s="524"/>
    </row>
    <row r="30" spans="1:10">
      <c r="A30" s="526" t="s">
        <v>2454</v>
      </c>
      <c r="B30" s="526" t="s">
        <v>387</v>
      </c>
      <c r="C30" s="525">
        <v>2</v>
      </c>
      <c r="D30" s="525"/>
      <c r="E30" s="525">
        <f>C30*D30</f>
        <v>0</v>
      </c>
      <c r="F30" s="526" t="s">
        <v>1</v>
      </c>
      <c r="G30" s="525"/>
      <c r="H30" s="525">
        <f>C30*G30</f>
        <v>0</v>
      </c>
      <c r="I30" s="524"/>
      <c r="J30" s="524"/>
    </row>
    <row r="31" spans="1:10">
      <c r="A31" s="526" t="s">
        <v>2453</v>
      </c>
      <c r="B31" s="526" t="s">
        <v>387</v>
      </c>
      <c r="C31" s="525">
        <v>1</v>
      </c>
      <c r="D31" s="525"/>
      <c r="E31" s="525">
        <f>C31*D31</f>
        <v>0</v>
      </c>
      <c r="F31" s="526" t="s">
        <v>1</v>
      </c>
      <c r="G31" s="525"/>
      <c r="H31" s="525">
        <f>C31*G31</f>
        <v>0</v>
      </c>
      <c r="I31" s="524"/>
      <c r="J31" s="524"/>
    </row>
    <row r="32" spans="1:10">
      <c r="A32" s="530" t="s">
        <v>2452</v>
      </c>
      <c r="B32" s="530" t="s">
        <v>1</v>
      </c>
      <c r="C32" s="529"/>
      <c r="D32" s="529"/>
      <c r="E32" s="529"/>
      <c r="F32" s="530" t="s">
        <v>1</v>
      </c>
      <c r="G32" s="529"/>
      <c r="H32" s="529"/>
      <c r="I32" s="524"/>
      <c r="J32" s="524"/>
    </row>
    <row r="33" spans="1:10">
      <c r="A33" s="526" t="s">
        <v>2451</v>
      </c>
      <c r="B33" s="526" t="s">
        <v>387</v>
      </c>
      <c r="C33" s="525">
        <v>9</v>
      </c>
      <c r="D33" s="525"/>
      <c r="E33" s="525">
        <f>C33*D33</f>
        <v>0</v>
      </c>
      <c r="F33" s="526" t="s">
        <v>1</v>
      </c>
      <c r="G33" s="525"/>
      <c r="H33" s="525">
        <f>C33*G33</f>
        <v>0</v>
      </c>
      <c r="I33" s="524"/>
      <c r="J33" s="524"/>
    </row>
    <row r="34" spans="1:10">
      <c r="A34" s="530" t="s">
        <v>2450</v>
      </c>
      <c r="B34" s="530" t="s">
        <v>1</v>
      </c>
      <c r="C34" s="529"/>
      <c r="D34" s="529"/>
      <c r="E34" s="529"/>
      <c r="F34" s="530" t="s">
        <v>1</v>
      </c>
      <c r="G34" s="529"/>
      <c r="H34" s="529"/>
      <c r="I34" s="524"/>
      <c r="J34" s="524"/>
    </row>
    <row r="35" spans="1:10" ht="23.25">
      <c r="A35" s="526" t="s">
        <v>2449</v>
      </c>
      <c r="B35" s="526" t="s">
        <v>387</v>
      </c>
      <c r="C35" s="525">
        <v>9</v>
      </c>
      <c r="D35" s="525"/>
      <c r="E35" s="525">
        <f>C35*D35</f>
        <v>0</v>
      </c>
      <c r="F35" s="526" t="s">
        <v>1</v>
      </c>
      <c r="G35" s="525"/>
      <c r="H35" s="525">
        <f>C35*G35</f>
        <v>0</v>
      </c>
      <c r="I35" s="524"/>
      <c r="J35" s="524"/>
    </row>
    <row r="36" spans="1:10">
      <c r="A36" s="526" t="s">
        <v>2416</v>
      </c>
      <c r="B36" s="526" t="s">
        <v>387</v>
      </c>
      <c r="C36" s="525">
        <v>1</v>
      </c>
      <c r="D36" s="525"/>
      <c r="E36" s="525">
        <f>C36*D36</f>
        <v>0</v>
      </c>
      <c r="F36" s="526" t="s">
        <v>1</v>
      </c>
      <c r="G36" s="525"/>
      <c r="H36" s="525">
        <f>C36*G36</f>
        <v>0</v>
      </c>
      <c r="I36" s="524"/>
      <c r="J36" s="524"/>
    </row>
    <row r="37" spans="1:10">
      <c r="A37" s="532" t="s">
        <v>2448</v>
      </c>
      <c r="B37" s="532" t="s">
        <v>1</v>
      </c>
      <c r="C37" s="531"/>
      <c r="D37" s="531"/>
      <c r="E37" s="531">
        <f>SUM(E12:E36)</f>
        <v>0</v>
      </c>
      <c r="F37" s="532" t="s">
        <v>1</v>
      </c>
      <c r="G37" s="531"/>
      <c r="H37" s="531">
        <f>SUM(H12:H36)</f>
        <v>0</v>
      </c>
      <c r="I37" s="524"/>
      <c r="J37" s="524"/>
    </row>
    <row r="38" spans="1:10">
      <c r="A38" s="526" t="s">
        <v>1</v>
      </c>
      <c r="B38" s="526" t="s">
        <v>1</v>
      </c>
      <c r="C38" s="525"/>
      <c r="D38" s="525"/>
      <c r="E38" s="525"/>
      <c r="F38" s="526" t="s">
        <v>1</v>
      </c>
      <c r="G38" s="525"/>
      <c r="H38" s="525"/>
      <c r="I38" s="524"/>
      <c r="J38" s="524"/>
    </row>
    <row r="39" spans="1:10">
      <c r="A39" s="532" t="s">
        <v>2447</v>
      </c>
      <c r="B39" s="532" t="s">
        <v>1</v>
      </c>
      <c r="C39" s="531"/>
      <c r="D39" s="531"/>
      <c r="E39" s="531"/>
      <c r="F39" s="532" t="s">
        <v>1</v>
      </c>
      <c r="G39" s="531"/>
      <c r="H39" s="531"/>
      <c r="I39" s="524"/>
      <c r="J39" s="524"/>
    </row>
    <row r="40" spans="1:10">
      <c r="A40" s="530" t="s">
        <v>2446</v>
      </c>
      <c r="B40" s="530" t="s">
        <v>1</v>
      </c>
      <c r="C40" s="529"/>
      <c r="D40" s="529"/>
      <c r="E40" s="529"/>
      <c r="F40" s="530" t="s">
        <v>1</v>
      </c>
      <c r="G40" s="529"/>
      <c r="H40" s="529"/>
      <c r="I40" s="524"/>
      <c r="J40" s="524"/>
    </row>
    <row r="41" spans="1:10">
      <c r="A41" s="526" t="s">
        <v>2445</v>
      </c>
      <c r="B41" s="526" t="s">
        <v>387</v>
      </c>
      <c r="C41" s="525">
        <v>1</v>
      </c>
      <c r="D41" s="525"/>
      <c r="E41" s="525">
        <f>C41*D41</f>
        <v>0</v>
      </c>
      <c r="F41" s="526" t="s">
        <v>1</v>
      </c>
      <c r="G41" s="525"/>
      <c r="H41" s="525">
        <f>C41*G41</f>
        <v>0</v>
      </c>
      <c r="I41" s="524"/>
      <c r="J41" s="524"/>
    </row>
    <row r="42" spans="1:10">
      <c r="A42" s="530" t="s">
        <v>2444</v>
      </c>
      <c r="B42" s="530" t="s">
        <v>1</v>
      </c>
      <c r="C42" s="529"/>
      <c r="D42" s="529"/>
      <c r="E42" s="529"/>
      <c r="F42" s="530" t="s">
        <v>1</v>
      </c>
      <c r="G42" s="529"/>
      <c r="H42" s="529"/>
      <c r="I42" s="524"/>
      <c r="J42" s="524"/>
    </row>
    <row r="43" spans="1:10">
      <c r="A43" s="526" t="s">
        <v>2443</v>
      </c>
      <c r="B43" s="526" t="s">
        <v>387</v>
      </c>
      <c r="C43" s="525">
        <v>1</v>
      </c>
      <c r="D43" s="525"/>
      <c r="E43" s="525">
        <f>C43*D43</f>
        <v>0</v>
      </c>
      <c r="F43" s="526" t="s">
        <v>1</v>
      </c>
      <c r="G43" s="525"/>
      <c r="H43" s="525">
        <f>C43*G43</f>
        <v>0</v>
      </c>
      <c r="I43" s="524"/>
      <c r="J43" s="524"/>
    </row>
    <row r="44" spans="1:10">
      <c r="A44" s="530" t="s">
        <v>2442</v>
      </c>
      <c r="B44" s="530" t="s">
        <v>1</v>
      </c>
      <c r="C44" s="529"/>
      <c r="D44" s="529"/>
      <c r="E44" s="529"/>
      <c r="F44" s="530" t="s">
        <v>1</v>
      </c>
      <c r="G44" s="529"/>
      <c r="H44" s="529"/>
      <c r="I44" s="524"/>
      <c r="J44" s="524"/>
    </row>
    <row r="45" spans="1:10" ht="23.25">
      <c r="A45" s="526" t="s">
        <v>2441</v>
      </c>
      <c r="B45" s="526" t="s">
        <v>387</v>
      </c>
      <c r="C45" s="525">
        <v>1</v>
      </c>
      <c r="D45" s="525"/>
      <c r="E45" s="525">
        <f>C45*D45</f>
        <v>0</v>
      </c>
      <c r="F45" s="526" t="s">
        <v>1</v>
      </c>
      <c r="G45" s="525"/>
      <c r="H45" s="525">
        <f>C45*G45</f>
        <v>0</v>
      </c>
      <c r="I45" s="524"/>
      <c r="J45" s="524"/>
    </row>
    <row r="46" spans="1:10">
      <c r="A46" s="526" t="s">
        <v>2440</v>
      </c>
      <c r="B46" s="526" t="s">
        <v>387</v>
      </c>
      <c r="C46" s="525">
        <v>1</v>
      </c>
      <c r="D46" s="525"/>
      <c r="E46" s="525">
        <f>C46*D46</f>
        <v>0</v>
      </c>
      <c r="F46" s="526" t="s">
        <v>1</v>
      </c>
      <c r="G46" s="525"/>
      <c r="H46" s="525">
        <f>C46*G46</f>
        <v>0</v>
      </c>
      <c r="I46" s="524"/>
      <c r="J46" s="524"/>
    </row>
    <row r="47" spans="1:10">
      <c r="A47" s="526" t="s">
        <v>2439</v>
      </c>
      <c r="B47" s="526" t="s">
        <v>387</v>
      </c>
      <c r="C47" s="525">
        <v>1</v>
      </c>
      <c r="D47" s="525"/>
      <c r="E47" s="525">
        <f>C47*D47</f>
        <v>0</v>
      </c>
      <c r="F47" s="526" t="s">
        <v>1</v>
      </c>
      <c r="G47" s="525"/>
      <c r="H47" s="525">
        <f>C47*G47</f>
        <v>0</v>
      </c>
      <c r="I47" s="524"/>
      <c r="J47" s="524"/>
    </row>
    <row r="48" spans="1:10">
      <c r="A48" s="530" t="s">
        <v>2438</v>
      </c>
      <c r="B48" s="530" t="s">
        <v>1</v>
      </c>
      <c r="C48" s="529"/>
      <c r="D48" s="529"/>
      <c r="E48" s="529"/>
      <c r="F48" s="530" t="s">
        <v>1</v>
      </c>
      <c r="G48" s="529"/>
      <c r="H48" s="529"/>
      <c r="I48" s="524"/>
      <c r="J48" s="524"/>
    </row>
    <row r="49" spans="1:10">
      <c r="A49" s="526" t="s">
        <v>2437</v>
      </c>
      <c r="B49" s="526" t="s">
        <v>387</v>
      </c>
      <c r="C49" s="525">
        <v>1</v>
      </c>
      <c r="D49" s="525"/>
      <c r="E49" s="525">
        <f>C49*D49</f>
        <v>0</v>
      </c>
      <c r="F49" s="526" t="s">
        <v>1</v>
      </c>
      <c r="G49" s="525"/>
      <c r="H49" s="525">
        <f>C49*G49</f>
        <v>0</v>
      </c>
      <c r="I49" s="524"/>
      <c r="J49" s="524"/>
    </row>
    <row r="50" spans="1:10">
      <c r="A50" s="530" t="s">
        <v>2436</v>
      </c>
      <c r="B50" s="530" t="s">
        <v>1</v>
      </c>
      <c r="C50" s="529"/>
      <c r="D50" s="529"/>
      <c r="E50" s="529"/>
      <c r="F50" s="530" t="s">
        <v>1</v>
      </c>
      <c r="G50" s="529"/>
      <c r="H50" s="529"/>
      <c r="I50" s="524"/>
      <c r="J50" s="524"/>
    </row>
    <row r="51" spans="1:10">
      <c r="A51" s="526" t="s">
        <v>2435</v>
      </c>
      <c r="B51" s="526" t="s">
        <v>387</v>
      </c>
      <c r="C51" s="525">
        <v>1</v>
      </c>
      <c r="D51" s="525"/>
      <c r="E51" s="525">
        <f>C51*D51</f>
        <v>0</v>
      </c>
      <c r="F51" s="526" t="s">
        <v>1</v>
      </c>
      <c r="G51" s="525"/>
      <c r="H51" s="525">
        <f>C51*G51</f>
        <v>0</v>
      </c>
      <c r="I51" s="524"/>
      <c r="J51" s="524"/>
    </row>
    <row r="52" spans="1:10">
      <c r="A52" s="530" t="s">
        <v>2434</v>
      </c>
      <c r="B52" s="530" t="s">
        <v>1</v>
      </c>
      <c r="C52" s="529"/>
      <c r="D52" s="529"/>
      <c r="E52" s="529"/>
      <c r="F52" s="530" t="s">
        <v>1</v>
      </c>
      <c r="G52" s="529"/>
      <c r="H52" s="529"/>
      <c r="I52" s="524"/>
      <c r="J52" s="524"/>
    </row>
    <row r="53" spans="1:10" ht="34.5">
      <c r="A53" s="526" t="s">
        <v>2433</v>
      </c>
      <c r="B53" s="526" t="s">
        <v>387</v>
      </c>
      <c r="C53" s="525">
        <v>1</v>
      </c>
      <c r="D53" s="525"/>
      <c r="E53" s="525">
        <f>C53*D53</f>
        <v>0</v>
      </c>
      <c r="F53" s="526" t="s">
        <v>1</v>
      </c>
      <c r="G53" s="525"/>
      <c r="H53" s="525">
        <f>C53*G53</f>
        <v>0</v>
      </c>
      <c r="I53" s="524"/>
      <c r="J53" s="524"/>
    </row>
    <row r="54" spans="1:10">
      <c r="A54" s="526" t="s">
        <v>2432</v>
      </c>
      <c r="B54" s="526" t="s">
        <v>387</v>
      </c>
      <c r="C54" s="525">
        <v>2</v>
      </c>
      <c r="D54" s="525"/>
      <c r="E54" s="525">
        <f>C54*D54</f>
        <v>0</v>
      </c>
      <c r="F54" s="526" t="s">
        <v>1</v>
      </c>
      <c r="G54" s="525"/>
      <c r="H54" s="525">
        <f>C54*G54</f>
        <v>0</v>
      </c>
      <c r="I54" s="524"/>
      <c r="J54" s="524"/>
    </row>
    <row r="55" spans="1:10">
      <c r="A55" s="530" t="s">
        <v>2431</v>
      </c>
      <c r="B55" s="530" t="s">
        <v>1</v>
      </c>
      <c r="C55" s="529"/>
      <c r="D55" s="529"/>
      <c r="E55" s="529"/>
      <c r="F55" s="530" t="s">
        <v>1</v>
      </c>
      <c r="G55" s="529"/>
      <c r="H55" s="529"/>
      <c r="I55" s="524"/>
      <c r="J55" s="524"/>
    </row>
    <row r="56" spans="1:10">
      <c r="A56" s="526" t="s">
        <v>2430</v>
      </c>
      <c r="B56" s="526" t="s">
        <v>387</v>
      </c>
      <c r="C56" s="525">
        <v>7</v>
      </c>
      <c r="D56" s="525"/>
      <c r="E56" s="525">
        <f>C56*D56</f>
        <v>0</v>
      </c>
      <c r="F56" s="526" t="s">
        <v>1</v>
      </c>
      <c r="G56" s="525"/>
      <c r="H56" s="525">
        <f>C56*G56</f>
        <v>0</v>
      </c>
      <c r="I56" s="524"/>
      <c r="J56" s="524"/>
    </row>
    <row r="57" spans="1:10">
      <c r="A57" s="530" t="s">
        <v>2429</v>
      </c>
      <c r="B57" s="530" t="s">
        <v>1</v>
      </c>
      <c r="C57" s="529"/>
      <c r="D57" s="529"/>
      <c r="E57" s="529"/>
      <c r="F57" s="530" t="s">
        <v>1</v>
      </c>
      <c r="G57" s="529"/>
      <c r="H57" s="529"/>
      <c r="I57" s="524"/>
      <c r="J57" s="524"/>
    </row>
    <row r="58" spans="1:10">
      <c r="A58" s="526" t="s">
        <v>2428</v>
      </c>
      <c r="B58" s="526" t="s">
        <v>387</v>
      </c>
      <c r="C58" s="525">
        <v>5</v>
      </c>
      <c r="D58" s="525"/>
      <c r="E58" s="525">
        <f>C58*D58</f>
        <v>0</v>
      </c>
      <c r="F58" s="526" t="s">
        <v>1</v>
      </c>
      <c r="G58" s="525"/>
      <c r="H58" s="525">
        <f>C58*G58</f>
        <v>0</v>
      </c>
      <c r="I58" s="524"/>
      <c r="J58" s="524"/>
    </row>
    <row r="59" spans="1:10">
      <c r="A59" s="530" t="s">
        <v>2427</v>
      </c>
      <c r="B59" s="530" t="s">
        <v>1</v>
      </c>
      <c r="C59" s="529"/>
      <c r="D59" s="529"/>
      <c r="E59" s="529"/>
      <c r="F59" s="530" t="s">
        <v>1</v>
      </c>
      <c r="G59" s="529"/>
      <c r="H59" s="529"/>
      <c r="I59" s="524"/>
      <c r="J59" s="524"/>
    </row>
    <row r="60" spans="1:10">
      <c r="A60" s="526" t="s">
        <v>2426</v>
      </c>
      <c r="B60" s="526" t="s">
        <v>387</v>
      </c>
      <c r="C60" s="525">
        <v>5</v>
      </c>
      <c r="D60" s="525"/>
      <c r="E60" s="525">
        <f>C60*D60</f>
        <v>0</v>
      </c>
      <c r="F60" s="526" t="s">
        <v>1</v>
      </c>
      <c r="G60" s="525"/>
      <c r="H60" s="525">
        <f>C60*G60</f>
        <v>0</v>
      </c>
      <c r="I60" s="524"/>
      <c r="J60" s="524"/>
    </row>
    <row r="61" spans="1:10">
      <c r="A61" s="530" t="s">
        <v>2418</v>
      </c>
      <c r="B61" s="530" t="s">
        <v>1</v>
      </c>
      <c r="C61" s="529"/>
      <c r="D61" s="529"/>
      <c r="E61" s="529"/>
      <c r="F61" s="530" t="s">
        <v>1</v>
      </c>
      <c r="G61" s="529"/>
      <c r="H61" s="529"/>
      <c r="I61" s="524"/>
      <c r="J61" s="524"/>
    </row>
    <row r="62" spans="1:10">
      <c r="A62" s="526" t="s">
        <v>2425</v>
      </c>
      <c r="B62" s="526" t="s">
        <v>387</v>
      </c>
      <c r="C62" s="525">
        <v>1</v>
      </c>
      <c r="D62" s="525"/>
      <c r="E62" s="525">
        <f>C62*D62</f>
        <v>0</v>
      </c>
      <c r="F62" s="526" t="s">
        <v>1</v>
      </c>
      <c r="G62" s="525"/>
      <c r="H62" s="525">
        <f>C62*G62</f>
        <v>0</v>
      </c>
      <c r="I62" s="524"/>
      <c r="J62" s="524"/>
    </row>
    <row r="63" spans="1:10">
      <c r="A63" s="526" t="s">
        <v>2416</v>
      </c>
      <c r="B63" s="526" t="s">
        <v>387</v>
      </c>
      <c r="C63" s="525">
        <v>1</v>
      </c>
      <c r="D63" s="525"/>
      <c r="E63" s="525">
        <f>C63*D63</f>
        <v>0</v>
      </c>
      <c r="F63" s="526" t="s">
        <v>1</v>
      </c>
      <c r="G63" s="525"/>
      <c r="H63" s="525">
        <f>C63*G63</f>
        <v>0</v>
      </c>
      <c r="I63" s="524"/>
      <c r="J63" s="524"/>
    </row>
    <row r="64" spans="1:10" ht="24.75">
      <c r="A64" s="532" t="s">
        <v>2424</v>
      </c>
      <c r="B64" s="532" t="s">
        <v>1</v>
      </c>
      <c r="C64" s="531"/>
      <c r="D64" s="531"/>
      <c r="E64" s="531">
        <f>SUM(E40:E63)</f>
        <v>0</v>
      </c>
      <c r="F64" s="532" t="s">
        <v>1</v>
      </c>
      <c r="G64" s="531"/>
      <c r="H64" s="531">
        <f>SUM(H40:H63)</f>
        <v>0</v>
      </c>
      <c r="I64" s="524"/>
      <c r="J64" s="524"/>
    </row>
    <row r="65" spans="1:10">
      <c r="A65" s="526" t="s">
        <v>1</v>
      </c>
      <c r="B65" s="526" t="s">
        <v>1</v>
      </c>
      <c r="C65" s="525"/>
      <c r="D65" s="525"/>
      <c r="E65" s="525"/>
      <c r="F65" s="526" t="s">
        <v>1</v>
      </c>
      <c r="G65" s="525"/>
      <c r="H65" s="525"/>
      <c r="I65" s="524"/>
      <c r="J65" s="524"/>
    </row>
    <row r="66" spans="1:10">
      <c r="A66" s="532" t="s">
        <v>2423</v>
      </c>
      <c r="B66" s="532" t="s">
        <v>1</v>
      </c>
      <c r="C66" s="531"/>
      <c r="D66" s="531"/>
      <c r="E66" s="531"/>
      <c r="F66" s="532" t="s">
        <v>1</v>
      </c>
      <c r="G66" s="531"/>
      <c r="H66" s="531"/>
      <c r="I66" s="524"/>
      <c r="J66" s="524"/>
    </row>
    <row r="67" spans="1:10">
      <c r="A67" s="530" t="s">
        <v>2422</v>
      </c>
      <c r="B67" s="530" t="s">
        <v>1</v>
      </c>
      <c r="C67" s="529"/>
      <c r="D67" s="529"/>
      <c r="E67" s="529"/>
      <c r="F67" s="530" t="s">
        <v>1</v>
      </c>
      <c r="G67" s="529"/>
      <c r="H67" s="529"/>
      <c r="I67" s="524"/>
      <c r="J67" s="524"/>
    </row>
    <row r="68" spans="1:10">
      <c r="A68" s="526" t="s">
        <v>2421</v>
      </c>
      <c r="B68" s="526" t="s">
        <v>387</v>
      </c>
      <c r="C68" s="525">
        <v>1</v>
      </c>
      <c r="D68" s="525"/>
      <c r="E68" s="525">
        <f>C68*D68</f>
        <v>0</v>
      </c>
      <c r="F68" s="526" t="s">
        <v>1</v>
      </c>
      <c r="G68" s="525"/>
      <c r="H68" s="525">
        <f>C68*G68</f>
        <v>0</v>
      </c>
      <c r="I68" s="524"/>
      <c r="J68" s="524"/>
    </row>
    <row r="69" spans="1:10">
      <c r="A69" s="526" t="s">
        <v>2420</v>
      </c>
      <c r="B69" s="526" t="s">
        <v>387</v>
      </c>
      <c r="C69" s="525">
        <v>2</v>
      </c>
      <c r="D69" s="525"/>
      <c r="E69" s="525">
        <f>C69*D69</f>
        <v>0</v>
      </c>
      <c r="F69" s="526" t="s">
        <v>1</v>
      </c>
      <c r="G69" s="525"/>
      <c r="H69" s="525">
        <f>C69*G69</f>
        <v>0</v>
      </c>
      <c r="I69" s="524"/>
      <c r="J69" s="524"/>
    </row>
    <row r="70" spans="1:10">
      <c r="A70" s="526" t="s">
        <v>2419</v>
      </c>
      <c r="B70" s="526" t="s">
        <v>387</v>
      </c>
      <c r="C70" s="525">
        <v>1</v>
      </c>
      <c r="D70" s="525"/>
      <c r="E70" s="525">
        <f>C70*D70</f>
        <v>0</v>
      </c>
      <c r="F70" s="526" t="s">
        <v>1</v>
      </c>
      <c r="G70" s="525"/>
      <c r="H70" s="525">
        <f>C70*G70</f>
        <v>0</v>
      </c>
      <c r="I70" s="524"/>
      <c r="J70" s="524"/>
    </row>
    <row r="71" spans="1:10">
      <c r="A71" s="530" t="s">
        <v>2418</v>
      </c>
      <c r="B71" s="530" t="s">
        <v>1</v>
      </c>
      <c r="C71" s="529"/>
      <c r="D71" s="529"/>
      <c r="E71" s="529"/>
      <c r="F71" s="530" t="s">
        <v>1</v>
      </c>
      <c r="G71" s="529"/>
      <c r="H71" s="529"/>
      <c r="I71" s="524"/>
      <c r="J71" s="524"/>
    </row>
    <row r="72" spans="1:10">
      <c r="A72" s="526" t="s">
        <v>2417</v>
      </c>
      <c r="B72" s="526" t="s">
        <v>387</v>
      </c>
      <c r="C72" s="525">
        <v>1</v>
      </c>
      <c r="D72" s="525"/>
      <c r="E72" s="525">
        <f>C72*D72</f>
        <v>0</v>
      </c>
      <c r="F72" s="526" t="s">
        <v>1</v>
      </c>
      <c r="G72" s="525"/>
      <c r="H72" s="525">
        <f>C72*G72</f>
        <v>0</v>
      </c>
      <c r="I72" s="524"/>
      <c r="J72" s="524"/>
    </row>
    <row r="73" spans="1:10">
      <c r="A73" s="526" t="s">
        <v>2416</v>
      </c>
      <c r="B73" s="526" t="s">
        <v>387</v>
      </c>
      <c r="C73" s="525">
        <v>1</v>
      </c>
      <c r="D73" s="525"/>
      <c r="E73" s="525">
        <f>C73*D73</f>
        <v>0</v>
      </c>
      <c r="F73" s="526" t="s">
        <v>1</v>
      </c>
      <c r="G73" s="525"/>
      <c r="H73" s="525">
        <f>C73*G73</f>
        <v>0</v>
      </c>
      <c r="I73" s="524"/>
      <c r="J73" s="524"/>
    </row>
    <row r="74" spans="1:10">
      <c r="A74" s="532" t="s">
        <v>2415</v>
      </c>
      <c r="B74" s="532" t="s">
        <v>1</v>
      </c>
      <c r="C74" s="531"/>
      <c r="D74" s="531"/>
      <c r="E74" s="531">
        <f>SUM(E67:E73)</f>
        <v>0</v>
      </c>
      <c r="F74" s="532" t="s">
        <v>1</v>
      </c>
      <c r="G74" s="531"/>
      <c r="H74" s="531">
        <f>SUM(H67:H73)</f>
        <v>0</v>
      </c>
      <c r="I74" s="524"/>
      <c r="J74" s="524"/>
    </row>
    <row r="75" spans="1:10">
      <c r="A75" s="528" t="s">
        <v>2414</v>
      </c>
      <c r="B75" s="528" t="s">
        <v>1</v>
      </c>
      <c r="C75" s="527"/>
      <c r="D75" s="527"/>
      <c r="E75" s="527">
        <f>SUM(E11:E36,E38,E40:E63,E65,E67:E73)</f>
        <v>0</v>
      </c>
      <c r="F75" s="528" t="s">
        <v>1</v>
      </c>
      <c r="G75" s="527"/>
      <c r="H75" s="527">
        <f>SUM(H11:H36,H38,H40:H63,H65,H67:H73)</f>
        <v>0</v>
      </c>
      <c r="I75" s="524"/>
      <c r="J75" s="524"/>
    </row>
    <row r="76" spans="1:10">
      <c r="A76" s="526" t="s">
        <v>1</v>
      </c>
      <c r="B76" s="526" t="s">
        <v>1</v>
      </c>
      <c r="C76" s="525"/>
      <c r="D76" s="525"/>
      <c r="E76" s="525"/>
      <c r="F76" s="526" t="s">
        <v>1</v>
      </c>
      <c r="G76" s="525"/>
      <c r="H76" s="525"/>
      <c r="I76" s="524"/>
      <c r="J76" s="524"/>
    </row>
    <row r="77" spans="1:10">
      <c r="A77" s="528" t="s">
        <v>2413</v>
      </c>
      <c r="B77" s="528" t="s">
        <v>1</v>
      </c>
      <c r="C77" s="527"/>
      <c r="D77" s="527"/>
      <c r="E77" s="527"/>
      <c r="F77" s="528" t="s">
        <v>1</v>
      </c>
      <c r="G77" s="527"/>
      <c r="H77" s="527"/>
      <c r="I77" s="524"/>
      <c r="J77" s="524"/>
    </row>
    <row r="78" spans="1:10">
      <c r="A78" s="530" t="s">
        <v>2412</v>
      </c>
      <c r="B78" s="530" t="s">
        <v>1</v>
      </c>
      <c r="C78" s="529"/>
      <c r="D78" s="529"/>
      <c r="E78" s="529"/>
      <c r="F78" s="530" t="s">
        <v>1</v>
      </c>
      <c r="G78" s="529"/>
      <c r="H78" s="529"/>
      <c r="I78" s="524"/>
      <c r="J78" s="524"/>
    </row>
    <row r="79" spans="1:10">
      <c r="A79" s="526" t="s">
        <v>2411</v>
      </c>
      <c r="B79" s="526" t="s">
        <v>292</v>
      </c>
      <c r="C79" s="525">
        <v>187</v>
      </c>
      <c r="D79" s="525"/>
      <c r="E79" s="525">
        <f>C79*D79</f>
        <v>0</v>
      </c>
      <c r="F79" s="526" t="s">
        <v>1</v>
      </c>
      <c r="G79" s="525"/>
      <c r="H79" s="525">
        <f>C79*G79</f>
        <v>0</v>
      </c>
      <c r="I79" s="524"/>
      <c r="J79" s="524"/>
    </row>
    <row r="80" spans="1:10">
      <c r="A80" s="526" t="s">
        <v>2410</v>
      </c>
      <c r="B80" s="526" t="s">
        <v>292</v>
      </c>
      <c r="C80" s="525">
        <v>15</v>
      </c>
      <c r="D80" s="525"/>
      <c r="E80" s="525">
        <f>C80*D80</f>
        <v>0</v>
      </c>
      <c r="F80" s="526" t="s">
        <v>1</v>
      </c>
      <c r="G80" s="525"/>
      <c r="H80" s="525">
        <f>C80*G80</f>
        <v>0</v>
      </c>
      <c r="I80" s="524"/>
      <c r="J80" s="524"/>
    </row>
    <row r="81" spans="1:10">
      <c r="A81" s="530" t="s">
        <v>2409</v>
      </c>
      <c r="B81" s="530" t="s">
        <v>1</v>
      </c>
      <c r="C81" s="529"/>
      <c r="D81" s="529"/>
      <c r="E81" s="529"/>
      <c r="F81" s="530" t="s">
        <v>1</v>
      </c>
      <c r="G81" s="529"/>
      <c r="H81" s="529"/>
      <c r="I81" s="524"/>
      <c r="J81" s="524"/>
    </row>
    <row r="82" spans="1:10">
      <c r="A82" s="526" t="s">
        <v>2408</v>
      </c>
      <c r="B82" s="526" t="s">
        <v>292</v>
      </c>
      <c r="C82" s="525">
        <v>29</v>
      </c>
      <c r="D82" s="525"/>
      <c r="E82" s="525">
        <f>C82*D82</f>
        <v>0</v>
      </c>
      <c r="F82" s="526" t="s">
        <v>1</v>
      </c>
      <c r="G82" s="525"/>
      <c r="H82" s="525">
        <f>C82*G82</f>
        <v>0</v>
      </c>
      <c r="I82" s="524"/>
      <c r="J82" s="524"/>
    </row>
    <row r="83" spans="1:10">
      <c r="A83" s="526" t="s">
        <v>2407</v>
      </c>
      <c r="B83" s="526" t="s">
        <v>292</v>
      </c>
      <c r="C83" s="525">
        <v>182</v>
      </c>
      <c r="D83" s="525"/>
      <c r="E83" s="525">
        <f>C83*D83</f>
        <v>0</v>
      </c>
      <c r="F83" s="526" t="s">
        <v>1</v>
      </c>
      <c r="G83" s="525"/>
      <c r="H83" s="525">
        <f>C83*G83</f>
        <v>0</v>
      </c>
      <c r="I83" s="524"/>
      <c r="J83" s="524"/>
    </row>
    <row r="84" spans="1:10">
      <c r="A84" s="526" t="s">
        <v>2406</v>
      </c>
      <c r="B84" s="526" t="s">
        <v>292</v>
      </c>
      <c r="C84" s="525">
        <v>25</v>
      </c>
      <c r="D84" s="525"/>
      <c r="E84" s="525">
        <f>C84*D84</f>
        <v>0</v>
      </c>
      <c r="F84" s="526" t="s">
        <v>1</v>
      </c>
      <c r="G84" s="525"/>
      <c r="H84" s="525">
        <f>C84*G84</f>
        <v>0</v>
      </c>
      <c r="I84" s="524"/>
      <c r="J84" s="524"/>
    </row>
    <row r="85" spans="1:10">
      <c r="A85" s="530" t="s">
        <v>2405</v>
      </c>
      <c r="B85" s="530" t="s">
        <v>1</v>
      </c>
      <c r="C85" s="529"/>
      <c r="D85" s="529"/>
      <c r="E85" s="529"/>
      <c r="F85" s="530" t="s">
        <v>1</v>
      </c>
      <c r="G85" s="529"/>
      <c r="H85" s="529"/>
      <c r="I85" s="524"/>
      <c r="J85" s="524"/>
    </row>
    <row r="86" spans="1:10">
      <c r="A86" s="526" t="s">
        <v>2404</v>
      </c>
      <c r="B86" s="526" t="s">
        <v>292</v>
      </c>
      <c r="C86" s="525">
        <v>83</v>
      </c>
      <c r="D86" s="525"/>
      <c r="E86" s="525">
        <f>C86*D86</f>
        <v>0</v>
      </c>
      <c r="F86" s="526" t="s">
        <v>1</v>
      </c>
      <c r="G86" s="525"/>
      <c r="H86" s="525">
        <f>C86*G86</f>
        <v>0</v>
      </c>
      <c r="I86" s="524"/>
      <c r="J86" s="524"/>
    </row>
    <row r="87" spans="1:10">
      <c r="A87" s="526" t="s">
        <v>1</v>
      </c>
      <c r="B87" s="526" t="s">
        <v>1</v>
      </c>
      <c r="C87" s="525"/>
      <c r="D87" s="525"/>
      <c r="E87" s="525"/>
      <c r="F87" s="526" t="s">
        <v>1</v>
      </c>
      <c r="G87" s="525"/>
      <c r="H87" s="525"/>
      <c r="I87" s="524"/>
      <c r="J87" s="524"/>
    </row>
    <row r="88" spans="1:10">
      <c r="A88" s="530" t="s">
        <v>2403</v>
      </c>
      <c r="B88" s="530" t="s">
        <v>1</v>
      </c>
      <c r="C88" s="529"/>
      <c r="D88" s="529"/>
      <c r="E88" s="529"/>
      <c r="F88" s="530" t="s">
        <v>1</v>
      </c>
      <c r="G88" s="529"/>
      <c r="H88" s="529"/>
      <c r="I88" s="524"/>
      <c r="J88" s="524"/>
    </row>
    <row r="89" spans="1:10">
      <c r="A89" s="526" t="s">
        <v>2402</v>
      </c>
      <c r="B89" s="526" t="s">
        <v>292</v>
      </c>
      <c r="C89" s="525">
        <v>5</v>
      </c>
      <c r="D89" s="525"/>
      <c r="E89" s="525">
        <f>C89*D89</f>
        <v>0</v>
      </c>
      <c r="F89" s="526" t="s">
        <v>1</v>
      </c>
      <c r="G89" s="525"/>
      <c r="H89" s="525">
        <f>C89*G89</f>
        <v>0</v>
      </c>
      <c r="I89" s="524"/>
      <c r="J89" s="524"/>
    </row>
    <row r="90" spans="1:10">
      <c r="A90" s="526" t="s">
        <v>2401</v>
      </c>
      <c r="B90" s="526" t="s">
        <v>292</v>
      </c>
      <c r="C90" s="525">
        <v>18</v>
      </c>
      <c r="D90" s="525"/>
      <c r="E90" s="525">
        <f>C90*D90</f>
        <v>0</v>
      </c>
      <c r="F90" s="526" t="s">
        <v>1</v>
      </c>
      <c r="G90" s="525"/>
      <c r="H90" s="525">
        <f>C90*G90</f>
        <v>0</v>
      </c>
      <c r="I90" s="524"/>
      <c r="J90" s="524"/>
    </row>
    <row r="91" spans="1:10">
      <c r="A91" s="530" t="s">
        <v>2400</v>
      </c>
      <c r="B91" s="530" t="s">
        <v>1</v>
      </c>
      <c r="C91" s="529"/>
      <c r="D91" s="529"/>
      <c r="E91" s="529"/>
      <c r="F91" s="530" t="s">
        <v>1</v>
      </c>
      <c r="G91" s="529"/>
      <c r="H91" s="529"/>
      <c r="I91" s="524"/>
      <c r="J91" s="524"/>
    </row>
    <row r="92" spans="1:10">
      <c r="A92" s="526" t="s">
        <v>2399</v>
      </c>
      <c r="B92" s="526" t="s">
        <v>292</v>
      </c>
      <c r="C92" s="525">
        <v>29</v>
      </c>
      <c r="D92" s="525"/>
      <c r="E92" s="525">
        <f>C92*D92</f>
        <v>0</v>
      </c>
      <c r="F92" s="526" t="s">
        <v>1</v>
      </c>
      <c r="G92" s="525"/>
      <c r="H92" s="525">
        <f>C92*G92</f>
        <v>0</v>
      </c>
      <c r="I92" s="524"/>
      <c r="J92" s="524"/>
    </row>
    <row r="93" spans="1:10">
      <c r="A93" s="526" t="s">
        <v>2398</v>
      </c>
      <c r="B93" s="526" t="s">
        <v>292</v>
      </c>
      <c r="C93" s="525">
        <v>143</v>
      </c>
      <c r="D93" s="525"/>
      <c r="E93" s="525">
        <f>C93*D93</f>
        <v>0</v>
      </c>
      <c r="F93" s="526" t="s">
        <v>1</v>
      </c>
      <c r="G93" s="525"/>
      <c r="H93" s="525">
        <f>C93*G93</f>
        <v>0</v>
      </c>
      <c r="I93" s="524"/>
      <c r="J93" s="524"/>
    </row>
    <row r="94" spans="1:10">
      <c r="A94" s="530" t="s">
        <v>2397</v>
      </c>
      <c r="B94" s="530" t="s">
        <v>1</v>
      </c>
      <c r="C94" s="529"/>
      <c r="D94" s="529"/>
      <c r="E94" s="529"/>
      <c r="F94" s="530" t="s">
        <v>1</v>
      </c>
      <c r="G94" s="529"/>
      <c r="H94" s="529"/>
      <c r="I94" s="524"/>
      <c r="J94" s="524"/>
    </row>
    <row r="95" spans="1:10">
      <c r="A95" s="526" t="s">
        <v>2396</v>
      </c>
      <c r="B95" s="526" t="s">
        <v>387</v>
      </c>
      <c r="C95" s="525">
        <v>4</v>
      </c>
      <c r="D95" s="525"/>
      <c r="E95" s="525">
        <f>C95*D95</f>
        <v>0</v>
      </c>
      <c r="F95" s="526" t="s">
        <v>1</v>
      </c>
      <c r="G95" s="525"/>
      <c r="H95" s="525">
        <f>C95*G95</f>
        <v>0</v>
      </c>
      <c r="I95" s="524"/>
      <c r="J95" s="524"/>
    </row>
    <row r="96" spans="1:10">
      <c r="A96" s="526" t="s">
        <v>1</v>
      </c>
      <c r="B96" s="526" t="s">
        <v>1</v>
      </c>
      <c r="C96" s="525"/>
      <c r="D96" s="525"/>
      <c r="E96" s="525"/>
      <c r="F96" s="526" t="s">
        <v>1</v>
      </c>
      <c r="G96" s="525"/>
      <c r="H96" s="525"/>
      <c r="I96" s="524"/>
      <c r="J96" s="524"/>
    </row>
    <row r="97" spans="1:10">
      <c r="A97" s="530" t="s">
        <v>2395</v>
      </c>
      <c r="B97" s="530" t="s">
        <v>1</v>
      </c>
      <c r="C97" s="529"/>
      <c r="D97" s="529"/>
      <c r="E97" s="529"/>
      <c r="F97" s="530" t="s">
        <v>1</v>
      </c>
      <c r="G97" s="529"/>
      <c r="H97" s="529"/>
      <c r="I97" s="524"/>
      <c r="J97" s="524"/>
    </row>
    <row r="98" spans="1:10">
      <c r="A98" s="526" t="s">
        <v>2394</v>
      </c>
      <c r="B98" s="526" t="s">
        <v>2113</v>
      </c>
      <c r="C98" s="525">
        <v>3</v>
      </c>
      <c r="D98" s="525"/>
      <c r="E98" s="525">
        <f>C98*D98</f>
        <v>0</v>
      </c>
      <c r="F98" s="526" t="s">
        <v>1</v>
      </c>
      <c r="G98" s="525"/>
      <c r="H98" s="525">
        <f>C98*G98</f>
        <v>0</v>
      </c>
      <c r="I98" s="524"/>
      <c r="J98" s="524"/>
    </row>
    <row r="99" spans="1:10">
      <c r="A99" s="526" t="s">
        <v>2393</v>
      </c>
      <c r="B99" s="526" t="s">
        <v>1</v>
      </c>
      <c r="C99" s="525"/>
      <c r="D99" s="525"/>
      <c r="E99" s="525"/>
      <c r="F99" s="526" t="s">
        <v>1</v>
      </c>
      <c r="G99" s="525"/>
      <c r="H99" s="525"/>
      <c r="I99" s="524"/>
      <c r="J99" s="524"/>
    </row>
    <row r="100" spans="1:10">
      <c r="A100" s="528" t="s">
        <v>2392</v>
      </c>
      <c r="B100" s="528" t="s">
        <v>1</v>
      </c>
      <c r="C100" s="527"/>
      <c r="D100" s="527"/>
      <c r="E100" s="527">
        <f>SUM(E78:E99)</f>
        <v>0</v>
      </c>
      <c r="F100" s="528" t="s">
        <v>1</v>
      </c>
      <c r="G100" s="527"/>
      <c r="H100" s="527">
        <f>SUM(H78:H99)</f>
        <v>0</v>
      </c>
      <c r="I100" s="524"/>
      <c r="J100" s="524"/>
    </row>
    <row r="101" spans="1:10">
      <c r="A101" s="526" t="s">
        <v>1</v>
      </c>
      <c r="B101" s="526" t="s">
        <v>1</v>
      </c>
      <c r="C101" s="525"/>
      <c r="D101" s="525"/>
      <c r="E101" s="525"/>
      <c r="F101" s="526" t="s">
        <v>1</v>
      </c>
      <c r="G101" s="525"/>
      <c r="H101" s="525"/>
      <c r="I101" s="524"/>
      <c r="J101" s="524"/>
    </row>
    <row r="102" spans="1:10">
      <c r="A102" s="528" t="s">
        <v>156</v>
      </c>
      <c r="B102" s="528" t="s">
        <v>1</v>
      </c>
      <c r="C102" s="527"/>
      <c r="D102" s="527"/>
      <c r="E102" s="527"/>
      <c r="F102" s="528" t="s">
        <v>1</v>
      </c>
      <c r="G102" s="527"/>
      <c r="H102" s="527"/>
      <c r="I102" s="524"/>
      <c r="J102" s="524"/>
    </row>
    <row r="103" spans="1:10">
      <c r="A103" s="530" t="s">
        <v>2391</v>
      </c>
      <c r="B103" s="530" t="s">
        <v>1</v>
      </c>
      <c r="C103" s="529"/>
      <c r="D103" s="529"/>
      <c r="E103" s="529"/>
      <c r="F103" s="530" t="s">
        <v>1</v>
      </c>
      <c r="G103" s="529"/>
      <c r="H103" s="529"/>
      <c r="I103" s="524"/>
      <c r="J103" s="524"/>
    </row>
    <row r="104" spans="1:10">
      <c r="A104" s="530" t="s">
        <v>2390</v>
      </c>
      <c r="B104" s="530" t="s">
        <v>1</v>
      </c>
      <c r="C104" s="529"/>
      <c r="D104" s="529"/>
      <c r="E104" s="529"/>
      <c r="F104" s="530" t="s">
        <v>1</v>
      </c>
      <c r="G104" s="529"/>
      <c r="H104" s="529"/>
      <c r="I104" s="524"/>
      <c r="J104" s="524"/>
    </row>
    <row r="105" spans="1:10">
      <c r="A105" s="526" t="s">
        <v>2389</v>
      </c>
      <c r="B105" s="526" t="s">
        <v>387</v>
      </c>
      <c r="C105" s="525">
        <v>8</v>
      </c>
      <c r="D105" s="525"/>
      <c r="E105" s="525">
        <f>C105*D105</f>
        <v>0</v>
      </c>
      <c r="F105" s="526" t="s">
        <v>1</v>
      </c>
      <c r="G105" s="525"/>
      <c r="H105" s="525">
        <f>C105*G105</f>
        <v>0</v>
      </c>
      <c r="I105" s="524"/>
      <c r="J105" s="524"/>
    </row>
    <row r="106" spans="1:10">
      <c r="A106" s="530" t="s">
        <v>2388</v>
      </c>
      <c r="B106" s="530" t="s">
        <v>1</v>
      </c>
      <c r="C106" s="529"/>
      <c r="D106" s="529"/>
      <c r="E106" s="529"/>
      <c r="F106" s="530" t="s">
        <v>1</v>
      </c>
      <c r="G106" s="529"/>
      <c r="H106" s="529"/>
      <c r="I106" s="524"/>
      <c r="J106" s="524"/>
    </row>
    <row r="107" spans="1:10">
      <c r="A107" s="530" t="s">
        <v>2387</v>
      </c>
      <c r="B107" s="530" t="s">
        <v>1</v>
      </c>
      <c r="C107" s="529"/>
      <c r="D107" s="529"/>
      <c r="E107" s="529"/>
      <c r="F107" s="530" t="s">
        <v>1</v>
      </c>
      <c r="G107" s="529"/>
      <c r="H107" s="529"/>
      <c r="I107" s="524"/>
      <c r="J107" s="524"/>
    </row>
    <row r="108" spans="1:10">
      <c r="A108" s="526" t="s">
        <v>2386</v>
      </c>
      <c r="B108" s="526" t="s">
        <v>387</v>
      </c>
      <c r="C108" s="525">
        <v>1</v>
      </c>
      <c r="D108" s="525"/>
      <c r="E108" s="525">
        <f>C108*D108</f>
        <v>0</v>
      </c>
      <c r="F108" s="526" t="s">
        <v>1</v>
      </c>
      <c r="G108" s="525"/>
      <c r="H108" s="525">
        <f>C108*G108</f>
        <v>0</v>
      </c>
      <c r="I108" s="524"/>
      <c r="J108" s="524"/>
    </row>
    <row r="109" spans="1:10">
      <c r="A109" s="530" t="s">
        <v>2382</v>
      </c>
      <c r="B109" s="530" t="s">
        <v>1</v>
      </c>
      <c r="C109" s="529"/>
      <c r="D109" s="529"/>
      <c r="E109" s="529"/>
      <c r="F109" s="530" t="s">
        <v>1</v>
      </c>
      <c r="G109" s="529"/>
      <c r="H109" s="529"/>
      <c r="I109" s="524"/>
      <c r="J109" s="524"/>
    </row>
    <row r="110" spans="1:10">
      <c r="A110" s="526" t="s">
        <v>2385</v>
      </c>
      <c r="B110" s="526" t="s">
        <v>387</v>
      </c>
      <c r="C110" s="525">
        <v>1</v>
      </c>
      <c r="D110" s="525"/>
      <c r="E110" s="525">
        <f>C110*D110</f>
        <v>0</v>
      </c>
      <c r="F110" s="526" t="s">
        <v>1</v>
      </c>
      <c r="G110" s="525"/>
      <c r="H110" s="525">
        <f>C110*G110</f>
        <v>0</v>
      </c>
      <c r="I110" s="524"/>
      <c r="J110" s="524"/>
    </row>
    <row r="111" spans="1:10">
      <c r="A111" s="530" t="s">
        <v>2384</v>
      </c>
      <c r="B111" s="530" t="s">
        <v>1</v>
      </c>
      <c r="C111" s="529"/>
      <c r="D111" s="529"/>
      <c r="E111" s="529"/>
      <c r="F111" s="530" t="s">
        <v>1</v>
      </c>
      <c r="G111" s="529"/>
      <c r="H111" s="529"/>
      <c r="I111" s="524"/>
      <c r="J111" s="524"/>
    </row>
    <row r="112" spans="1:10">
      <c r="A112" s="526" t="s">
        <v>2383</v>
      </c>
      <c r="B112" s="526" t="s">
        <v>387</v>
      </c>
      <c r="C112" s="525">
        <v>1</v>
      </c>
      <c r="D112" s="525"/>
      <c r="E112" s="525">
        <f>C112*D112</f>
        <v>0</v>
      </c>
      <c r="F112" s="526" t="s">
        <v>1</v>
      </c>
      <c r="G112" s="525"/>
      <c r="H112" s="525">
        <f>C112*G112</f>
        <v>0</v>
      </c>
      <c r="I112" s="524"/>
      <c r="J112" s="524"/>
    </row>
    <row r="113" spans="1:10">
      <c r="A113" s="530" t="s">
        <v>2382</v>
      </c>
      <c r="B113" s="530" t="s">
        <v>1</v>
      </c>
      <c r="C113" s="529"/>
      <c r="D113" s="529"/>
      <c r="E113" s="529"/>
      <c r="F113" s="530" t="s">
        <v>1</v>
      </c>
      <c r="G113" s="529"/>
      <c r="H113" s="529"/>
      <c r="I113" s="524"/>
      <c r="J113" s="524"/>
    </row>
    <row r="114" spans="1:10">
      <c r="A114" s="526" t="s">
        <v>2381</v>
      </c>
      <c r="B114" s="526" t="s">
        <v>387</v>
      </c>
      <c r="C114" s="525">
        <v>1</v>
      </c>
      <c r="D114" s="525"/>
      <c r="E114" s="525">
        <f>C114*D114</f>
        <v>0</v>
      </c>
      <c r="F114" s="526" t="s">
        <v>1</v>
      </c>
      <c r="G114" s="525"/>
      <c r="H114" s="525">
        <f>C114*G114</f>
        <v>0</v>
      </c>
      <c r="I114" s="524"/>
      <c r="J114" s="524"/>
    </row>
    <row r="115" spans="1:10">
      <c r="A115" s="530" t="s">
        <v>2380</v>
      </c>
      <c r="B115" s="530" t="s">
        <v>1</v>
      </c>
      <c r="C115" s="529"/>
      <c r="D115" s="529"/>
      <c r="E115" s="529"/>
      <c r="F115" s="530" t="s">
        <v>1</v>
      </c>
      <c r="G115" s="529"/>
      <c r="H115" s="529"/>
      <c r="I115" s="524"/>
      <c r="J115" s="524"/>
    </row>
    <row r="116" spans="1:10">
      <c r="A116" s="526" t="s">
        <v>2379</v>
      </c>
      <c r="B116" s="526" t="s">
        <v>2113</v>
      </c>
      <c r="C116" s="525">
        <v>12</v>
      </c>
      <c r="D116" s="525"/>
      <c r="E116" s="525">
        <f>C116*D116</f>
        <v>0</v>
      </c>
      <c r="F116" s="526" t="s">
        <v>1</v>
      </c>
      <c r="G116" s="525"/>
      <c r="H116" s="525">
        <f>C116*G116</f>
        <v>0</v>
      </c>
      <c r="I116" s="524"/>
      <c r="J116" s="524"/>
    </row>
    <row r="117" spans="1:10">
      <c r="A117" s="528" t="s">
        <v>2378</v>
      </c>
      <c r="B117" s="528" t="s">
        <v>1</v>
      </c>
      <c r="C117" s="527"/>
      <c r="D117" s="527"/>
      <c r="E117" s="527">
        <f>SUM(E103:E116)</f>
        <v>0</v>
      </c>
      <c r="F117" s="528" t="s">
        <v>1</v>
      </c>
      <c r="G117" s="527"/>
      <c r="H117" s="527">
        <f>SUM(H103:H116)</f>
        <v>0</v>
      </c>
      <c r="I117" s="524"/>
      <c r="J117" s="524"/>
    </row>
    <row r="118" spans="1:10">
      <c r="A118" s="526" t="s">
        <v>1</v>
      </c>
      <c r="B118" s="526" t="s">
        <v>1</v>
      </c>
      <c r="C118" s="525"/>
      <c r="D118" s="525"/>
      <c r="E118" s="525"/>
      <c r="F118" s="526" t="s">
        <v>1</v>
      </c>
      <c r="G118" s="525"/>
      <c r="H118" s="525"/>
      <c r="I118" s="524"/>
      <c r="J118" s="524"/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8C39-4192-40D9-BEFD-E582AC53E7BA}">
  <dimension ref="A1:C33"/>
  <sheetViews>
    <sheetView workbookViewId="0">
      <selection activeCell="G19" sqref="G19"/>
    </sheetView>
  </sheetViews>
  <sheetFormatPr defaultRowHeight="15"/>
  <cols>
    <col min="1" max="1" width="29.83203125" style="509" bestFit="1" customWidth="1"/>
    <col min="2" max="2" width="64.6640625" style="509" bestFit="1" customWidth="1"/>
    <col min="3" max="3" width="9.33203125" style="507"/>
    <col min="4" max="4" width="0" style="507" hidden="1" customWidth="1"/>
    <col min="5" max="16384" width="9.33203125" style="507"/>
  </cols>
  <sheetData>
    <row r="1" spans="1:3">
      <c r="A1" s="520" t="s">
        <v>2156</v>
      </c>
      <c r="B1" s="520" t="s">
        <v>2198</v>
      </c>
      <c r="C1" s="510"/>
    </row>
    <row r="2" spans="1:3">
      <c r="A2" s="520" t="s">
        <v>2197</v>
      </c>
      <c r="B2" s="514" t="s">
        <v>2196</v>
      </c>
      <c r="C2" s="510"/>
    </row>
    <row r="3" spans="1:3">
      <c r="A3" s="520" t="s">
        <v>2195</v>
      </c>
      <c r="B3" s="516" t="s">
        <v>1822</v>
      </c>
      <c r="C3" s="510"/>
    </row>
    <row r="4" spans="1:3">
      <c r="A4" s="520" t="s">
        <v>2193</v>
      </c>
      <c r="B4" s="516" t="s">
        <v>2491</v>
      </c>
      <c r="C4" s="510"/>
    </row>
    <row r="5" spans="1:3">
      <c r="A5" s="520" t="s">
        <v>2191</v>
      </c>
      <c r="B5" s="516" t="s">
        <v>2490</v>
      </c>
      <c r="C5" s="510"/>
    </row>
    <row r="6" spans="1:3">
      <c r="A6" s="520" t="s">
        <v>2190</v>
      </c>
      <c r="B6" s="516" t="s">
        <v>1</v>
      </c>
      <c r="C6" s="510"/>
    </row>
    <row r="7" spans="1:3">
      <c r="A7" s="520" t="s">
        <v>2189</v>
      </c>
      <c r="B7" s="516" t="s">
        <v>1</v>
      </c>
      <c r="C7" s="510"/>
    </row>
    <row r="8" spans="1:3">
      <c r="A8" s="520" t="s">
        <v>2188</v>
      </c>
      <c r="B8" s="516" t="s">
        <v>1</v>
      </c>
      <c r="C8" s="510"/>
    </row>
    <row r="9" spans="1:3">
      <c r="A9" s="520" t="s">
        <v>2187</v>
      </c>
      <c r="B9" s="516" t="s">
        <v>2489</v>
      </c>
      <c r="C9" s="510"/>
    </row>
    <row r="10" spans="1:3">
      <c r="A10" s="520" t="s">
        <v>2185</v>
      </c>
      <c r="B10" s="516" t="s">
        <v>2488</v>
      </c>
      <c r="C10" s="510"/>
    </row>
    <row r="11" spans="1:3">
      <c r="A11" s="520" t="s">
        <v>2184</v>
      </c>
      <c r="B11" s="516" t="s">
        <v>2487</v>
      </c>
      <c r="C11" s="510"/>
    </row>
    <row r="12" spans="1:3">
      <c r="A12" s="520" t="s">
        <v>50</v>
      </c>
      <c r="B12" s="516" t="s">
        <v>2486</v>
      </c>
      <c r="C12" s="510"/>
    </row>
    <row r="13" spans="1:3">
      <c r="A13" s="520" t="s">
        <v>2181</v>
      </c>
      <c r="B13" s="516" t="s">
        <v>2485</v>
      </c>
      <c r="C13" s="510"/>
    </row>
    <row r="14" spans="1:3">
      <c r="A14" s="520" t="s">
        <v>2180</v>
      </c>
      <c r="B14" s="516" t="s">
        <v>2484</v>
      </c>
      <c r="C14" s="510"/>
    </row>
    <row r="15" spans="1:3">
      <c r="A15" s="520" t="s">
        <v>1</v>
      </c>
      <c r="B15" s="512" t="s">
        <v>1</v>
      </c>
      <c r="C15" s="510"/>
    </row>
    <row r="16" spans="1:3">
      <c r="A16" s="520" t="s">
        <v>2178</v>
      </c>
      <c r="B16" s="518" t="s">
        <v>2177</v>
      </c>
      <c r="C16" s="510"/>
    </row>
    <row r="17" spans="1:3">
      <c r="A17" s="520" t="s">
        <v>2176</v>
      </c>
      <c r="B17" s="518" t="s">
        <v>2175</v>
      </c>
      <c r="C17" s="510"/>
    </row>
    <row r="18" spans="1:3">
      <c r="A18" s="520" t="s">
        <v>2174</v>
      </c>
      <c r="B18" s="518" t="s">
        <v>2173</v>
      </c>
      <c r="C18" s="510"/>
    </row>
    <row r="19" spans="1:3">
      <c r="A19" s="520" t="s">
        <v>2172</v>
      </c>
      <c r="B19" s="518" t="s">
        <v>2159</v>
      </c>
      <c r="C19" s="510"/>
    </row>
    <row r="20" spans="1:3">
      <c r="A20" s="520" t="s">
        <v>2171</v>
      </c>
      <c r="B20" s="518" t="s">
        <v>2159</v>
      </c>
      <c r="C20" s="510"/>
    </row>
    <row r="21" spans="1:3">
      <c r="A21" s="520" t="s">
        <v>2170</v>
      </c>
      <c r="B21" s="518" t="s">
        <v>2159</v>
      </c>
      <c r="C21" s="510"/>
    </row>
    <row r="22" spans="1:3">
      <c r="A22" s="520" t="s">
        <v>2169</v>
      </c>
      <c r="B22" s="518" t="s">
        <v>2159</v>
      </c>
      <c r="C22" s="510"/>
    </row>
    <row r="23" spans="1:3">
      <c r="A23" s="520" t="s">
        <v>2168</v>
      </c>
      <c r="B23" s="518" t="s">
        <v>2159</v>
      </c>
      <c r="C23" s="510"/>
    </row>
    <row r="24" spans="1:3">
      <c r="A24" s="520" t="s">
        <v>2167</v>
      </c>
      <c r="B24" s="518" t="s">
        <v>2159</v>
      </c>
      <c r="C24" s="510"/>
    </row>
    <row r="25" spans="1:3">
      <c r="A25" s="520" t="s">
        <v>2166</v>
      </c>
      <c r="B25" s="518" t="s">
        <v>2159</v>
      </c>
      <c r="C25" s="510"/>
    </row>
    <row r="26" spans="1:3">
      <c r="A26" s="520" t="s">
        <v>2165</v>
      </c>
      <c r="B26" s="518" t="s">
        <v>2164</v>
      </c>
      <c r="C26" s="510"/>
    </row>
    <row r="27" spans="1:3">
      <c r="A27" s="520" t="s">
        <v>2163</v>
      </c>
      <c r="B27" s="518" t="s">
        <v>2159</v>
      </c>
      <c r="C27" s="510"/>
    </row>
    <row r="28" spans="1:3">
      <c r="A28" s="520" t="s">
        <v>2162</v>
      </c>
      <c r="B28" s="518" t="s">
        <v>2159</v>
      </c>
      <c r="C28" s="510"/>
    </row>
    <row r="29" spans="1:3">
      <c r="A29" s="520" t="s">
        <v>2161</v>
      </c>
      <c r="B29" s="518" t="s">
        <v>2159</v>
      </c>
      <c r="C29" s="510"/>
    </row>
    <row r="30" spans="1:3">
      <c r="A30" s="520" t="s">
        <v>2160</v>
      </c>
      <c r="B30" s="518" t="s">
        <v>2159</v>
      </c>
      <c r="C30" s="510"/>
    </row>
    <row r="31" spans="1:3">
      <c r="A31" s="520" t="s">
        <v>2483</v>
      </c>
      <c r="B31" s="518" t="s">
        <v>7</v>
      </c>
      <c r="C31" s="510"/>
    </row>
    <row r="32" spans="1:3">
      <c r="A32" s="520" t="s">
        <v>2482</v>
      </c>
      <c r="B32" s="518" t="s">
        <v>7</v>
      </c>
      <c r="C32" s="510"/>
    </row>
    <row r="33" spans="1:2">
      <c r="A33" s="509" t="s">
        <v>2481</v>
      </c>
      <c r="B33" s="509">
        <v>5</v>
      </c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43"/>
  <sheetViews>
    <sheetView showGridLines="0" topLeftCell="A113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58" t="s">
        <v>5</v>
      </c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18" t="s">
        <v>119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491" t="str">
        <f>'Rekapitulace stavby'!K6</f>
        <v>00 - Provizorní menza_RS- UK Albertov</v>
      </c>
      <c r="F7" s="492"/>
      <c r="G7" s="492"/>
      <c r="H7" s="492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483" t="s">
        <v>1658</v>
      </c>
      <c r="F9" s="490"/>
      <c r="G9" s="490"/>
      <c r="H9" s="49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26</v>
      </c>
      <c r="G12" s="33"/>
      <c r="H12" s="33"/>
      <c r="I12" s="28" t="s">
        <v>22</v>
      </c>
      <c r="J12" s="56" t="str">
        <f>'Rekapitulace stavby'!AN8</f>
        <v>20. 12. 2021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493" t="str">
        <f>'Rekapitulace stavby'!E14</f>
        <v>Vyplň údaj</v>
      </c>
      <c r="F18" s="475"/>
      <c r="G18" s="475"/>
      <c r="H18" s="475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JIKA CZ s.r.o.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479" t="s">
        <v>1</v>
      </c>
      <c r="F27" s="479"/>
      <c r="G27" s="479"/>
      <c r="H27" s="4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40</v>
      </c>
      <c r="E33" s="28" t="s">
        <v>41</v>
      </c>
      <c r="F33" s="100">
        <f>ROUND((SUM(BE122:BE142)),  2)</f>
        <v>0</v>
      </c>
      <c r="G33" s="33"/>
      <c r="H33" s="33"/>
      <c r="I33" s="101">
        <v>0.21</v>
      </c>
      <c r="J33" s="100">
        <f>ROUND(((SUM(BE122:BE142))*I33),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0">
        <f>ROUND((SUM(BF122:BF142)),  2)</f>
        <v>0</v>
      </c>
      <c r="G34" s="33"/>
      <c r="H34" s="33"/>
      <c r="I34" s="101">
        <v>0.15</v>
      </c>
      <c r="J34" s="100">
        <f>ROUND(((SUM(BF122:BF142))*I34),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0">
        <f>ROUND((SUM(BG122:BG142)),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0">
        <f>ROUND((SUM(BH122:BH142)),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0">
        <f>ROUND((SUM(BI122:BI142)),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491" t="str">
        <f>E7</f>
        <v>00 - Provizorní menza_RS- UK Albertov</v>
      </c>
      <c r="F85" s="492"/>
      <c r="G85" s="492"/>
      <c r="H85" s="49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483" t="str">
        <f>E9</f>
        <v>VORN - Vedlejší a os - VO...</v>
      </c>
      <c r="F87" s="490"/>
      <c r="G87" s="490"/>
      <c r="H87" s="49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20. 12. 2021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28" t="s">
        <v>30</v>
      </c>
      <c r="J91" s="31" t="str">
        <f>E21</f>
        <v>JIKA CZ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  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125</v>
      </c>
      <c r="D94" s="102"/>
      <c r="E94" s="102"/>
      <c r="F94" s="102"/>
      <c r="G94" s="102"/>
      <c r="H94" s="102"/>
      <c r="I94" s="102"/>
      <c r="J94" s="111" t="s">
        <v>126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127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5" customHeight="1">
      <c r="B97" s="113"/>
      <c r="D97" s="114" t="s">
        <v>516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899999999999999" customHeight="1">
      <c r="B98" s="117"/>
      <c r="D98" s="118" t="s">
        <v>517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899999999999999" customHeight="1">
      <c r="B99" s="117"/>
      <c r="D99" s="118" t="s">
        <v>1659</v>
      </c>
      <c r="E99" s="119"/>
      <c r="F99" s="119"/>
      <c r="G99" s="119"/>
      <c r="H99" s="119"/>
      <c r="I99" s="119"/>
      <c r="J99" s="120">
        <f>J132</f>
        <v>0</v>
      </c>
      <c r="L99" s="117"/>
    </row>
    <row r="100" spans="1:31" s="10" customFormat="1" ht="19.899999999999999" customHeight="1">
      <c r="B100" s="117"/>
      <c r="D100" s="118" t="s">
        <v>1660</v>
      </c>
      <c r="E100" s="119"/>
      <c r="F100" s="119"/>
      <c r="G100" s="119"/>
      <c r="H100" s="119"/>
      <c r="I100" s="119"/>
      <c r="J100" s="120">
        <f>J134</f>
        <v>0</v>
      </c>
      <c r="L100" s="117"/>
    </row>
    <row r="101" spans="1:31" s="10" customFormat="1" ht="19.899999999999999" customHeight="1">
      <c r="B101" s="117"/>
      <c r="D101" s="118" t="s">
        <v>1661</v>
      </c>
      <c r="E101" s="119"/>
      <c r="F101" s="119"/>
      <c r="G101" s="119"/>
      <c r="H101" s="119"/>
      <c r="I101" s="119"/>
      <c r="J101" s="120">
        <f>J139</f>
        <v>0</v>
      </c>
      <c r="L101" s="117"/>
    </row>
    <row r="102" spans="1:31" s="9" customFormat="1" ht="24.95" customHeight="1">
      <c r="B102" s="113"/>
      <c r="D102" s="114" t="s">
        <v>1662</v>
      </c>
      <c r="E102" s="115"/>
      <c r="F102" s="115"/>
      <c r="G102" s="115"/>
      <c r="H102" s="115"/>
      <c r="I102" s="115"/>
      <c r="J102" s="116">
        <f>J141</f>
        <v>0</v>
      </c>
      <c r="L102" s="113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140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491" t="str">
        <f>E7</f>
        <v>00 - Provizorní menza_RS- UK Albertov</v>
      </c>
      <c r="F112" s="492"/>
      <c r="G112" s="492"/>
      <c r="H112" s="492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121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483" t="str">
        <f>E9</f>
        <v>VORN - Vedlejší a os - VO...</v>
      </c>
      <c r="F114" s="490"/>
      <c r="G114" s="490"/>
      <c r="H114" s="490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F12</f>
        <v xml:space="preserve"> </v>
      </c>
      <c r="G116" s="33"/>
      <c r="H116" s="33"/>
      <c r="I116" s="28" t="s">
        <v>22</v>
      </c>
      <c r="J116" s="56" t="str">
        <f>IF(J12="","",J12)</f>
        <v>20. 12. 2021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3"/>
      <c r="E118" s="33"/>
      <c r="F118" s="26" t="str">
        <f>E15</f>
        <v xml:space="preserve"> </v>
      </c>
      <c r="G118" s="33"/>
      <c r="H118" s="33"/>
      <c r="I118" s="28" t="s">
        <v>30</v>
      </c>
      <c r="J118" s="31" t="str">
        <f>E21</f>
        <v>JIKA CZ s.r.o.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28</v>
      </c>
      <c r="D119" s="33"/>
      <c r="E119" s="33"/>
      <c r="F119" s="26" t="str">
        <f>IF(E18="","",E18)</f>
        <v>Vyplň údaj</v>
      </c>
      <c r="G119" s="33"/>
      <c r="H119" s="33"/>
      <c r="I119" s="28" t="s">
        <v>33</v>
      </c>
      <c r="J119" s="31" t="str">
        <f>E24</f>
        <v xml:space="preserve">   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1"/>
      <c r="B121" s="122"/>
      <c r="C121" s="123" t="s">
        <v>141</v>
      </c>
      <c r="D121" s="124" t="s">
        <v>61</v>
      </c>
      <c r="E121" s="124" t="s">
        <v>57</v>
      </c>
      <c r="F121" s="124" t="s">
        <v>58</v>
      </c>
      <c r="G121" s="124" t="s">
        <v>142</v>
      </c>
      <c r="H121" s="124" t="s">
        <v>143</v>
      </c>
      <c r="I121" s="124" t="s">
        <v>144</v>
      </c>
      <c r="J121" s="125" t="s">
        <v>126</v>
      </c>
      <c r="K121" s="126" t="s">
        <v>145</v>
      </c>
      <c r="L121" s="127"/>
      <c r="M121" s="63" t="s">
        <v>1</v>
      </c>
      <c r="N121" s="64" t="s">
        <v>40</v>
      </c>
      <c r="O121" s="64" t="s">
        <v>146</v>
      </c>
      <c r="P121" s="64" t="s">
        <v>147</v>
      </c>
      <c r="Q121" s="64" t="s">
        <v>148</v>
      </c>
      <c r="R121" s="64" t="s">
        <v>149</v>
      </c>
      <c r="S121" s="64" t="s">
        <v>150</v>
      </c>
      <c r="T121" s="65" t="s">
        <v>151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9" customHeight="1">
      <c r="A122" s="33"/>
      <c r="B122" s="34"/>
      <c r="C122" s="70" t="s">
        <v>152</v>
      </c>
      <c r="D122" s="33"/>
      <c r="E122" s="33"/>
      <c r="F122" s="33"/>
      <c r="G122" s="33"/>
      <c r="H122" s="33"/>
      <c r="I122" s="33"/>
      <c r="J122" s="128">
        <f>BK122</f>
        <v>0</v>
      </c>
      <c r="K122" s="33"/>
      <c r="L122" s="34"/>
      <c r="M122" s="66"/>
      <c r="N122" s="57"/>
      <c r="O122" s="67"/>
      <c r="P122" s="129">
        <f>P123+P141</f>
        <v>0</v>
      </c>
      <c r="Q122" s="67"/>
      <c r="R122" s="129">
        <f>R123+R141</f>
        <v>0</v>
      </c>
      <c r="S122" s="67"/>
      <c r="T122" s="130">
        <f>T123+T141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75</v>
      </c>
      <c r="AU122" s="18" t="s">
        <v>128</v>
      </c>
      <c r="BK122" s="131">
        <f>BK123+BK141</f>
        <v>0</v>
      </c>
    </row>
    <row r="123" spans="1:65" s="12" customFormat="1" ht="25.9" customHeight="1">
      <c r="B123" s="132"/>
      <c r="D123" s="133" t="s">
        <v>75</v>
      </c>
      <c r="E123" s="134" t="s">
        <v>710</v>
      </c>
      <c r="F123" s="134" t="s">
        <v>711</v>
      </c>
      <c r="I123" s="135"/>
      <c r="J123" s="136">
        <f>BK123</f>
        <v>0</v>
      </c>
      <c r="L123" s="132"/>
      <c r="M123" s="137"/>
      <c r="N123" s="138"/>
      <c r="O123" s="138"/>
      <c r="P123" s="139">
        <f>P124+P132+P134+P139</f>
        <v>0</v>
      </c>
      <c r="Q123" s="138"/>
      <c r="R123" s="139">
        <f>R124+R132+R134+R139</f>
        <v>0</v>
      </c>
      <c r="S123" s="138"/>
      <c r="T123" s="140">
        <f>T124+T132+T134+T139</f>
        <v>0</v>
      </c>
      <c r="AR123" s="133" t="s">
        <v>538</v>
      </c>
      <c r="AT123" s="141" t="s">
        <v>75</v>
      </c>
      <c r="AU123" s="141" t="s">
        <v>76</v>
      </c>
      <c r="AY123" s="133" t="s">
        <v>155</v>
      </c>
      <c r="BK123" s="142">
        <f>BK124+BK132+BK134+BK139</f>
        <v>0</v>
      </c>
    </row>
    <row r="124" spans="1:65" s="12" customFormat="1" ht="22.9" customHeight="1">
      <c r="B124" s="132"/>
      <c r="D124" s="133" t="s">
        <v>75</v>
      </c>
      <c r="E124" s="143" t="s">
        <v>712</v>
      </c>
      <c r="F124" s="143" t="s">
        <v>713</v>
      </c>
      <c r="I124" s="135"/>
      <c r="J124" s="144">
        <f>BK124</f>
        <v>0</v>
      </c>
      <c r="L124" s="132"/>
      <c r="M124" s="137"/>
      <c r="N124" s="138"/>
      <c r="O124" s="138"/>
      <c r="P124" s="139">
        <f>SUM(P125:P131)</f>
        <v>0</v>
      </c>
      <c r="Q124" s="138"/>
      <c r="R124" s="139">
        <f>SUM(R125:R131)</f>
        <v>0</v>
      </c>
      <c r="S124" s="138"/>
      <c r="T124" s="140">
        <f>SUM(T125:T131)</f>
        <v>0</v>
      </c>
      <c r="AR124" s="133" t="s">
        <v>538</v>
      </c>
      <c r="AT124" s="141" t="s">
        <v>75</v>
      </c>
      <c r="AU124" s="141" t="s">
        <v>84</v>
      </c>
      <c r="AY124" s="133" t="s">
        <v>155</v>
      </c>
      <c r="BK124" s="142">
        <f>SUM(BK125:BK131)</f>
        <v>0</v>
      </c>
    </row>
    <row r="125" spans="1:65" s="2" customFormat="1" ht="16.5" customHeight="1">
      <c r="A125" s="33"/>
      <c r="B125" s="145"/>
      <c r="C125" s="146" t="s">
        <v>84</v>
      </c>
      <c r="D125" s="146" t="s">
        <v>157</v>
      </c>
      <c r="E125" s="147" t="s">
        <v>1663</v>
      </c>
      <c r="F125" s="148" t="s">
        <v>1664</v>
      </c>
      <c r="G125" s="149" t="s">
        <v>160</v>
      </c>
      <c r="H125" s="150">
        <v>1</v>
      </c>
      <c r="I125" s="151"/>
      <c r="J125" s="152">
        <f>ROUND(I125*H125,2)</f>
        <v>0</v>
      </c>
      <c r="K125" s="153"/>
      <c r="L125" s="34"/>
      <c r="M125" s="154" t="s">
        <v>1</v>
      </c>
      <c r="N125" s="155" t="s">
        <v>41</v>
      </c>
      <c r="O125" s="59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8" t="s">
        <v>717</v>
      </c>
      <c r="AT125" s="158" t="s">
        <v>157</v>
      </c>
      <c r="AU125" s="158" t="s">
        <v>86</v>
      </c>
      <c r="AY125" s="18" t="s">
        <v>155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8" t="s">
        <v>84</v>
      </c>
      <c r="BK125" s="159">
        <f>ROUND(I125*H125,2)</f>
        <v>0</v>
      </c>
      <c r="BL125" s="18" t="s">
        <v>717</v>
      </c>
      <c r="BM125" s="158" t="s">
        <v>1665</v>
      </c>
    </row>
    <row r="126" spans="1:65" s="2" customFormat="1" ht="16.5" customHeight="1">
      <c r="A126" s="33"/>
      <c r="B126" s="145"/>
      <c r="C126" s="146" t="s">
        <v>86</v>
      </c>
      <c r="D126" s="146" t="s">
        <v>157</v>
      </c>
      <c r="E126" s="147" t="s">
        <v>1666</v>
      </c>
      <c r="F126" s="148" t="s">
        <v>1667</v>
      </c>
      <c r="G126" s="149" t="s">
        <v>160</v>
      </c>
      <c r="H126" s="150">
        <v>1</v>
      </c>
      <c r="I126" s="151"/>
      <c r="J126" s="152">
        <f>ROUND(I126*H126,2)</f>
        <v>0</v>
      </c>
      <c r="K126" s="153"/>
      <c r="L126" s="34"/>
      <c r="M126" s="154" t="s">
        <v>1</v>
      </c>
      <c r="N126" s="155" t="s">
        <v>41</v>
      </c>
      <c r="O126" s="59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8" t="s">
        <v>161</v>
      </c>
      <c r="AT126" s="158" t="s">
        <v>157</v>
      </c>
      <c r="AU126" s="158" t="s">
        <v>86</v>
      </c>
      <c r="AY126" s="18" t="s">
        <v>155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8" t="s">
        <v>84</v>
      </c>
      <c r="BK126" s="159">
        <f>ROUND(I126*H126,2)</f>
        <v>0</v>
      </c>
      <c r="BL126" s="18" t="s">
        <v>161</v>
      </c>
      <c r="BM126" s="158" t="s">
        <v>86</v>
      </c>
    </row>
    <row r="127" spans="1:65" s="2" customFormat="1" ht="16.5" customHeight="1">
      <c r="A127" s="33"/>
      <c r="B127" s="145"/>
      <c r="C127" s="146" t="s">
        <v>278</v>
      </c>
      <c r="D127" s="146" t="s">
        <v>157</v>
      </c>
      <c r="E127" s="147" t="s">
        <v>1668</v>
      </c>
      <c r="F127" s="148" t="s">
        <v>1669</v>
      </c>
      <c r="G127" s="149" t="s">
        <v>160</v>
      </c>
      <c r="H127" s="150">
        <v>1</v>
      </c>
      <c r="I127" s="151"/>
      <c r="J127" s="152">
        <f>ROUND(I127*H127,2)</f>
        <v>0</v>
      </c>
      <c r="K127" s="153"/>
      <c r="L127" s="34"/>
      <c r="M127" s="154" t="s">
        <v>1</v>
      </c>
      <c r="N127" s="155" t="s">
        <v>41</v>
      </c>
      <c r="O127" s="59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8" t="s">
        <v>717</v>
      </c>
      <c r="AT127" s="158" t="s">
        <v>157</v>
      </c>
      <c r="AU127" s="158" t="s">
        <v>86</v>
      </c>
      <c r="AY127" s="18" t="s">
        <v>155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8" t="s">
        <v>84</v>
      </c>
      <c r="BK127" s="159">
        <f>ROUND(I127*H127,2)</f>
        <v>0</v>
      </c>
      <c r="BL127" s="18" t="s">
        <v>717</v>
      </c>
      <c r="BM127" s="158" t="s">
        <v>1670</v>
      </c>
    </row>
    <row r="128" spans="1:65" s="13" customFormat="1">
      <c r="B128" s="160"/>
      <c r="D128" s="161" t="s">
        <v>167</v>
      </c>
      <c r="E128" s="162" t="s">
        <v>1</v>
      </c>
      <c r="F128" s="163" t="s">
        <v>84</v>
      </c>
      <c r="H128" s="164">
        <v>1</v>
      </c>
      <c r="I128" s="165"/>
      <c r="L128" s="160"/>
      <c r="M128" s="166"/>
      <c r="N128" s="167"/>
      <c r="O128" s="167"/>
      <c r="P128" s="167"/>
      <c r="Q128" s="167"/>
      <c r="R128" s="167"/>
      <c r="S128" s="167"/>
      <c r="T128" s="168"/>
      <c r="AT128" s="162" t="s">
        <v>167</v>
      </c>
      <c r="AU128" s="162" t="s">
        <v>86</v>
      </c>
      <c r="AV128" s="13" t="s">
        <v>86</v>
      </c>
      <c r="AW128" s="13" t="s">
        <v>32</v>
      </c>
      <c r="AX128" s="13" t="s">
        <v>84</v>
      </c>
      <c r="AY128" s="162" t="s">
        <v>155</v>
      </c>
    </row>
    <row r="129" spans="1:65" s="2" customFormat="1" ht="37.9" customHeight="1">
      <c r="A129" s="33"/>
      <c r="B129" s="145"/>
      <c r="C129" s="146" t="s">
        <v>161</v>
      </c>
      <c r="D129" s="146" t="s">
        <v>157</v>
      </c>
      <c r="E129" s="147" t="s">
        <v>1671</v>
      </c>
      <c r="F129" s="148" t="s">
        <v>1672</v>
      </c>
      <c r="G129" s="149" t="s">
        <v>1673</v>
      </c>
      <c r="H129" s="150">
        <v>1</v>
      </c>
      <c r="I129" s="151"/>
      <c r="J129" s="152">
        <f>ROUND(I129*H129,2)</f>
        <v>0</v>
      </c>
      <c r="K129" s="153"/>
      <c r="L129" s="34"/>
      <c r="M129" s="154" t="s">
        <v>1</v>
      </c>
      <c r="N129" s="155" t="s">
        <v>41</v>
      </c>
      <c r="O129" s="59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8" t="s">
        <v>161</v>
      </c>
      <c r="AT129" s="158" t="s">
        <v>157</v>
      </c>
      <c r="AU129" s="158" t="s">
        <v>86</v>
      </c>
      <c r="AY129" s="18" t="s">
        <v>155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8" t="s">
        <v>84</v>
      </c>
      <c r="BK129" s="159">
        <f>ROUND(I129*H129,2)</f>
        <v>0</v>
      </c>
      <c r="BL129" s="18" t="s">
        <v>161</v>
      </c>
      <c r="BM129" s="158" t="s">
        <v>161</v>
      </c>
    </row>
    <row r="130" spans="1:65" s="2" customFormat="1" ht="16.5" customHeight="1">
      <c r="A130" s="33"/>
      <c r="B130" s="145"/>
      <c r="C130" s="146" t="s">
        <v>538</v>
      </c>
      <c r="D130" s="146" t="s">
        <v>157</v>
      </c>
      <c r="E130" s="147" t="s">
        <v>1674</v>
      </c>
      <c r="F130" s="148" t="s">
        <v>1675</v>
      </c>
      <c r="G130" s="149" t="s">
        <v>160</v>
      </c>
      <c r="H130" s="150">
        <v>1</v>
      </c>
      <c r="I130" s="151"/>
      <c r="J130" s="152">
        <f>ROUND(I130*H130,2)</f>
        <v>0</v>
      </c>
      <c r="K130" s="153"/>
      <c r="L130" s="34"/>
      <c r="M130" s="154" t="s">
        <v>1</v>
      </c>
      <c r="N130" s="155" t="s">
        <v>41</v>
      </c>
      <c r="O130" s="59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8" t="s">
        <v>717</v>
      </c>
      <c r="AT130" s="158" t="s">
        <v>157</v>
      </c>
      <c r="AU130" s="158" t="s">
        <v>86</v>
      </c>
      <c r="AY130" s="18" t="s">
        <v>155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8" t="s">
        <v>84</v>
      </c>
      <c r="BK130" s="159">
        <f>ROUND(I130*H130,2)</f>
        <v>0</v>
      </c>
      <c r="BL130" s="18" t="s">
        <v>717</v>
      </c>
      <c r="BM130" s="158" t="s">
        <v>1676</v>
      </c>
    </row>
    <row r="131" spans="1:65" s="2" customFormat="1" ht="16.5" customHeight="1">
      <c r="A131" s="33"/>
      <c r="B131" s="145"/>
      <c r="C131" s="146" t="s">
        <v>459</v>
      </c>
      <c r="D131" s="146" t="s">
        <v>157</v>
      </c>
      <c r="E131" s="147" t="s">
        <v>1677</v>
      </c>
      <c r="F131" s="148" t="s">
        <v>1678</v>
      </c>
      <c r="G131" s="149" t="s">
        <v>160</v>
      </c>
      <c r="H131" s="150">
        <v>1</v>
      </c>
      <c r="I131" s="151"/>
      <c r="J131" s="152">
        <f>ROUND(I131*H131,2)</f>
        <v>0</v>
      </c>
      <c r="K131" s="153"/>
      <c r="L131" s="34"/>
      <c r="M131" s="154" t="s">
        <v>1</v>
      </c>
      <c r="N131" s="155" t="s">
        <v>41</v>
      </c>
      <c r="O131" s="59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8" t="s">
        <v>717</v>
      </c>
      <c r="AT131" s="158" t="s">
        <v>157</v>
      </c>
      <c r="AU131" s="158" t="s">
        <v>86</v>
      </c>
      <c r="AY131" s="18" t="s">
        <v>155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8" t="s">
        <v>84</v>
      </c>
      <c r="BK131" s="159">
        <f>ROUND(I131*H131,2)</f>
        <v>0</v>
      </c>
      <c r="BL131" s="18" t="s">
        <v>717</v>
      </c>
      <c r="BM131" s="158" t="s">
        <v>1679</v>
      </c>
    </row>
    <row r="132" spans="1:65" s="12" customFormat="1" ht="22.9" customHeight="1">
      <c r="B132" s="132"/>
      <c r="D132" s="133" t="s">
        <v>75</v>
      </c>
      <c r="E132" s="143" t="s">
        <v>1680</v>
      </c>
      <c r="F132" s="143" t="s">
        <v>1681</v>
      </c>
      <c r="I132" s="135"/>
      <c r="J132" s="144">
        <f>BK132</f>
        <v>0</v>
      </c>
      <c r="L132" s="132"/>
      <c r="M132" s="137"/>
      <c r="N132" s="138"/>
      <c r="O132" s="138"/>
      <c r="P132" s="139">
        <f>P133</f>
        <v>0</v>
      </c>
      <c r="Q132" s="138"/>
      <c r="R132" s="139">
        <f>R133</f>
        <v>0</v>
      </c>
      <c r="S132" s="138"/>
      <c r="T132" s="140">
        <f>T133</f>
        <v>0</v>
      </c>
      <c r="AR132" s="133" t="s">
        <v>538</v>
      </c>
      <c r="AT132" s="141" t="s">
        <v>75</v>
      </c>
      <c r="AU132" s="141" t="s">
        <v>84</v>
      </c>
      <c r="AY132" s="133" t="s">
        <v>155</v>
      </c>
      <c r="BK132" s="142">
        <f>BK133</f>
        <v>0</v>
      </c>
    </row>
    <row r="133" spans="1:65" s="2" customFormat="1" ht="16.5" customHeight="1">
      <c r="A133" s="33"/>
      <c r="B133" s="145"/>
      <c r="C133" s="146" t="s">
        <v>557</v>
      </c>
      <c r="D133" s="146" t="s">
        <v>157</v>
      </c>
      <c r="E133" s="147" t="s">
        <v>1682</v>
      </c>
      <c r="F133" s="148" t="s">
        <v>1683</v>
      </c>
      <c r="G133" s="149" t="s">
        <v>1684</v>
      </c>
      <c r="H133" s="150">
        <v>1</v>
      </c>
      <c r="I133" s="151"/>
      <c r="J133" s="152">
        <f>ROUND(I133*H133,2)</f>
        <v>0</v>
      </c>
      <c r="K133" s="153"/>
      <c r="L133" s="34"/>
      <c r="M133" s="154" t="s">
        <v>1</v>
      </c>
      <c r="N133" s="155" t="s">
        <v>41</v>
      </c>
      <c r="O133" s="59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8" t="s">
        <v>717</v>
      </c>
      <c r="AT133" s="158" t="s">
        <v>157</v>
      </c>
      <c r="AU133" s="158" t="s">
        <v>86</v>
      </c>
      <c r="AY133" s="18" t="s">
        <v>155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8" t="s">
        <v>84</v>
      </c>
      <c r="BK133" s="159">
        <f>ROUND(I133*H133,2)</f>
        <v>0</v>
      </c>
      <c r="BL133" s="18" t="s">
        <v>717</v>
      </c>
      <c r="BM133" s="158" t="s">
        <v>1685</v>
      </c>
    </row>
    <row r="134" spans="1:65" s="12" customFormat="1" ht="22.9" customHeight="1">
      <c r="B134" s="132"/>
      <c r="D134" s="133" t="s">
        <v>75</v>
      </c>
      <c r="E134" s="143" t="s">
        <v>1686</v>
      </c>
      <c r="F134" s="143" t="s">
        <v>1687</v>
      </c>
      <c r="I134" s="135"/>
      <c r="J134" s="144">
        <f>BK134</f>
        <v>0</v>
      </c>
      <c r="L134" s="132"/>
      <c r="M134" s="137"/>
      <c r="N134" s="138"/>
      <c r="O134" s="138"/>
      <c r="P134" s="139">
        <f>SUM(P135:P138)</f>
        <v>0</v>
      </c>
      <c r="Q134" s="138"/>
      <c r="R134" s="139">
        <f>SUM(R135:R138)</f>
        <v>0</v>
      </c>
      <c r="S134" s="138"/>
      <c r="T134" s="140">
        <f>SUM(T135:T138)</f>
        <v>0</v>
      </c>
      <c r="AR134" s="133" t="s">
        <v>538</v>
      </c>
      <c r="AT134" s="141" t="s">
        <v>75</v>
      </c>
      <c r="AU134" s="141" t="s">
        <v>84</v>
      </c>
      <c r="AY134" s="133" t="s">
        <v>155</v>
      </c>
      <c r="BK134" s="142">
        <f>SUM(BK135:BK138)</f>
        <v>0</v>
      </c>
    </row>
    <row r="135" spans="1:65" s="2" customFormat="1" ht="16.5" customHeight="1">
      <c r="A135" s="33"/>
      <c r="B135" s="145"/>
      <c r="C135" s="146" t="s">
        <v>185</v>
      </c>
      <c r="D135" s="146" t="s">
        <v>157</v>
      </c>
      <c r="E135" s="147" t="s">
        <v>1688</v>
      </c>
      <c r="F135" s="148" t="s">
        <v>1687</v>
      </c>
      <c r="G135" s="149" t="s">
        <v>1673</v>
      </c>
      <c r="H135" s="150">
        <v>1</v>
      </c>
      <c r="I135" s="151"/>
      <c r="J135" s="152">
        <f>ROUND(I135*H135,2)</f>
        <v>0</v>
      </c>
      <c r="K135" s="153"/>
      <c r="L135" s="34"/>
      <c r="M135" s="154" t="s">
        <v>1</v>
      </c>
      <c r="N135" s="155" t="s">
        <v>41</v>
      </c>
      <c r="O135" s="59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8" t="s">
        <v>161</v>
      </c>
      <c r="AT135" s="158" t="s">
        <v>157</v>
      </c>
      <c r="AU135" s="158" t="s">
        <v>86</v>
      </c>
      <c r="AY135" s="18" t="s">
        <v>155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8" t="s">
        <v>84</v>
      </c>
      <c r="BK135" s="159">
        <f>ROUND(I135*H135,2)</f>
        <v>0</v>
      </c>
      <c r="BL135" s="18" t="s">
        <v>161</v>
      </c>
      <c r="BM135" s="158" t="s">
        <v>459</v>
      </c>
    </row>
    <row r="136" spans="1:65" s="2" customFormat="1" ht="16.5" customHeight="1">
      <c r="A136" s="33"/>
      <c r="B136" s="145"/>
      <c r="C136" s="146" t="s">
        <v>189</v>
      </c>
      <c r="D136" s="146" t="s">
        <v>157</v>
      </c>
      <c r="E136" s="147" t="s">
        <v>1689</v>
      </c>
      <c r="F136" s="148" t="s">
        <v>1690</v>
      </c>
      <c r="G136" s="149" t="s">
        <v>160</v>
      </c>
      <c r="H136" s="150">
        <v>1</v>
      </c>
      <c r="I136" s="151"/>
      <c r="J136" s="152">
        <f>ROUND(I136*H136,2)</f>
        <v>0</v>
      </c>
      <c r="K136" s="153"/>
      <c r="L136" s="34"/>
      <c r="M136" s="154" t="s">
        <v>1</v>
      </c>
      <c r="N136" s="155" t="s">
        <v>41</v>
      </c>
      <c r="O136" s="59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8" t="s">
        <v>717</v>
      </c>
      <c r="AT136" s="158" t="s">
        <v>157</v>
      </c>
      <c r="AU136" s="158" t="s">
        <v>86</v>
      </c>
      <c r="AY136" s="18" t="s">
        <v>155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8" t="s">
        <v>84</v>
      </c>
      <c r="BK136" s="159">
        <f>ROUND(I136*H136,2)</f>
        <v>0</v>
      </c>
      <c r="BL136" s="18" t="s">
        <v>717</v>
      </c>
      <c r="BM136" s="158" t="s">
        <v>1691</v>
      </c>
    </row>
    <row r="137" spans="1:65" s="2" customFormat="1" ht="24.2" customHeight="1">
      <c r="A137" s="33"/>
      <c r="B137" s="145"/>
      <c r="C137" s="146" t="s">
        <v>108</v>
      </c>
      <c r="D137" s="146" t="s">
        <v>157</v>
      </c>
      <c r="E137" s="147" t="s">
        <v>1692</v>
      </c>
      <c r="F137" s="148" t="s">
        <v>1693</v>
      </c>
      <c r="G137" s="149" t="s">
        <v>160</v>
      </c>
      <c r="H137" s="150">
        <v>1</v>
      </c>
      <c r="I137" s="151"/>
      <c r="J137" s="152">
        <f>ROUND(I137*H137,2)</f>
        <v>0</v>
      </c>
      <c r="K137" s="153"/>
      <c r="L137" s="34"/>
      <c r="M137" s="154" t="s">
        <v>1</v>
      </c>
      <c r="N137" s="155" t="s">
        <v>41</v>
      </c>
      <c r="O137" s="59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8" t="s">
        <v>717</v>
      </c>
      <c r="AT137" s="158" t="s">
        <v>157</v>
      </c>
      <c r="AU137" s="158" t="s">
        <v>86</v>
      </c>
      <c r="AY137" s="18" t="s">
        <v>155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8" t="s">
        <v>84</v>
      </c>
      <c r="BK137" s="159">
        <f>ROUND(I137*H137,2)</f>
        <v>0</v>
      </c>
      <c r="BL137" s="18" t="s">
        <v>717</v>
      </c>
      <c r="BM137" s="158" t="s">
        <v>1694</v>
      </c>
    </row>
    <row r="138" spans="1:65" s="2" customFormat="1" ht="16.5" customHeight="1">
      <c r="A138" s="33"/>
      <c r="B138" s="145"/>
      <c r="C138" s="146" t="s">
        <v>111</v>
      </c>
      <c r="D138" s="146" t="s">
        <v>157</v>
      </c>
      <c r="E138" s="147" t="s">
        <v>1695</v>
      </c>
      <c r="F138" s="148" t="s">
        <v>1696</v>
      </c>
      <c r="G138" s="149" t="s">
        <v>160</v>
      </c>
      <c r="H138" s="150">
        <v>1</v>
      </c>
      <c r="I138" s="151"/>
      <c r="J138" s="152">
        <f>ROUND(I138*H138,2)</f>
        <v>0</v>
      </c>
      <c r="K138" s="153"/>
      <c r="L138" s="34"/>
      <c r="M138" s="154" t="s">
        <v>1</v>
      </c>
      <c r="N138" s="155" t="s">
        <v>41</v>
      </c>
      <c r="O138" s="59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8" t="s">
        <v>717</v>
      </c>
      <c r="AT138" s="158" t="s">
        <v>157</v>
      </c>
      <c r="AU138" s="158" t="s">
        <v>86</v>
      </c>
      <c r="AY138" s="18" t="s">
        <v>155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8" t="s">
        <v>84</v>
      </c>
      <c r="BK138" s="159">
        <f>ROUND(I138*H138,2)</f>
        <v>0</v>
      </c>
      <c r="BL138" s="18" t="s">
        <v>717</v>
      </c>
      <c r="BM138" s="158" t="s">
        <v>1697</v>
      </c>
    </row>
    <row r="139" spans="1:65" s="12" customFormat="1" ht="22.9" customHeight="1">
      <c r="B139" s="132"/>
      <c r="D139" s="133" t="s">
        <v>75</v>
      </c>
      <c r="E139" s="143" t="s">
        <v>1698</v>
      </c>
      <c r="F139" s="143" t="s">
        <v>1699</v>
      </c>
      <c r="I139" s="135"/>
      <c r="J139" s="144">
        <f>BK139</f>
        <v>0</v>
      </c>
      <c r="L139" s="132"/>
      <c r="M139" s="137"/>
      <c r="N139" s="138"/>
      <c r="O139" s="138"/>
      <c r="P139" s="139">
        <f>P140</f>
        <v>0</v>
      </c>
      <c r="Q139" s="138"/>
      <c r="R139" s="139">
        <f>R140</f>
        <v>0</v>
      </c>
      <c r="S139" s="138"/>
      <c r="T139" s="140">
        <f>T140</f>
        <v>0</v>
      </c>
      <c r="AR139" s="133" t="s">
        <v>538</v>
      </c>
      <c r="AT139" s="141" t="s">
        <v>75</v>
      </c>
      <c r="AU139" s="141" t="s">
        <v>84</v>
      </c>
      <c r="AY139" s="133" t="s">
        <v>155</v>
      </c>
      <c r="BK139" s="142">
        <f>BK140</f>
        <v>0</v>
      </c>
    </row>
    <row r="140" spans="1:65" s="2" customFormat="1" ht="16.5" customHeight="1">
      <c r="A140" s="33"/>
      <c r="B140" s="145"/>
      <c r="C140" s="146" t="s">
        <v>114</v>
      </c>
      <c r="D140" s="146" t="s">
        <v>157</v>
      </c>
      <c r="E140" s="147" t="s">
        <v>1700</v>
      </c>
      <c r="F140" s="148" t="s">
        <v>1701</v>
      </c>
      <c r="G140" s="149" t="s">
        <v>1673</v>
      </c>
      <c r="H140" s="150">
        <v>1</v>
      </c>
      <c r="I140" s="151"/>
      <c r="J140" s="152">
        <f>ROUND(I140*H140,2)</f>
        <v>0</v>
      </c>
      <c r="K140" s="153"/>
      <c r="L140" s="34"/>
      <c r="M140" s="154" t="s">
        <v>1</v>
      </c>
      <c r="N140" s="155" t="s">
        <v>41</v>
      </c>
      <c r="O140" s="59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8" t="s">
        <v>161</v>
      </c>
      <c r="AT140" s="158" t="s">
        <v>157</v>
      </c>
      <c r="AU140" s="158" t="s">
        <v>86</v>
      </c>
      <c r="AY140" s="18" t="s">
        <v>155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8" t="s">
        <v>84</v>
      </c>
      <c r="BK140" s="159">
        <f>ROUND(I140*H140,2)</f>
        <v>0</v>
      </c>
      <c r="BL140" s="18" t="s">
        <v>161</v>
      </c>
      <c r="BM140" s="158" t="s">
        <v>212</v>
      </c>
    </row>
    <row r="141" spans="1:65" s="12" customFormat="1" ht="25.9" customHeight="1">
      <c r="B141" s="132"/>
      <c r="D141" s="133" t="s">
        <v>75</v>
      </c>
      <c r="E141" s="134" t="s">
        <v>1702</v>
      </c>
      <c r="F141" s="134" t="s">
        <v>1703</v>
      </c>
      <c r="I141" s="135"/>
      <c r="J141" s="136">
        <f>BK141</f>
        <v>0</v>
      </c>
      <c r="L141" s="132"/>
      <c r="M141" s="137"/>
      <c r="N141" s="138"/>
      <c r="O141" s="138"/>
      <c r="P141" s="139">
        <f>P142</f>
        <v>0</v>
      </c>
      <c r="Q141" s="138"/>
      <c r="R141" s="139">
        <f>R142</f>
        <v>0</v>
      </c>
      <c r="S141" s="138"/>
      <c r="T141" s="140">
        <f>T142</f>
        <v>0</v>
      </c>
      <c r="AR141" s="133" t="s">
        <v>538</v>
      </c>
      <c r="AT141" s="141" t="s">
        <v>75</v>
      </c>
      <c r="AU141" s="141" t="s">
        <v>76</v>
      </c>
      <c r="AY141" s="133" t="s">
        <v>155</v>
      </c>
      <c r="BK141" s="142">
        <f>BK142</f>
        <v>0</v>
      </c>
    </row>
    <row r="142" spans="1:65" s="2" customFormat="1" ht="21.75" customHeight="1">
      <c r="A142" s="33"/>
      <c r="B142" s="145"/>
      <c r="C142" s="146" t="s">
        <v>205</v>
      </c>
      <c r="D142" s="146" t="s">
        <v>157</v>
      </c>
      <c r="E142" s="147" t="s">
        <v>1704</v>
      </c>
      <c r="F142" s="148" t="s">
        <v>1705</v>
      </c>
      <c r="G142" s="149" t="s">
        <v>160</v>
      </c>
      <c r="H142" s="150">
        <v>1</v>
      </c>
      <c r="I142" s="151"/>
      <c r="J142" s="152">
        <f>ROUND(I142*H142,2)</f>
        <v>0</v>
      </c>
      <c r="K142" s="153"/>
      <c r="L142" s="34"/>
      <c r="M142" s="196" t="s">
        <v>1</v>
      </c>
      <c r="N142" s="197" t="s">
        <v>41</v>
      </c>
      <c r="O142" s="198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8" t="s">
        <v>717</v>
      </c>
      <c r="AT142" s="158" t="s">
        <v>157</v>
      </c>
      <c r="AU142" s="158" t="s">
        <v>84</v>
      </c>
      <c r="AY142" s="18" t="s">
        <v>155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8" t="s">
        <v>84</v>
      </c>
      <c r="BK142" s="159">
        <f>ROUND(I142*H142,2)</f>
        <v>0</v>
      </c>
      <c r="BL142" s="18" t="s">
        <v>717</v>
      </c>
      <c r="BM142" s="158" t="s">
        <v>1706</v>
      </c>
    </row>
    <row r="143" spans="1:65" s="2" customFormat="1" ht="6.95" customHeight="1">
      <c r="A143" s="33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34"/>
      <c r="M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</sheetData>
  <autoFilter ref="C121:K142" xr:uid="{00000000-0009-0000-0000-00000C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29</vt:i4>
      </vt:variant>
    </vt:vector>
  </HeadingPairs>
  <TitlesOfParts>
    <vt:vector size="54" baseType="lpstr">
      <vt:lpstr>Rekapitulace stavby</vt:lpstr>
      <vt:lpstr>01 - ASŘ</vt:lpstr>
      <vt:lpstr>02 - ZPEVNĚNÉ PLOCHY</vt:lpstr>
      <vt:lpstr>03 - PŘÍPOJKY A VENKOVNÍ ...</vt:lpstr>
      <vt:lpstr>05 - ZDRAVOTNĚ TECHNICKÉ ...</vt:lpstr>
      <vt:lpstr>06 - VZDUCHOTECHNIKA</vt:lpstr>
      <vt:lpstr>06-Rozpočet</vt:lpstr>
      <vt:lpstr>07 - GASTRO</vt:lpstr>
      <vt:lpstr>07- Rozpočet</vt:lpstr>
      <vt:lpstr>08 - BLESKOSVOD</vt:lpstr>
      <vt:lpstr>08-Rekapitulace</vt:lpstr>
      <vt:lpstr>08-Rozpočet</vt:lpstr>
      <vt:lpstr>08-Parametry</vt:lpstr>
      <vt:lpstr>09 - ZAŘÍZENÍ PRO VYTÁPĚN...</vt:lpstr>
      <vt:lpstr>10 - ELEKTROINSTALACE</vt:lpstr>
      <vt:lpstr>10-Rekapitulace</vt:lpstr>
      <vt:lpstr>10-Rozpočet</vt:lpstr>
      <vt:lpstr>10-Parametry</vt:lpstr>
      <vt:lpstr>11 - MĚŘENÍ A REGULACE</vt:lpstr>
      <vt:lpstr>11-Rozpočet</vt:lpstr>
      <vt:lpstr>12 - SLABOPROUD</vt:lpstr>
      <vt:lpstr>12-Rekapitulace</vt:lpstr>
      <vt:lpstr>12-Rozpočet</vt:lpstr>
      <vt:lpstr>12-Parametry</vt:lpstr>
      <vt:lpstr>VORN - Vedlejší a os - VO...</vt:lpstr>
      <vt:lpstr>'01 - ASŘ'!Názvy_tisku</vt:lpstr>
      <vt:lpstr>'02 - ZPEVNĚNÉ PLOCHY'!Názvy_tisku</vt:lpstr>
      <vt:lpstr>'03 - PŘÍPOJKY A VENKOVNÍ ...'!Názvy_tisku</vt:lpstr>
      <vt:lpstr>'05 - ZDRAVOTNĚ TECHNICKÉ ...'!Názvy_tisku</vt:lpstr>
      <vt:lpstr>'06 - VZDUCHOTECHNIKA'!Názvy_tisku</vt:lpstr>
      <vt:lpstr>'07 - GASTRO'!Názvy_tisku</vt:lpstr>
      <vt:lpstr>'08 - BLESKOSVOD'!Názvy_tisku</vt:lpstr>
      <vt:lpstr>'09 - ZAŘÍZENÍ PRO VYTÁPĚN...'!Názvy_tisku</vt:lpstr>
      <vt:lpstr>'10 - ELEKTROINSTALACE'!Názvy_tisku</vt:lpstr>
      <vt:lpstr>'11 - MĚŘENÍ A REGULACE'!Názvy_tisku</vt:lpstr>
      <vt:lpstr>'11-Rozpočet'!Názvy_tisku</vt:lpstr>
      <vt:lpstr>'12 - SLABOPROUD'!Názvy_tisku</vt:lpstr>
      <vt:lpstr>'Rekapitulace stavby'!Názvy_tisku</vt:lpstr>
      <vt:lpstr>'VORN - Vedlejší a os - VO...'!Názvy_tisku</vt:lpstr>
      <vt:lpstr>'01 - ASŘ'!Oblast_tisku</vt:lpstr>
      <vt:lpstr>'02 - ZPEVNĚNÉ PLOCHY'!Oblast_tisku</vt:lpstr>
      <vt:lpstr>'03 - PŘÍPOJKY A VENKOVNÍ ...'!Oblast_tisku</vt:lpstr>
      <vt:lpstr>'05 - ZDRAVOTNĚ TECHNICKÉ ...'!Oblast_tisku</vt:lpstr>
      <vt:lpstr>'06 - VZDUCHOTECHNIKA'!Oblast_tisku</vt:lpstr>
      <vt:lpstr>'07 - GASTRO'!Oblast_tisku</vt:lpstr>
      <vt:lpstr>'07- Rozpočet'!Oblast_tisku</vt:lpstr>
      <vt:lpstr>'08 - BLESKOSVOD'!Oblast_tisku</vt:lpstr>
      <vt:lpstr>'09 - ZAŘÍZENÍ PRO VYTÁPĚN...'!Oblast_tisku</vt:lpstr>
      <vt:lpstr>'10 - ELEKTROINSTALACE'!Oblast_tisku</vt:lpstr>
      <vt:lpstr>'11 - MĚŘENÍ A REGULACE'!Oblast_tisku</vt:lpstr>
      <vt:lpstr>'11-Rozpočet'!Oblast_tisku</vt:lpstr>
      <vt:lpstr>'12 - SLABOPROUD'!Oblast_tisku</vt:lpstr>
      <vt:lpstr>'Rekapitulace stavby'!Oblast_tisku</vt:lpstr>
      <vt:lpstr>'VORN - Vedlejší a os - VO...'!Oblast_tisku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JN rozpočty</cp:lastModifiedBy>
  <dcterms:created xsi:type="dcterms:W3CDTF">2021-12-21T14:39:34Z</dcterms:created>
  <dcterms:modified xsi:type="dcterms:W3CDTF">2021-12-21T15:08:27Z</dcterms:modified>
</cp:coreProperties>
</file>