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450" windowWidth="19440" windowHeight="14490"/>
  </bookViews>
  <sheets>
    <sheet name="Rekapitulace stavby" sheetId="1" r:id="rId1"/>
    <sheet name="001 - B - Strojní část" sheetId="2" r:id="rId2"/>
    <sheet name="001 - C - Elektrotechnick..." sheetId="3" r:id="rId3"/>
    <sheet name="001 - D.1 - Stavební úpravy" sheetId="4" r:id="rId4"/>
    <sheet name="002 - D.2 - Vzduchotechnika" sheetId="5" r:id="rId5"/>
    <sheet name="001 - Ostatní a vedlejší ..." sheetId="6" r:id="rId6"/>
    <sheet name="Pokyny pro vyplnění" sheetId="7" r:id="rId7"/>
  </sheets>
  <definedNames>
    <definedName name="_xlnm._FilterDatabase" localSheetId="1" hidden="1">'001 - B - Strojní část'!$C$86:$K$567</definedName>
    <definedName name="_xlnm._FilterDatabase" localSheetId="2" hidden="1">'001 - C - Elektrotechnick...'!$C$95:$K$444</definedName>
    <definedName name="_xlnm._FilterDatabase" localSheetId="3" hidden="1">'001 - D.1 - Stavební úpravy'!$C$94:$K$307</definedName>
    <definedName name="_xlnm._FilterDatabase" localSheetId="5" hidden="1">'001 - Ostatní a vedlejší ...'!$C$84:$K$134</definedName>
    <definedName name="_xlnm._FilterDatabase" localSheetId="4" hidden="1">'002 - D.2 - Vzduchotechnika'!$C$90:$K$306</definedName>
    <definedName name="_xlnm.Print_Area" localSheetId="1">'001 - B - Strojní část'!$C$4:$J$38,'001 - B - Strojní část'!$C$44:$J$66,'001 - B - Strojní část'!$C$72:$K$567</definedName>
    <definedName name="_xlnm.Print_Area" localSheetId="2">'001 - C - Elektrotechnick...'!$C$4:$J$38,'001 - C - Elektrotechnick...'!$C$44:$J$75,'001 - C - Elektrotechnick...'!$C$81:$K$444</definedName>
    <definedName name="_xlnm.Print_Area" localSheetId="3">'001 - D.1 - Stavební úpravy'!$C$4:$J$38,'001 - D.1 - Stavební úpravy'!$C$44:$J$74,'001 - D.1 - Stavební úpravy'!$C$80:$K$307</definedName>
    <definedName name="_xlnm.Print_Area" localSheetId="5">'001 - Ostatní a vedlejší ...'!$C$4:$J$38,'001 - Ostatní a vedlejší ...'!$C$44:$J$64,'001 - Ostatní a vedlejší ...'!$C$70:$K$134</definedName>
    <definedName name="_xlnm.Print_Area" localSheetId="4">'002 - D.2 - Vzduchotechnika'!$C$4:$J$38,'002 - D.2 - Vzduchotechnika'!$C$44:$J$70,'002 - D.2 - Vzduchotechnika'!$C$76:$K$306</definedName>
    <definedName name="_xlnm.Print_Area" localSheetId="6">'Pokyny pro vyplnění'!$B$2:$K$69,'Pokyny pro vyplnění'!$B$72:$K$116,'Pokyny pro vyplnění'!$B$119:$K$188,'Pokyny pro vyplnění'!$B$196:$K$216</definedName>
    <definedName name="_xlnm.Print_Area" localSheetId="0">'Rekapitulace stavby'!$D$4:$AO$33,'Rekapitulace stavby'!$C$39:$AQ$61</definedName>
    <definedName name="_xlnm.Print_Titles" localSheetId="1">'001 - B - Strojní část'!$86:$86</definedName>
    <definedName name="_xlnm.Print_Titles" localSheetId="2">'001 - C - Elektrotechnick...'!$95:$95</definedName>
    <definedName name="_xlnm.Print_Titles" localSheetId="3">'001 - D.1 - Stavební úpravy'!$94:$94</definedName>
    <definedName name="_xlnm.Print_Titles" localSheetId="5">'001 - Ostatní a vedlejší ...'!$84:$84</definedName>
    <definedName name="_xlnm.Print_Titles" localSheetId="4">'002 - D.2 - Vzduchotechnika'!$90:$90</definedName>
    <definedName name="_xlnm.Print_Titles" localSheetId="0">'Rekapitulace stavby'!$49:$49</definedName>
  </definedNames>
  <calcPr calcId="114210" fullCalcOnLoad="1"/>
</workbook>
</file>

<file path=xl/calcChain.xml><?xml version="1.0" encoding="utf-8"?>
<calcChain xmlns="http://schemas.openxmlformats.org/spreadsheetml/2006/main">
  <c r="T118" i="6"/>
  <c r="T121"/>
  <c r="T124"/>
  <c r="T127"/>
  <c r="T130"/>
  <c r="T132"/>
  <c r="T117"/>
  <c r="R118"/>
  <c r="R121"/>
  <c r="R124"/>
  <c r="R127"/>
  <c r="R130"/>
  <c r="R132"/>
  <c r="R117"/>
  <c r="P118"/>
  <c r="P121"/>
  <c r="P124"/>
  <c r="P127"/>
  <c r="P130"/>
  <c r="P132"/>
  <c r="P117"/>
  <c r="BK118"/>
  <c r="BK121"/>
  <c r="BK124"/>
  <c r="BK127"/>
  <c r="BK130"/>
  <c r="BK132"/>
  <c r="BK117"/>
  <c r="J117"/>
  <c r="T91"/>
  <c r="T94"/>
  <c r="T96"/>
  <c r="T99"/>
  <c r="T102"/>
  <c r="T104"/>
  <c r="T106"/>
  <c r="T109"/>
  <c r="T113"/>
  <c r="T90"/>
  <c r="R91"/>
  <c r="R94"/>
  <c r="R96"/>
  <c r="R99"/>
  <c r="R102"/>
  <c r="R104"/>
  <c r="R106"/>
  <c r="R109"/>
  <c r="R113"/>
  <c r="R90"/>
  <c r="P91"/>
  <c r="P94"/>
  <c r="P96"/>
  <c r="P99"/>
  <c r="P102"/>
  <c r="P104"/>
  <c r="P106"/>
  <c r="P109"/>
  <c r="P113"/>
  <c r="P90"/>
  <c r="BK91"/>
  <c r="BK94"/>
  <c r="BK96"/>
  <c r="BK99"/>
  <c r="BK102"/>
  <c r="BK104"/>
  <c r="BK106"/>
  <c r="BK109"/>
  <c r="BK113"/>
  <c r="BK90"/>
  <c r="J90"/>
  <c r="T87"/>
  <c r="T86"/>
  <c r="R87"/>
  <c r="R86"/>
  <c r="P87"/>
  <c r="P86"/>
  <c r="BK87"/>
  <c r="BK86"/>
  <c r="J86"/>
  <c r="T85"/>
  <c r="R85"/>
  <c r="P85"/>
  <c r="BK85"/>
  <c r="J85"/>
  <c r="BI87"/>
  <c r="BI91"/>
  <c r="BI94"/>
  <c r="BI96"/>
  <c r="BI99"/>
  <c r="BI102"/>
  <c r="BI104"/>
  <c r="BI106"/>
  <c r="BI109"/>
  <c r="BI113"/>
  <c r="BI118"/>
  <c r="BI121"/>
  <c r="BI124"/>
  <c r="BI127"/>
  <c r="BI130"/>
  <c r="BI132"/>
  <c r="F36"/>
  <c r="BD60" i="1"/>
  <c r="BH87" i="6"/>
  <c r="BH91"/>
  <c r="BH94"/>
  <c r="BH96"/>
  <c r="BH99"/>
  <c r="BH102"/>
  <c r="BH104"/>
  <c r="BH106"/>
  <c r="BH109"/>
  <c r="BH113"/>
  <c r="BH118"/>
  <c r="BH121"/>
  <c r="BH124"/>
  <c r="BH127"/>
  <c r="BH130"/>
  <c r="BH132"/>
  <c r="F35"/>
  <c r="BC60" i="1"/>
  <c r="BG87" i="6"/>
  <c r="BG91"/>
  <c r="BG94"/>
  <c r="BG96"/>
  <c r="BG99"/>
  <c r="BG102"/>
  <c r="BG104"/>
  <c r="BG106"/>
  <c r="BG109"/>
  <c r="BG113"/>
  <c r="BG118"/>
  <c r="BG121"/>
  <c r="BG124"/>
  <c r="BG127"/>
  <c r="BG130"/>
  <c r="BG132"/>
  <c r="F34"/>
  <c r="BB60" i="1"/>
  <c r="BF87" i="6"/>
  <c r="BF91"/>
  <c r="BF94"/>
  <c r="BF96"/>
  <c r="BF99"/>
  <c r="BF102"/>
  <c r="BF104"/>
  <c r="BF106"/>
  <c r="BF109"/>
  <c r="BF113"/>
  <c r="BF118"/>
  <c r="BF121"/>
  <c r="BF124"/>
  <c r="BF127"/>
  <c r="BF130"/>
  <c r="BF132"/>
  <c r="F33"/>
  <c r="BA60" i="1"/>
  <c r="J87" i="6"/>
  <c r="BE87"/>
  <c r="J91"/>
  <c r="BE91"/>
  <c r="J94"/>
  <c r="BE94"/>
  <c r="J96"/>
  <c r="BE96"/>
  <c r="J99"/>
  <c r="BE99"/>
  <c r="J102"/>
  <c r="BE102"/>
  <c r="J104"/>
  <c r="BE104"/>
  <c r="J106"/>
  <c r="BE106"/>
  <c r="J109"/>
  <c r="BE109"/>
  <c r="J113"/>
  <c r="BE113"/>
  <c r="J118"/>
  <c r="BE118"/>
  <c r="J121"/>
  <c r="BE121"/>
  <c r="J124"/>
  <c r="BE124"/>
  <c r="J127"/>
  <c r="BE127"/>
  <c r="J130"/>
  <c r="BE130"/>
  <c r="J132"/>
  <c r="BE132"/>
  <c r="F32"/>
  <c r="AZ60" i="1"/>
  <c r="AY60"/>
  <c r="AX60"/>
  <c r="J33" i="6"/>
  <c r="AW60" i="1"/>
  <c r="J32" i="6"/>
  <c r="AV60" i="1"/>
  <c r="AU60"/>
  <c r="J29" i="6"/>
  <c r="AG60" i="1"/>
  <c r="J60" i="6"/>
  <c r="J63"/>
  <c r="J62"/>
  <c r="J61"/>
  <c r="E20"/>
  <c r="F82"/>
  <c r="J81"/>
  <c r="F81"/>
  <c r="J14"/>
  <c r="J79"/>
  <c r="F79"/>
  <c r="E77"/>
  <c r="E7"/>
  <c r="E73"/>
  <c r="F56"/>
  <c r="J55"/>
  <c r="F55"/>
  <c r="J53"/>
  <c r="F53"/>
  <c r="E51"/>
  <c r="E47"/>
  <c r="J38"/>
  <c r="J20"/>
  <c r="J19"/>
  <c r="T293" i="5"/>
  <c r="T297"/>
  <c r="T301"/>
  <c r="T305"/>
  <c r="T292"/>
  <c r="R293"/>
  <c r="R297"/>
  <c r="R301"/>
  <c r="R305"/>
  <c r="R292"/>
  <c r="P293"/>
  <c r="P297"/>
  <c r="P301"/>
  <c r="P305"/>
  <c r="P292"/>
  <c r="BK293"/>
  <c r="BK297"/>
  <c r="BK301"/>
  <c r="BK305"/>
  <c r="BK292"/>
  <c r="J292"/>
  <c r="T232"/>
  <c r="T236"/>
  <c r="T238"/>
  <c r="T242"/>
  <c r="T244"/>
  <c r="T246"/>
  <c r="T248"/>
  <c r="T250"/>
  <c r="T254"/>
  <c r="T258"/>
  <c r="T260"/>
  <c r="T262"/>
  <c r="T266"/>
  <c r="T270"/>
  <c r="T272"/>
  <c r="T276"/>
  <c r="T278"/>
  <c r="T282"/>
  <c r="T284"/>
  <c r="T286"/>
  <c r="T290"/>
  <c r="T231"/>
  <c r="R232"/>
  <c r="R236"/>
  <c r="R238"/>
  <c r="R242"/>
  <c r="R244"/>
  <c r="R246"/>
  <c r="R248"/>
  <c r="R250"/>
  <c r="R254"/>
  <c r="R258"/>
  <c r="R260"/>
  <c r="R262"/>
  <c r="R266"/>
  <c r="R270"/>
  <c r="R272"/>
  <c r="R276"/>
  <c r="R278"/>
  <c r="R282"/>
  <c r="R284"/>
  <c r="R286"/>
  <c r="R290"/>
  <c r="R231"/>
  <c r="P232"/>
  <c r="P236"/>
  <c r="P238"/>
  <c r="P242"/>
  <c r="P244"/>
  <c r="P246"/>
  <c r="P248"/>
  <c r="P250"/>
  <c r="P254"/>
  <c r="P258"/>
  <c r="P260"/>
  <c r="P262"/>
  <c r="P266"/>
  <c r="P270"/>
  <c r="P272"/>
  <c r="P276"/>
  <c r="P278"/>
  <c r="P282"/>
  <c r="P284"/>
  <c r="P286"/>
  <c r="P290"/>
  <c r="P231"/>
  <c r="BK232"/>
  <c r="BK236"/>
  <c r="BK238"/>
  <c r="BK242"/>
  <c r="BK244"/>
  <c r="BK246"/>
  <c r="BK248"/>
  <c r="BK250"/>
  <c r="BK254"/>
  <c r="BK258"/>
  <c r="BK260"/>
  <c r="BK262"/>
  <c r="BK266"/>
  <c r="BK270"/>
  <c r="BK272"/>
  <c r="BK276"/>
  <c r="BK278"/>
  <c r="BK282"/>
  <c r="BK284"/>
  <c r="BK286"/>
  <c r="BK290"/>
  <c r="BK231"/>
  <c r="J231"/>
  <c r="T182"/>
  <c r="T186"/>
  <c r="T188"/>
  <c r="T192"/>
  <c r="T194"/>
  <c r="T198"/>
  <c r="T200"/>
  <c r="T204"/>
  <c r="T206"/>
  <c r="T209"/>
  <c r="T211"/>
  <c r="T213"/>
  <c r="T215"/>
  <c r="T219"/>
  <c r="T221"/>
  <c r="T225"/>
  <c r="T229"/>
  <c r="T181"/>
  <c r="R182"/>
  <c r="R186"/>
  <c r="R188"/>
  <c r="R192"/>
  <c r="R194"/>
  <c r="R198"/>
  <c r="R200"/>
  <c r="R204"/>
  <c r="R206"/>
  <c r="R209"/>
  <c r="R211"/>
  <c r="R213"/>
  <c r="R215"/>
  <c r="R219"/>
  <c r="R221"/>
  <c r="R225"/>
  <c r="R229"/>
  <c r="R181"/>
  <c r="P182"/>
  <c r="P186"/>
  <c r="P188"/>
  <c r="P192"/>
  <c r="P194"/>
  <c r="P198"/>
  <c r="P200"/>
  <c r="P204"/>
  <c r="P206"/>
  <c r="P209"/>
  <c r="P211"/>
  <c r="P213"/>
  <c r="P215"/>
  <c r="P219"/>
  <c r="P221"/>
  <c r="P225"/>
  <c r="P229"/>
  <c r="P181"/>
  <c r="BK182"/>
  <c r="BK186"/>
  <c r="BK188"/>
  <c r="BK192"/>
  <c r="BK194"/>
  <c r="BK198"/>
  <c r="BK200"/>
  <c r="BK204"/>
  <c r="BK206"/>
  <c r="BK209"/>
  <c r="BK211"/>
  <c r="BK213"/>
  <c r="BK215"/>
  <c r="BK219"/>
  <c r="BK221"/>
  <c r="BK225"/>
  <c r="BK229"/>
  <c r="BK181"/>
  <c r="J181"/>
  <c r="T159"/>
  <c r="T163"/>
  <c r="T165"/>
  <c r="T169"/>
  <c r="T171"/>
  <c r="T175"/>
  <c r="T179"/>
  <c r="T158"/>
  <c r="R159"/>
  <c r="R163"/>
  <c r="R165"/>
  <c r="R169"/>
  <c r="R171"/>
  <c r="R175"/>
  <c r="R179"/>
  <c r="R158"/>
  <c r="P159"/>
  <c r="P163"/>
  <c r="P165"/>
  <c r="P169"/>
  <c r="P171"/>
  <c r="P175"/>
  <c r="P179"/>
  <c r="P158"/>
  <c r="BK159"/>
  <c r="BK163"/>
  <c r="BK165"/>
  <c r="BK169"/>
  <c r="BK171"/>
  <c r="BK175"/>
  <c r="BK179"/>
  <c r="BK158"/>
  <c r="J158"/>
  <c r="T130"/>
  <c r="T134"/>
  <c r="T136"/>
  <c r="T139"/>
  <c r="T141"/>
  <c r="T144"/>
  <c r="T148"/>
  <c r="T150"/>
  <c r="T154"/>
  <c r="T156"/>
  <c r="T129"/>
  <c r="R130"/>
  <c r="R134"/>
  <c r="R136"/>
  <c r="R139"/>
  <c r="R141"/>
  <c r="R144"/>
  <c r="R148"/>
  <c r="R150"/>
  <c r="R154"/>
  <c r="R156"/>
  <c r="R129"/>
  <c r="P130"/>
  <c r="P134"/>
  <c r="P136"/>
  <c r="P139"/>
  <c r="P141"/>
  <c r="P144"/>
  <c r="P148"/>
  <c r="P150"/>
  <c r="P154"/>
  <c r="P156"/>
  <c r="P129"/>
  <c r="BK130"/>
  <c r="BK134"/>
  <c r="BK136"/>
  <c r="BK139"/>
  <c r="BK141"/>
  <c r="BK144"/>
  <c r="BK148"/>
  <c r="BK150"/>
  <c r="BK154"/>
  <c r="BK156"/>
  <c r="BK129"/>
  <c r="J129"/>
  <c r="T107"/>
  <c r="T111"/>
  <c r="T113"/>
  <c r="T115"/>
  <c r="T119"/>
  <c r="T121"/>
  <c r="T125"/>
  <c r="T127"/>
  <c r="T106"/>
  <c r="R107"/>
  <c r="R111"/>
  <c r="R113"/>
  <c r="R115"/>
  <c r="R119"/>
  <c r="R121"/>
  <c r="R125"/>
  <c r="R127"/>
  <c r="R106"/>
  <c r="P107"/>
  <c r="P111"/>
  <c r="P113"/>
  <c r="P115"/>
  <c r="P119"/>
  <c r="P121"/>
  <c r="P125"/>
  <c r="P127"/>
  <c r="P106"/>
  <c r="BK107"/>
  <c r="BK111"/>
  <c r="BK113"/>
  <c r="BK115"/>
  <c r="BK119"/>
  <c r="BK121"/>
  <c r="BK125"/>
  <c r="BK127"/>
  <c r="BK106"/>
  <c r="J106"/>
  <c r="T105"/>
  <c r="R105"/>
  <c r="P105"/>
  <c r="BK105"/>
  <c r="J105"/>
  <c r="T94"/>
  <c r="T98"/>
  <c r="T100"/>
  <c r="T103"/>
  <c r="T93"/>
  <c r="R94"/>
  <c r="R98"/>
  <c r="R100"/>
  <c r="R103"/>
  <c r="R93"/>
  <c r="P94"/>
  <c r="P98"/>
  <c r="P100"/>
  <c r="P103"/>
  <c r="P93"/>
  <c r="BK94"/>
  <c r="BK98"/>
  <c r="BK100"/>
  <c r="BK103"/>
  <c r="BK93"/>
  <c r="J93"/>
  <c r="T92"/>
  <c r="R92"/>
  <c r="P92"/>
  <c r="BK92"/>
  <c r="J92"/>
  <c r="T91"/>
  <c r="R91"/>
  <c r="P91"/>
  <c r="BK91"/>
  <c r="J91"/>
  <c r="BI94"/>
  <c r="BI98"/>
  <c r="BI100"/>
  <c r="BI103"/>
  <c r="BI107"/>
  <c r="BI111"/>
  <c r="BI113"/>
  <c r="BI115"/>
  <c r="BI119"/>
  <c r="BI121"/>
  <c r="BI125"/>
  <c r="BI127"/>
  <c r="BI130"/>
  <c r="BI134"/>
  <c r="BI136"/>
  <c r="BI139"/>
  <c r="BI141"/>
  <c r="BI144"/>
  <c r="BI148"/>
  <c r="BI150"/>
  <c r="BI154"/>
  <c r="BI156"/>
  <c r="BI159"/>
  <c r="BI163"/>
  <c r="BI165"/>
  <c r="BI169"/>
  <c r="BI171"/>
  <c r="BI175"/>
  <c r="BI179"/>
  <c r="BI182"/>
  <c r="BI186"/>
  <c r="BI188"/>
  <c r="BI192"/>
  <c r="BI194"/>
  <c r="BI198"/>
  <c r="BI200"/>
  <c r="BI204"/>
  <c r="BI206"/>
  <c r="BI209"/>
  <c r="BI211"/>
  <c r="BI213"/>
  <c r="BI215"/>
  <c r="BI219"/>
  <c r="BI221"/>
  <c r="BI225"/>
  <c r="BI229"/>
  <c r="BI232"/>
  <c r="BI236"/>
  <c r="BI238"/>
  <c r="BI242"/>
  <c r="BI244"/>
  <c r="BI246"/>
  <c r="BI248"/>
  <c r="BI250"/>
  <c r="BI254"/>
  <c r="BI258"/>
  <c r="BI260"/>
  <c r="BI262"/>
  <c r="BI266"/>
  <c r="BI270"/>
  <c r="BI272"/>
  <c r="BI276"/>
  <c r="BI278"/>
  <c r="BI282"/>
  <c r="BI284"/>
  <c r="BI286"/>
  <c r="BI290"/>
  <c r="BI293"/>
  <c r="BI297"/>
  <c r="BI301"/>
  <c r="BI305"/>
  <c r="F36"/>
  <c r="BD58" i="1"/>
  <c r="BH94" i="5"/>
  <c r="BH98"/>
  <c r="BH100"/>
  <c r="BH103"/>
  <c r="BH107"/>
  <c r="BH111"/>
  <c r="BH113"/>
  <c r="BH115"/>
  <c r="BH119"/>
  <c r="BH121"/>
  <c r="BH125"/>
  <c r="BH127"/>
  <c r="BH130"/>
  <c r="BH134"/>
  <c r="BH136"/>
  <c r="BH139"/>
  <c r="BH141"/>
  <c r="BH144"/>
  <c r="BH148"/>
  <c r="BH150"/>
  <c r="BH154"/>
  <c r="BH156"/>
  <c r="BH159"/>
  <c r="BH163"/>
  <c r="BH165"/>
  <c r="BH169"/>
  <c r="BH171"/>
  <c r="BH175"/>
  <c r="BH179"/>
  <c r="BH182"/>
  <c r="BH186"/>
  <c r="BH188"/>
  <c r="BH192"/>
  <c r="BH194"/>
  <c r="BH198"/>
  <c r="BH200"/>
  <c r="BH204"/>
  <c r="BH206"/>
  <c r="BH209"/>
  <c r="BH211"/>
  <c r="BH213"/>
  <c r="BH215"/>
  <c r="BH219"/>
  <c r="BH221"/>
  <c r="BH225"/>
  <c r="BH229"/>
  <c r="BH232"/>
  <c r="BH236"/>
  <c r="BH238"/>
  <c r="BH242"/>
  <c r="BH244"/>
  <c r="BH246"/>
  <c r="BH248"/>
  <c r="BH250"/>
  <c r="BH254"/>
  <c r="BH258"/>
  <c r="BH260"/>
  <c r="BH262"/>
  <c r="BH266"/>
  <c r="BH270"/>
  <c r="BH272"/>
  <c r="BH276"/>
  <c r="BH278"/>
  <c r="BH282"/>
  <c r="BH284"/>
  <c r="BH286"/>
  <c r="BH290"/>
  <c r="BH293"/>
  <c r="BH297"/>
  <c r="BH301"/>
  <c r="BH305"/>
  <c r="F35"/>
  <c r="BC58" i="1"/>
  <c r="BG94" i="5"/>
  <c r="BG98"/>
  <c r="BG100"/>
  <c r="BG103"/>
  <c r="BG107"/>
  <c r="BG111"/>
  <c r="BG113"/>
  <c r="BG115"/>
  <c r="BG119"/>
  <c r="BG121"/>
  <c r="BG125"/>
  <c r="BG127"/>
  <c r="BG130"/>
  <c r="BG134"/>
  <c r="BG136"/>
  <c r="BG139"/>
  <c r="BG141"/>
  <c r="BG144"/>
  <c r="BG148"/>
  <c r="BG150"/>
  <c r="BG154"/>
  <c r="BG156"/>
  <c r="BG159"/>
  <c r="BG163"/>
  <c r="BG165"/>
  <c r="BG169"/>
  <c r="BG171"/>
  <c r="BG175"/>
  <c r="BG179"/>
  <c r="BG182"/>
  <c r="BG186"/>
  <c r="BG188"/>
  <c r="BG192"/>
  <c r="BG194"/>
  <c r="BG198"/>
  <c r="BG200"/>
  <c r="BG204"/>
  <c r="BG206"/>
  <c r="BG209"/>
  <c r="BG211"/>
  <c r="BG213"/>
  <c r="BG215"/>
  <c r="BG219"/>
  <c r="BG221"/>
  <c r="BG225"/>
  <c r="BG229"/>
  <c r="BG232"/>
  <c r="BG236"/>
  <c r="BG238"/>
  <c r="BG242"/>
  <c r="BG244"/>
  <c r="BG246"/>
  <c r="BG248"/>
  <c r="BG250"/>
  <c r="BG254"/>
  <c r="BG258"/>
  <c r="BG260"/>
  <c r="BG262"/>
  <c r="BG266"/>
  <c r="BG270"/>
  <c r="BG272"/>
  <c r="BG276"/>
  <c r="BG278"/>
  <c r="BG282"/>
  <c r="BG284"/>
  <c r="BG286"/>
  <c r="BG290"/>
  <c r="BG293"/>
  <c r="BG297"/>
  <c r="BG301"/>
  <c r="BG305"/>
  <c r="F34"/>
  <c r="BB58" i="1"/>
  <c r="BF94" i="5"/>
  <c r="BF98"/>
  <c r="BF100"/>
  <c r="BF103"/>
  <c r="BF107"/>
  <c r="BF111"/>
  <c r="BF113"/>
  <c r="BF115"/>
  <c r="BF119"/>
  <c r="BF121"/>
  <c r="BF125"/>
  <c r="BF127"/>
  <c r="BF130"/>
  <c r="BF134"/>
  <c r="BF136"/>
  <c r="BF139"/>
  <c r="BF141"/>
  <c r="BF144"/>
  <c r="BF148"/>
  <c r="BF150"/>
  <c r="BF154"/>
  <c r="BF156"/>
  <c r="BF159"/>
  <c r="BF163"/>
  <c r="BF165"/>
  <c r="BF169"/>
  <c r="BF171"/>
  <c r="BF175"/>
  <c r="BF179"/>
  <c r="BF182"/>
  <c r="BF186"/>
  <c r="BF188"/>
  <c r="BF192"/>
  <c r="BF194"/>
  <c r="BF198"/>
  <c r="BF200"/>
  <c r="BF204"/>
  <c r="BF206"/>
  <c r="BF209"/>
  <c r="BF211"/>
  <c r="BF213"/>
  <c r="BF215"/>
  <c r="BF219"/>
  <c r="BF221"/>
  <c r="BF225"/>
  <c r="BF229"/>
  <c r="BF232"/>
  <c r="BF236"/>
  <c r="BF238"/>
  <c r="BF242"/>
  <c r="BF244"/>
  <c r="BF246"/>
  <c r="BF248"/>
  <c r="BF250"/>
  <c r="BF254"/>
  <c r="BF258"/>
  <c r="BF260"/>
  <c r="BF262"/>
  <c r="BF266"/>
  <c r="BF270"/>
  <c r="BF272"/>
  <c r="BF276"/>
  <c r="BF278"/>
  <c r="BF282"/>
  <c r="BF284"/>
  <c r="BF286"/>
  <c r="BF290"/>
  <c r="BF293"/>
  <c r="BF297"/>
  <c r="BF301"/>
  <c r="BF305"/>
  <c r="F33"/>
  <c r="BA58" i="1"/>
  <c r="J94" i="5"/>
  <c r="BE94"/>
  <c r="J98"/>
  <c r="BE98"/>
  <c r="J100"/>
  <c r="BE100"/>
  <c r="J103"/>
  <c r="BE103"/>
  <c r="J107"/>
  <c r="BE107"/>
  <c r="J111"/>
  <c r="BE111"/>
  <c r="J113"/>
  <c r="BE113"/>
  <c r="J115"/>
  <c r="BE115"/>
  <c r="J119"/>
  <c r="BE119"/>
  <c r="J121"/>
  <c r="BE121"/>
  <c r="J125"/>
  <c r="BE125"/>
  <c r="J127"/>
  <c r="BE127"/>
  <c r="J130"/>
  <c r="BE130"/>
  <c r="J134"/>
  <c r="BE134"/>
  <c r="J136"/>
  <c r="BE136"/>
  <c r="J139"/>
  <c r="BE139"/>
  <c r="J141"/>
  <c r="BE141"/>
  <c r="J144"/>
  <c r="BE144"/>
  <c r="J148"/>
  <c r="BE148"/>
  <c r="J150"/>
  <c r="BE150"/>
  <c r="J154"/>
  <c r="BE154"/>
  <c r="J156"/>
  <c r="BE156"/>
  <c r="J159"/>
  <c r="BE159"/>
  <c r="J163"/>
  <c r="BE163"/>
  <c r="J165"/>
  <c r="BE165"/>
  <c r="J169"/>
  <c r="BE169"/>
  <c r="J171"/>
  <c r="BE171"/>
  <c r="J175"/>
  <c r="BE175"/>
  <c r="J179"/>
  <c r="BE179"/>
  <c r="J182"/>
  <c r="BE182"/>
  <c r="J186"/>
  <c r="BE186"/>
  <c r="J188"/>
  <c r="BE188"/>
  <c r="J192"/>
  <c r="BE192"/>
  <c r="J194"/>
  <c r="BE194"/>
  <c r="J198"/>
  <c r="BE198"/>
  <c r="J200"/>
  <c r="BE200"/>
  <c r="J204"/>
  <c r="BE204"/>
  <c r="J206"/>
  <c r="BE206"/>
  <c r="J209"/>
  <c r="BE209"/>
  <c r="J211"/>
  <c r="BE211"/>
  <c r="J213"/>
  <c r="BE213"/>
  <c r="J215"/>
  <c r="BE215"/>
  <c r="J219"/>
  <c r="BE219"/>
  <c r="J221"/>
  <c r="BE221"/>
  <c r="J225"/>
  <c r="BE225"/>
  <c r="J229"/>
  <c r="BE229"/>
  <c r="J232"/>
  <c r="BE232"/>
  <c r="J236"/>
  <c r="BE236"/>
  <c r="J238"/>
  <c r="BE238"/>
  <c r="J242"/>
  <c r="BE242"/>
  <c r="J244"/>
  <c r="BE244"/>
  <c r="J246"/>
  <c r="BE246"/>
  <c r="J248"/>
  <c r="BE248"/>
  <c r="J250"/>
  <c r="BE250"/>
  <c r="J254"/>
  <c r="BE254"/>
  <c r="J258"/>
  <c r="BE258"/>
  <c r="J260"/>
  <c r="BE260"/>
  <c r="J262"/>
  <c r="BE262"/>
  <c r="J266"/>
  <c r="BE266"/>
  <c r="J270"/>
  <c r="BE270"/>
  <c r="J272"/>
  <c r="BE272"/>
  <c r="J276"/>
  <c r="BE276"/>
  <c r="J278"/>
  <c r="BE278"/>
  <c r="J282"/>
  <c r="BE282"/>
  <c r="J284"/>
  <c r="BE284"/>
  <c r="J286"/>
  <c r="BE286"/>
  <c r="J290"/>
  <c r="BE290"/>
  <c r="J293"/>
  <c r="BE293"/>
  <c r="J297"/>
  <c r="BE297"/>
  <c r="J301"/>
  <c r="BE301"/>
  <c r="J305"/>
  <c r="BE305"/>
  <c r="F32"/>
  <c r="AZ58" i="1"/>
  <c r="AY58"/>
  <c r="AX58"/>
  <c r="J33" i="5"/>
  <c r="AW58" i="1"/>
  <c r="J32" i="5"/>
  <c r="AV58" i="1"/>
  <c r="AU58"/>
  <c r="J29" i="5"/>
  <c r="AG58" i="1"/>
  <c r="J60" i="5"/>
  <c r="J69"/>
  <c r="J68"/>
  <c r="J67"/>
  <c r="J66"/>
  <c r="J65"/>
  <c r="J64"/>
  <c r="J63"/>
  <c r="J62"/>
  <c r="J61"/>
  <c r="E20"/>
  <c r="F88"/>
  <c r="J87"/>
  <c r="F87"/>
  <c r="J14"/>
  <c r="J85"/>
  <c r="F85"/>
  <c r="E83"/>
  <c r="E7"/>
  <c r="E79"/>
  <c r="F56"/>
  <c r="J55"/>
  <c r="F55"/>
  <c r="J53"/>
  <c r="F53"/>
  <c r="E51"/>
  <c r="E47"/>
  <c r="J38"/>
  <c r="J20"/>
  <c r="J19"/>
  <c r="T300" i="4"/>
  <c r="T304"/>
  <c r="T299"/>
  <c r="R300"/>
  <c r="R304"/>
  <c r="R299"/>
  <c r="P300"/>
  <c r="P304"/>
  <c r="P299"/>
  <c r="BK300"/>
  <c r="BK304"/>
  <c r="BK299"/>
  <c r="J299"/>
  <c r="T298"/>
  <c r="R298"/>
  <c r="P298"/>
  <c r="BK298"/>
  <c r="J298"/>
  <c r="T292"/>
  <c r="T291"/>
  <c r="R292"/>
  <c r="R291"/>
  <c r="P292"/>
  <c r="P291"/>
  <c r="BK292"/>
  <c r="BK291"/>
  <c r="J291"/>
  <c r="T284"/>
  <c r="T289"/>
  <c r="T283"/>
  <c r="R284"/>
  <c r="R289"/>
  <c r="R283"/>
  <c r="P284"/>
  <c r="P289"/>
  <c r="P283"/>
  <c r="BK284"/>
  <c r="BK289"/>
  <c r="BK283"/>
  <c r="J283"/>
  <c r="T273"/>
  <c r="T277"/>
  <c r="T281"/>
  <c r="T272"/>
  <c r="R273"/>
  <c r="R277"/>
  <c r="R281"/>
  <c r="R272"/>
  <c r="P273"/>
  <c r="P277"/>
  <c r="P281"/>
  <c r="P272"/>
  <c r="BK273"/>
  <c r="BK277"/>
  <c r="BK281"/>
  <c r="BK272"/>
  <c r="J272"/>
  <c r="T262"/>
  <c r="T266"/>
  <c r="T270"/>
  <c r="T261"/>
  <c r="R262"/>
  <c r="R266"/>
  <c r="R270"/>
  <c r="R261"/>
  <c r="P262"/>
  <c r="P266"/>
  <c r="P270"/>
  <c r="P261"/>
  <c r="BK262"/>
  <c r="BK266"/>
  <c r="BK270"/>
  <c r="BK261"/>
  <c r="J261"/>
  <c r="T260"/>
  <c r="R260"/>
  <c r="P260"/>
  <c r="BK260"/>
  <c r="J260"/>
  <c r="T258"/>
  <c r="T257"/>
  <c r="R258"/>
  <c r="R257"/>
  <c r="P258"/>
  <c r="P257"/>
  <c r="BK258"/>
  <c r="BK257"/>
  <c r="J257"/>
  <c r="T247"/>
  <c r="T249"/>
  <c r="T251"/>
  <c r="T254"/>
  <c r="T246"/>
  <c r="R247"/>
  <c r="R249"/>
  <c r="R251"/>
  <c r="R254"/>
  <c r="R246"/>
  <c r="P247"/>
  <c r="P249"/>
  <c r="P251"/>
  <c r="P254"/>
  <c r="P246"/>
  <c r="BK247"/>
  <c r="BK249"/>
  <c r="BK251"/>
  <c r="BK254"/>
  <c r="BK246"/>
  <c r="J246"/>
  <c r="T172"/>
  <c r="T182"/>
  <c r="T188"/>
  <c r="T192"/>
  <c r="T196"/>
  <c r="T200"/>
  <c r="T204"/>
  <c r="T210"/>
  <c r="T215"/>
  <c r="T220"/>
  <c r="T224"/>
  <c r="T227"/>
  <c r="T232"/>
  <c r="T236"/>
  <c r="T239"/>
  <c r="T171"/>
  <c r="R172"/>
  <c r="R182"/>
  <c r="R188"/>
  <c r="R192"/>
  <c r="R196"/>
  <c r="R200"/>
  <c r="R204"/>
  <c r="R210"/>
  <c r="R215"/>
  <c r="R220"/>
  <c r="R224"/>
  <c r="R227"/>
  <c r="R232"/>
  <c r="R236"/>
  <c r="R239"/>
  <c r="R171"/>
  <c r="P172"/>
  <c r="P182"/>
  <c r="P188"/>
  <c r="P192"/>
  <c r="P196"/>
  <c r="P200"/>
  <c r="P204"/>
  <c r="P210"/>
  <c r="P215"/>
  <c r="P220"/>
  <c r="P224"/>
  <c r="P227"/>
  <c r="P232"/>
  <c r="P236"/>
  <c r="P239"/>
  <c r="P171"/>
  <c r="BK172"/>
  <c r="BK182"/>
  <c r="BK188"/>
  <c r="BK192"/>
  <c r="BK196"/>
  <c r="BK200"/>
  <c r="BK204"/>
  <c r="BK210"/>
  <c r="BK215"/>
  <c r="BK220"/>
  <c r="BK224"/>
  <c r="BK227"/>
  <c r="BK232"/>
  <c r="BK236"/>
  <c r="BK239"/>
  <c r="BK171"/>
  <c r="J171"/>
  <c r="T115"/>
  <c r="T121"/>
  <c r="T126"/>
  <c r="T136"/>
  <c r="T142"/>
  <c r="T148"/>
  <c r="T157"/>
  <c r="T162"/>
  <c r="T167"/>
  <c r="T114"/>
  <c r="R115"/>
  <c r="R121"/>
  <c r="R126"/>
  <c r="R136"/>
  <c r="R142"/>
  <c r="R148"/>
  <c r="R157"/>
  <c r="R162"/>
  <c r="R167"/>
  <c r="R114"/>
  <c r="P115"/>
  <c r="P121"/>
  <c r="P126"/>
  <c r="P136"/>
  <c r="P142"/>
  <c r="P148"/>
  <c r="P157"/>
  <c r="P162"/>
  <c r="P167"/>
  <c r="P114"/>
  <c r="BK115"/>
  <c r="BK121"/>
  <c r="BK126"/>
  <c r="BK136"/>
  <c r="BK142"/>
  <c r="BK148"/>
  <c r="BK157"/>
  <c r="BK162"/>
  <c r="BK167"/>
  <c r="BK114"/>
  <c r="J114"/>
  <c r="T98"/>
  <c r="T104"/>
  <c r="T109"/>
  <c r="T97"/>
  <c r="R98"/>
  <c r="R104"/>
  <c r="R109"/>
  <c r="R97"/>
  <c r="P98"/>
  <c r="P104"/>
  <c r="P109"/>
  <c r="P97"/>
  <c r="BK98"/>
  <c r="BK104"/>
  <c r="BK109"/>
  <c r="BK97"/>
  <c r="J97"/>
  <c r="T96"/>
  <c r="R96"/>
  <c r="P96"/>
  <c r="BK96"/>
  <c r="J96"/>
  <c r="T95"/>
  <c r="R95"/>
  <c r="P95"/>
  <c r="BK95"/>
  <c r="J95"/>
  <c r="BI98"/>
  <c r="BI104"/>
  <c r="BI109"/>
  <c r="BI115"/>
  <c r="BI121"/>
  <c r="BI126"/>
  <c r="BI136"/>
  <c r="BI142"/>
  <c r="BI148"/>
  <c r="BI157"/>
  <c r="BI162"/>
  <c r="BI167"/>
  <c r="BI172"/>
  <c r="BI182"/>
  <c r="BI188"/>
  <c r="BI192"/>
  <c r="BI196"/>
  <c r="BI200"/>
  <c r="BI204"/>
  <c r="BI210"/>
  <c r="BI215"/>
  <c r="BI220"/>
  <c r="BI224"/>
  <c r="BI227"/>
  <c r="BI232"/>
  <c r="BI236"/>
  <c r="BI239"/>
  <c r="BI247"/>
  <c r="BI249"/>
  <c r="BI251"/>
  <c r="BI254"/>
  <c r="BI258"/>
  <c r="BI262"/>
  <c r="BI266"/>
  <c r="BI270"/>
  <c r="BI273"/>
  <c r="BI277"/>
  <c r="BI281"/>
  <c r="BI284"/>
  <c r="BI289"/>
  <c r="BI292"/>
  <c r="BI300"/>
  <c r="BI304"/>
  <c r="F36"/>
  <c r="BD57" i="1"/>
  <c r="BH98" i="4"/>
  <c r="BH104"/>
  <c r="BH109"/>
  <c r="BH115"/>
  <c r="BH121"/>
  <c r="BH126"/>
  <c r="BH136"/>
  <c r="BH142"/>
  <c r="BH148"/>
  <c r="BH157"/>
  <c r="BH162"/>
  <c r="BH167"/>
  <c r="BH172"/>
  <c r="BH182"/>
  <c r="BH188"/>
  <c r="BH192"/>
  <c r="BH196"/>
  <c r="BH200"/>
  <c r="BH204"/>
  <c r="BH210"/>
  <c r="BH215"/>
  <c r="BH220"/>
  <c r="BH224"/>
  <c r="BH227"/>
  <c r="BH232"/>
  <c r="BH236"/>
  <c r="BH239"/>
  <c r="BH247"/>
  <c r="BH249"/>
  <c r="BH251"/>
  <c r="BH254"/>
  <c r="BH258"/>
  <c r="BH262"/>
  <c r="BH266"/>
  <c r="BH270"/>
  <c r="BH273"/>
  <c r="BH277"/>
  <c r="BH281"/>
  <c r="BH284"/>
  <c r="BH289"/>
  <c r="BH292"/>
  <c r="BH300"/>
  <c r="BH304"/>
  <c r="F35"/>
  <c r="BC57" i="1"/>
  <c r="BG98" i="4"/>
  <c r="BG104"/>
  <c r="BG109"/>
  <c r="BG115"/>
  <c r="BG121"/>
  <c r="BG126"/>
  <c r="BG136"/>
  <c r="BG142"/>
  <c r="BG148"/>
  <c r="BG157"/>
  <c r="BG162"/>
  <c r="BG167"/>
  <c r="BG172"/>
  <c r="BG182"/>
  <c r="BG188"/>
  <c r="BG192"/>
  <c r="BG196"/>
  <c r="BG200"/>
  <c r="BG204"/>
  <c r="BG210"/>
  <c r="BG215"/>
  <c r="BG220"/>
  <c r="BG224"/>
  <c r="BG227"/>
  <c r="BG232"/>
  <c r="BG236"/>
  <c r="BG239"/>
  <c r="BG247"/>
  <c r="BG249"/>
  <c r="BG251"/>
  <c r="BG254"/>
  <c r="BG258"/>
  <c r="BG262"/>
  <c r="BG266"/>
  <c r="BG270"/>
  <c r="BG273"/>
  <c r="BG277"/>
  <c r="BG281"/>
  <c r="BG284"/>
  <c r="BG289"/>
  <c r="BG292"/>
  <c r="BG300"/>
  <c r="BG304"/>
  <c r="F34"/>
  <c r="BB57" i="1"/>
  <c r="BF98" i="4"/>
  <c r="BF104"/>
  <c r="BF109"/>
  <c r="BF115"/>
  <c r="BF121"/>
  <c r="BF126"/>
  <c r="BF136"/>
  <c r="BF142"/>
  <c r="BF148"/>
  <c r="BF157"/>
  <c r="BF162"/>
  <c r="BF167"/>
  <c r="BF172"/>
  <c r="BF182"/>
  <c r="BF188"/>
  <c r="BF192"/>
  <c r="BF196"/>
  <c r="BF200"/>
  <c r="BF204"/>
  <c r="BF210"/>
  <c r="BF215"/>
  <c r="BF220"/>
  <c r="BF224"/>
  <c r="BF227"/>
  <c r="BF232"/>
  <c r="BF236"/>
  <c r="BF239"/>
  <c r="BF247"/>
  <c r="BF249"/>
  <c r="BF251"/>
  <c r="BF254"/>
  <c r="BF258"/>
  <c r="BF262"/>
  <c r="BF266"/>
  <c r="BF270"/>
  <c r="BF273"/>
  <c r="BF277"/>
  <c r="BF281"/>
  <c r="BF284"/>
  <c r="BF289"/>
  <c r="BF292"/>
  <c r="BF300"/>
  <c r="BF304"/>
  <c r="F33"/>
  <c r="BA57" i="1"/>
  <c r="J98" i="4"/>
  <c r="BE98"/>
  <c r="J104"/>
  <c r="BE104"/>
  <c r="J109"/>
  <c r="BE109"/>
  <c r="J115"/>
  <c r="BE115"/>
  <c r="J121"/>
  <c r="BE121"/>
  <c r="J126"/>
  <c r="BE126"/>
  <c r="J136"/>
  <c r="BE136"/>
  <c r="J142"/>
  <c r="BE142"/>
  <c r="J148"/>
  <c r="BE148"/>
  <c r="J157"/>
  <c r="BE157"/>
  <c r="J162"/>
  <c r="BE162"/>
  <c r="J167"/>
  <c r="BE167"/>
  <c r="J172"/>
  <c r="BE172"/>
  <c r="J182"/>
  <c r="BE182"/>
  <c r="J188"/>
  <c r="BE188"/>
  <c r="J192"/>
  <c r="BE192"/>
  <c r="J196"/>
  <c r="BE196"/>
  <c r="J200"/>
  <c r="BE200"/>
  <c r="J204"/>
  <c r="BE204"/>
  <c r="J210"/>
  <c r="BE210"/>
  <c r="J215"/>
  <c r="BE215"/>
  <c r="J220"/>
  <c r="BE220"/>
  <c r="J224"/>
  <c r="BE224"/>
  <c r="J227"/>
  <c r="BE227"/>
  <c r="J232"/>
  <c r="BE232"/>
  <c r="J236"/>
  <c r="BE236"/>
  <c r="J239"/>
  <c r="BE239"/>
  <c r="J247"/>
  <c r="BE247"/>
  <c r="J249"/>
  <c r="BE249"/>
  <c r="J251"/>
  <c r="BE251"/>
  <c r="J254"/>
  <c r="BE254"/>
  <c r="J258"/>
  <c r="BE258"/>
  <c r="J262"/>
  <c r="BE262"/>
  <c r="J266"/>
  <c r="BE266"/>
  <c r="J270"/>
  <c r="BE270"/>
  <c r="J273"/>
  <c r="BE273"/>
  <c r="J277"/>
  <c r="BE277"/>
  <c r="J281"/>
  <c r="BE281"/>
  <c r="J284"/>
  <c r="BE284"/>
  <c r="J289"/>
  <c r="BE289"/>
  <c r="J292"/>
  <c r="BE292"/>
  <c r="J300"/>
  <c r="BE300"/>
  <c r="J304"/>
  <c r="BE304"/>
  <c r="F32"/>
  <c r="AZ57" i="1"/>
  <c r="AY57"/>
  <c r="AX57"/>
  <c r="J33" i="4"/>
  <c r="AW57" i="1"/>
  <c r="J32" i="4"/>
  <c r="AV57" i="1"/>
  <c r="AU57"/>
  <c r="J29" i="4"/>
  <c r="AG57" i="1"/>
  <c r="J60" i="4"/>
  <c r="J73"/>
  <c r="J72"/>
  <c r="J71"/>
  <c r="J70"/>
  <c r="J69"/>
  <c r="J68"/>
  <c r="J67"/>
  <c r="J66"/>
  <c r="J65"/>
  <c r="J64"/>
  <c r="J63"/>
  <c r="J62"/>
  <c r="J61"/>
  <c r="E20"/>
  <c r="F92"/>
  <c r="J91"/>
  <c r="F91"/>
  <c r="J14"/>
  <c r="J89"/>
  <c r="F89"/>
  <c r="E87"/>
  <c r="E7"/>
  <c r="E83"/>
  <c r="F56"/>
  <c r="J55"/>
  <c r="F55"/>
  <c r="J53"/>
  <c r="F53"/>
  <c r="E51"/>
  <c r="E47"/>
  <c r="J38"/>
  <c r="J20"/>
  <c r="J19"/>
  <c r="T429" i="3"/>
  <c r="T431"/>
  <c r="T433"/>
  <c r="T435"/>
  <c r="T437"/>
  <c r="T439"/>
  <c r="T441"/>
  <c r="T443"/>
  <c r="T428"/>
  <c r="R429"/>
  <c r="R431"/>
  <c r="R433"/>
  <c r="R435"/>
  <c r="R437"/>
  <c r="R439"/>
  <c r="R441"/>
  <c r="R443"/>
  <c r="R428"/>
  <c r="P429"/>
  <c r="P431"/>
  <c r="P433"/>
  <c r="P435"/>
  <c r="P437"/>
  <c r="P439"/>
  <c r="P441"/>
  <c r="P443"/>
  <c r="P428"/>
  <c r="BK429"/>
  <c r="BK431"/>
  <c r="BK433"/>
  <c r="BK435"/>
  <c r="BK437"/>
  <c r="BK439"/>
  <c r="BK441"/>
  <c r="BK443"/>
  <c r="BK428"/>
  <c r="J428"/>
  <c r="T427"/>
  <c r="R427"/>
  <c r="P427"/>
  <c r="BK427"/>
  <c r="J427"/>
  <c r="T425"/>
  <c r="T424"/>
  <c r="R425"/>
  <c r="R424"/>
  <c r="P425"/>
  <c r="P424"/>
  <c r="BK425"/>
  <c r="BK424"/>
  <c r="J424"/>
  <c r="T422"/>
  <c r="T421"/>
  <c r="R422"/>
  <c r="R421"/>
  <c r="P422"/>
  <c r="P421"/>
  <c r="BK422"/>
  <c r="BK421"/>
  <c r="J421"/>
  <c r="T412"/>
  <c r="T414"/>
  <c r="T416"/>
  <c r="T418"/>
  <c r="T411"/>
  <c r="R412"/>
  <c r="R414"/>
  <c r="R416"/>
  <c r="R418"/>
  <c r="R411"/>
  <c r="P412"/>
  <c r="P414"/>
  <c r="P416"/>
  <c r="P418"/>
  <c r="P411"/>
  <c r="BK412"/>
  <c r="BK414"/>
  <c r="BK416"/>
  <c r="BK418"/>
  <c r="BK411"/>
  <c r="J411"/>
  <c r="T407"/>
  <c r="T409"/>
  <c r="T406"/>
  <c r="R407"/>
  <c r="R409"/>
  <c r="R406"/>
  <c r="P407"/>
  <c r="P409"/>
  <c r="P406"/>
  <c r="BK407"/>
  <c r="BK409"/>
  <c r="BK406"/>
  <c r="J406"/>
  <c r="T405"/>
  <c r="R405"/>
  <c r="P405"/>
  <c r="BK405"/>
  <c r="J405"/>
  <c r="T393"/>
  <c r="T395"/>
  <c r="T397"/>
  <c r="T399"/>
  <c r="T401"/>
  <c r="T403"/>
  <c r="T392"/>
  <c r="R393"/>
  <c r="R395"/>
  <c r="R397"/>
  <c r="R399"/>
  <c r="R401"/>
  <c r="R403"/>
  <c r="R392"/>
  <c r="P393"/>
  <c r="P395"/>
  <c r="P397"/>
  <c r="P399"/>
  <c r="P401"/>
  <c r="P403"/>
  <c r="P392"/>
  <c r="BK393"/>
  <c r="BK395"/>
  <c r="BK397"/>
  <c r="BK399"/>
  <c r="BK401"/>
  <c r="BK403"/>
  <c r="BK392"/>
  <c r="J392"/>
  <c r="T376"/>
  <c r="T379"/>
  <c r="T381"/>
  <c r="T383"/>
  <c r="T386"/>
  <c r="T388"/>
  <c r="T390"/>
  <c r="T375"/>
  <c r="R376"/>
  <c r="R379"/>
  <c r="R381"/>
  <c r="R383"/>
  <c r="R386"/>
  <c r="R388"/>
  <c r="R390"/>
  <c r="R375"/>
  <c r="P376"/>
  <c r="P379"/>
  <c r="P381"/>
  <c r="P383"/>
  <c r="P386"/>
  <c r="P388"/>
  <c r="P390"/>
  <c r="P375"/>
  <c r="BK376"/>
  <c r="BK379"/>
  <c r="BK381"/>
  <c r="BK383"/>
  <c r="BK386"/>
  <c r="BK388"/>
  <c r="BK390"/>
  <c r="BK375"/>
  <c r="J375"/>
  <c r="T341"/>
  <c r="T343"/>
  <c r="T345"/>
  <c r="T347"/>
  <c r="T349"/>
  <c r="T351"/>
  <c r="T353"/>
  <c r="T355"/>
  <c r="T357"/>
  <c r="T359"/>
  <c r="T361"/>
  <c r="T363"/>
  <c r="T365"/>
  <c r="T367"/>
  <c r="T369"/>
  <c r="T371"/>
  <c r="T373"/>
  <c r="T340"/>
  <c r="R341"/>
  <c r="R343"/>
  <c r="R345"/>
  <c r="R347"/>
  <c r="R349"/>
  <c r="R351"/>
  <c r="R353"/>
  <c r="R355"/>
  <c r="R357"/>
  <c r="R359"/>
  <c r="R361"/>
  <c r="R363"/>
  <c r="R365"/>
  <c r="R367"/>
  <c r="R369"/>
  <c r="R371"/>
  <c r="R373"/>
  <c r="R340"/>
  <c r="P341"/>
  <c r="P343"/>
  <c r="P345"/>
  <c r="P347"/>
  <c r="P349"/>
  <c r="P351"/>
  <c r="P353"/>
  <c r="P355"/>
  <c r="P357"/>
  <c r="P359"/>
  <c r="P361"/>
  <c r="P363"/>
  <c r="P365"/>
  <c r="P367"/>
  <c r="P369"/>
  <c r="P371"/>
  <c r="P373"/>
  <c r="P340"/>
  <c r="BK341"/>
  <c r="BK343"/>
  <c r="BK345"/>
  <c r="BK347"/>
  <c r="BK349"/>
  <c r="BK351"/>
  <c r="BK353"/>
  <c r="BK355"/>
  <c r="BK357"/>
  <c r="BK359"/>
  <c r="BK361"/>
  <c r="BK363"/>
  <c r="BK365"/>
  <c r="BK367"/>
  <c r="BK369"/>
  <c r="BK371"/>
  <c r="BK373"/>
  <c r="BK340"/>
  <c r="J340"/>
  <c r="T241"/>
  <c r="T244"/>
  <c r="T247"/>
  <c r="T250"/>
  <c r="T253"/>
  <c r="T256"/>
  <c r="T259"/>
  <c r="T262"/>
  <c r="T265"/>
  <c r="T268"/>
  <c r="T271"/>
  <c r="T274"/>
  <c r="T277"/>
  <c r="T280"/>
  <c r="T283"/>
  <c r="T286"/>
  <c r="T289"/>
  <c r="T292"/>
  <c r="T295"/>
  <c r="T298"/>
  <c r="T301"/>
  <c r="T304"/>
  <c r="T307"/>
  <c r="T310"/>
  <c r="T313"/>
  <c r="T316"/>
  <c r="T319"/>
  <c r="T322"/>
  <c r="T325"/>
  <c r="T328"/>
  <c r="T331"/>
  <c r="T334"/>
  <c r="T337"/>
  <c r="T240"/>
  <c r="R241"/>
  <c r="R244"/>
  <c r="R247"/>
  <c r="R250"/>
  <c r="R253"/>
  <c r="R256"/>
  <c r="R259"/>
  <c r="R262"/>
  <c r="R265"/>
  <c r="R268"/>
  <c r="R271"/>
  <c r="R274"/>
  <c r="R277"/>
  <c r="R280"/>
  <c r="R283"/>
  <c r="R286"/>
  <c r="R289"/>
  <c r="R292"/>
  <c r="R295"/>
  <c r="R298"/>
  <c r="R301"/>
  <c r="R304"/>
  <c r="R307"/>
  <c r="R310"/>
  <c r="R313"/>
  <c r="R316"/>
  <c r="R319"/>
  <c r="R322"/>
  <c r="R325"/>
  <c r="R328"/>
  <c r="R331"/>
  <c r="R334"/>
  <c r="R337"/>
  <c r="R240"/>
  <c r="P241"/>
  <c r="P244"/>
  <c r="P247"/>
  <c r="P250"/>
  <c r="P253"/>
  <c r="P256"/>
  <c r="P259"/>
  <c r="P262"/>
  <c r="P265"/>
  <c r="P268"/>
  <c r="P271"/>
  <c r="P274"/>
  <c r="P277"/>
  <c r="P280"/>
  <c r="P283"/>
  <c r="P286"/>
  <c r="P289"/>
  <c r="P292"/>
  <c r="P295"/>
  <c r="P298"/>
  <c r="P301"/>
  <c r="P304"/>
  <c r="P307"/>
  <c r="P310"/>
  <c r="P313"/>
  <c r="P316"/>
  <c r="P319"/>
  <c r="P322"/>
  <c r="P325"/>
  <c r="P328"/>
  <c r="P331"/>
  <c r="P334"/>
  <c r="P337"/>
  <c r="P240"/>
  <c r="BK241"/>
  <c r="BK244"/>
  <c r="BK247"/>
  <c r="BK250"/>
  <c r="BK253"/>
  <c r="BK256"/>
  <c r="BK259"/>
  <c r="BK262"/>
  <c r="BK265"/>
  <c r="BK268"/>
  <c r="BK271"/>
  <c r="BK274"/>
  <c r="BK277"/>
  <c r="BK280"/>
  <c r="BK283"/>
  <c r="BK286"/>
  <c r="BK289"/>
  <c r="BK292"/>
  <c r="BK295"/>
  <c r="BK298"/>
  <c r="BK301"/>
  <c r="BK304"/>
  <c r="BK307"/>
  <c r="BK310"/>
  <c r="BK313"/>
  <c r="BK316"/>
  <c r="BK319"/>
  <c r="BK322"/>
  <c r="BK325"/>
  <c r="BK328"/>
  <c r="BK331"/>
  <c r="BK334"/>
  <c r="BK337"/>
  <c r="BK240"/>
  <c r="J240"/>
  <c r="T169"/>
  <c r="T172"/>
  <c r="T175"/>
  <c r="T178"/>
  <c r="T181"/>
  <c r="T184"/>
  <c r="T187"/>
  <c r="T190"/>
  <c r="T193"/>
  <c r="T196"/>
  <c r="T199"/>
  <c r="T202"/>
  <c r="T205"/>
  <c r="T208"/>
  <c r="T211"/>
  <c r="T214"/>
  <c r="T217"/>
  <c r="T220"/>
  <c r="T223"/>
  <c r="T226"/>
  <c r="T229"/>
  <c r="T232"/>
  <c r="T235"/>
  <c r="T238"/>
  <c r="T168"/>
  <c r="R169"/>
  <c r="R172"/>
  <c r="R175"/>
  <c r="R178"/>
  <c r="R181"/>
  <c r="R184"/>
  <c r="R187"/>
  <c r="R190"/>
  <c r="R193"/>
  <c r="R196"/>
  <c r="R199"/>
  <c r="R202"/>
  <c r="R205"/>
  <c r="R208"/>
  <c r="R211"/>
  <c r="R214"/>
  <c r="R217"/>
  <c r="R220"/>
  <c r="R223"/>
  <c r="R226"/>
  <c r="R229"/>
  <c r="R232"/>
  <c r="R235"/>
  <c r="R238"/>
  <c r="R168"/>
  <c r="P169"/>
  <c r="P172"/>
  <c r="P175"/>
  <c r="P178"/>
  <c r="P181"/>
  <c r="P184"/>
  <c r="P187"/>
  <c r="P190"/>
  <c r="P193"/>
  <c r="P196"/>
  <c r="P199"/>
  <c r="P202"/>
  <c r="P205"/>
  <c r="P208"/>
  <c r="P211"/>
  <c r="P214"/>
  <c r="P217"/>
  <c r="P220"/>
  <c r="P223"/>
  <c r="P226"/>
  <c r="P229"/>
  <c r="P232"/>
  <c r="P235"/>
  <c r="P238"/>
  <c r="P168"/>
  <c r="BK169"/>
  <c r="BK172"/>
  <c r="BK175"/>
  <c r="BK178"/>
  <c r="BK181"/>
  <c r="BK184"/>
  <c r="BK187"/>
  <c r="BK190"/>
  <c r="BK193"/>
  <c r="BK196"/>
  <c r="BK199"/>
  <c r="BK202"/>
  <c r="BK205"/>
  <c r="BK208"/>
  <c r="BK211"/>
  <c r="BK214"/>
  <c r="BK217"/>
  <c r="BK220"/>
  <c r="BK223"/>
  <c r="BK226"/>
  <c r="BK229"/>
  <c r="BK232"/>
  <c r="BK235"/>
  <c r="BK238"/>
  <c r="BK168"/>
  <c r="J168"/>
  <c r="T99"/>
  <c r="T102"/>
  <c r="T105"/>
  <c r="T107"/>
  <c r="T110"/>
  <c r="T113"/>
  <c r="T116"/>
  <c r="T118"/>
  <c r="T120"/>
  <c r="T123"/>
  <c r="T125"/>
  <c r="T128"/>
  <c r="T130"/>
  <c r="T132"/>
  <c r="T134"/>
  <c r="T136"/>
  <c r="T138"/>
  <c r="T141"/>
  <c r="T144"/>
  <c r="T147"/>
  <c r="T150"/>
  <c r="T153"/>
  <c r="T156"/>
  <c r="T158"/>
  <c r="T161"/>
  <c r="T163"/>
  <c r="T166"/>
  <c r="T98"/>
  <c r="R99"/>
  <c r="R102"/>
  <c r="R105"/>
  <c r="R107"/>
  <c r="R110"/>
  <c r="R113"/>
  <c r="R116"/>
  <c r="R118"/>
  <c r="R120"/>
  <c r="R123"/>
  <c r="R125"/>
  <c r="R128"/>
  <c r="R130"/>
  <c r="R132"/>
  <c r="R134"/>
  <c r="R136"/>
  <c r="R138"/>
  <c r="R141"/>
  <c r="R144"/>
  <c r="R147"/>
  <c r="R150"/>
  <c r="R153"/>
  <c r="R156"/>
  <c r="R158"/>
  <c r="R161"/>
  <c r="R163"/>
  <c r="R166"/>
  <c r="R98"/>
  <c r="P99"/>
  <c r="P102"/>
  <c r="P105"/>
  <c r="P107"/>
  <c r="P110"/>
  <c r="P113"/>
  <c r="P116"/>
  <c r="P118"/>
  <c r="P120"/>
  <c r="P123"/>
  <c r="P125"/>
  <c r="P128"/>
  <c r="P130"/>
  <c r="P132"/>
  <c r="P134"/>
  <c r="P136"/>
  <c r="P138"/>
  <c r="P141"/>
  <c r="P144"/>
  <c r="P147"/>
  <c r="P150"/>
  <c r="P153"/>
  <c r="P156"/>
  <c r="P158"/>
  <c r="P161"/>
  <c r="P163"/>
  <c r="P166"/>
  <c r="P98"/>
  <c r="BK99"/>
  <c r="BK102"/>
  <c r="BK105"/>
  <c r="BK107"/>
  <c r="BK110"/>
  <c r="BK113"/>
  <c r="BK116"/>
  <c r="BK118"/>
  <c r="BK120"/>
  <c r="BK123"/>
  <c r="BK125"/>
  <c r="BK128"/>
  <c r="BK130"/>
  <c r="BK132"/>
  <c r="BK134"/>
  <c r="BK136"/>
  <c r="BK138"/>
  <c r="BK141"/>
  <c r="BK144"/>
  <c r="BK147"/>
  <c r="BK150"/>
  <c r="BK153"/>
  <c r="BK156"/>
  <c r="BK158"/>
  <c r="BK161"/>
  <c r="BK163"/>
  <c r="BK166"/>
  <c r="BK98"/>
  <c r="J98"/>
  <c r="T97"/>
  <c r="R97"/>
  <c r="P97"/>
  <c r="BK97"/>
  <c r="J97"/>
  <c r="T96"/>
  <c r="R96"/>
  <c r="P96"/>
  <c r="BK96"/>
  <c r="J96"/>
  <c r="BI99"/>
  <c r="BI102"/>
  <c r="BI105"/>
  <c r="BI107"/>
  <c r="BI110"/>
  <c r="BI113"/>
  <c r="BI116"/>
  <c r="BI118"/>
  <c r="BI120"/>
  <c r="BI123"/>
  <c r="BI125"/>
  <c r="BI128"/>
  <c r="BI130"/>
  <c r="BI132"/>
  <c r="BI134"/>
  <c r="BI136"/>
  <c r="BI138"/>
  <c r="BI141"/>
  <c r="BI144"/>
  <c r="BI147"/>
  <c r="BI150"/>
  <c r="BI153"/>
  <c r="BI156"/>
  <c r="BI158"/>
  <c r="BI161"/>
  <c r="BI163"/>
  <c r="BI166"/>
  <c r="BI169"/>
  <c r="BI172"/>
  <c r="BI175"/>
  <c r="BI178"/>
  <c r="BI181"/>
  <c r="BI184"/>
  <c r="BI187"/>
  <c r="BI190"/>
  <c r="BI193"/>
  <c r="BI196"/>
  <c r="BI199"/>
  <c r="BI202"/>
  <c r="BI205"/>
  <c r="BI208"/>
  <c r="BI211"/>
  <c r="BI214"/>
  <c r="BI217"/>
  <c r="BI220"/>
  <c r="BI223"/>
  <c r="BI226"/>
  <c r="BI229"/>
  <c r="BI232"/>
  <c r="BI235"/>
  <c r="BI238"/>
  <c r="BI241"/>
  <c r="BI244"/>
  <c r="BI247"/>
  <c r="BI250"/>
  <c r="BI253"/>
  <c r="BI256"/>
  <c r="BI259"/>
  <c r="BI262"/>
  <c r="BI265"/>
  <c r="BI268"/>
  <c r="BI271"/>
  <c r="BI274"/>
  <c r="BI277"/>
  <c r="BI280"/>
  <c r="BI283"/>
  <c r="BI286"/>
  <c r="BI289"/>
  <c r="BI292"/>
  <c r="BI295"/>
  <c r="BI298"/>
  <c r="BI301"/>
  <c r="BI304"/>
  <c r="BI307"/>
  <c r="BI310"/>
  <c r="BI313"/>
  <c r="BI316"/>
  <c r="BI319"/>
  <c r="BI322"/>
  <c r="BI325"/>
  <c r="BI328"/>
  <c r="BI331"/>
  <c r="BI334"/>
  <c r="BI337"/>
  <c r="BI341"/>
  <c r="BI343"/>
  <c r="BI345"/>
  <c r="BI347"/>
  <c r="BI349"/>
  <c r="BI351"/>
  <c r="BI353"/>
  <c r="BI355"/>
  <c r="BI357"/>
  <c r="BI359"/>
  <c r="BI361"/>
  <c r="BI363"/>
  <c r="BI365"/>
  <c r="BI367"/>
  <c r="BI369"/>
  <c r="BI371"/>
  <c r="BI373"/>
  <c r="BI376"/>
  <c r="BI379"/>
  <c r="BI381"/>
  <c r="BI383"/>
  <c r="BI386"/>
  <c r="BI388"/>
  <c r="BI390"/>
  <c r="BI393"/>
  <c r="BI395"/>
  <c r="BI397"/>
  <c r="BI399"/>
  <c r="BI401"/>
  <c r="BI403"/>
  <c r="BI407"/>
  <c r="BI409"/>
  <c r="BI412"/>
  <c r="BI414"/>
  <c r="BI416"/>
  <c r="BI418"/>
  <c r="BI422"/>
  <c r="BI425"/>
  <c r="BI429"/>
  <c r="BI431"/>
  <c r="BI433"/>
  <c r="BI435"/>
  <c r="BI437"/>
  <c r="BI439"/>
  <c r="BI441"/>
  <c r="BI443"/>
  <c r="F36"/>
  <c r="BD55" i="1"/>
  <c r="BH99" i="3"/>
  <c r="BH102"/>
  <c r="BH105"/>
  <c r="BH107"/>
  <c r="BH110"/>
  <c r="BH113"/>
  <c r="BH116"/>
  <c r="BH118"/>
  <c r="BH120"/>
  <c r="BH123"/>
  <c r="BH125"/>
  <c r="BH128"/>
  <c r="BH130"/>
  <c r="BH132"/>
  <c r="BH134"/>
  <c r="BH136"/>
  <c r="BH138"/>
  <c r="BH141"/>
  <c r="BH144"/>
  <c r="BH147"/>
  <c r="BH150"/>
  <c r="BH153"/>
  <c r="BH156"/>
  <c r="BH158"/>
  <c r="BH161"/>
  <c r="BH163"/>
  <c r="BH166"/>
  <c r="BH169"/>
  <c r="BH172"/>
  <c r="BH175"/>
  <c r="BH178"/>
  <c r="BH181"/>
  <c r="BH184"/>
  <c r="BH187"/>
  <c r="BH190"/>
  <c r="BH193"/>
  <c r="BH196"/>
  <c r="BH199"/>
  <c r="BH202"/>
  <c r="BH205"/>
  <c r="BH208"/>
  <c r="BH211"/>
  <c r="BH214"/>
  <c r="BH217"/>
  <c r="BH220"/>
  <c r="BH223"/>
  <c r="BH226"/>
  <c r="BH229"/>
  <c r="BH232"/>
  <c r="BH235"/>
  <c r="BH238"/>
  <c r="BH241"/>
  <c r="BH244"/>
  <c r="BH247"/>
  <c r="BH250"/>
  <c r="BH253"/>
  <c r="BH256"/>
  <c r="BH259"/>
  <c r="BH262"/>
  <c r="BH265"/>
  <c r="BH268"/>
  <c r="BH271"/>
  <c r="BH274"/>
  <c r="BH277"/>
  <c r="BH280"/>
  <c r="BH283"/>
  <c r="BH286"/>
  <c r="BH289"/>
  <c r="BH292"/>
  <c r="BH295"/>
  <c r="BH298"/>
  <c r="BH301"/>
  <c r="BH304"/>
  <c r="BH307"/>
  <c r="BH310"/>
  <c r="BH313"/>
  <c r="BH316"/>
  <c r="BH319"/>
  <c r="BH322"/>
  <c r="BH325"/>
  <c r="BH328"/>
  <c r="BH331"/>
  <c r="BH334"/>
  <c r="BH337"/>
  <c r="BH341"/>
  <c r="BH343"/>
  <c r="BH345"/>
  <c r="BH347"/>
  <c r="BH349"/>
  <c r="BH351"/>
  <c r="BH353"/>
  <c r="BH355"/>
  <c r="BH357"/>
  <c r="BH359"/>
  <c r="BH361"/>
  <c r="BH363"/>
  <c r="BH365"/>
  <c r="BH367"/>
  <c r="BH369"/>
  <c r="BH371"/>
  <c r="BH373"/>
  <c r="BH376"/>
  <c r="BH379"/>
  <c r="BH381"/>
  <c r="BH383"/>
  <c r="BH386"/>
  <c r="BH388"/>
  <c r="BH390"/>
  <c r="BH393"/>
  <c r="BH395"/>
  <c r="BH397"/>
  <c r="BH399"/>
  <c r="BH401"/>
  <c r="BH403"/>
  <c r="BH407"/>
  <c r="BH409"/>
  <c r="BH412"/>
  <c r="BH414"/>
  <c r="BH416"/>
  <c r="BH418"/>
  <c r="BH422"/>
  <c r="BH425"/>
  <c r="BH429"/>
  <c r="BH431"/>
  <c r="BH433"/>
  <c r="BH435"/>
  <c r="BH437"/>
  <c r="BH439"/>
  <c r="BH441"/>
  <c r="BH443"/>
  <c r="F35"/>
  <c r="BC55" i="1"/>
  <c r="BG99" i="3"/>
  <c r="BG102"/>
  <c r="BG105"/>
  <c r="BG107"/>
  <c r="BG110"/>
  <c r="BG113"/>
  <c r="BG116"/>
  <c r="BG118"/>
  <c r="BG120"/>
  <c r="BG123"/>
  <c r="BG125"/>
  <c r="BG128"/>
  <c r="BG130"/>
  <c r="BG132"/>
  <c r="BG134"/>
  <c r="BG136"/>
  <c r="BG138"/>
  <c r="BG141"/>
  <c r="BG144"/>
  <c r="BG147"/>
  <c r="BG150"/>
  <c r="BG153"/>
  <c r="BG156"/>
  <c r="BG158"/>
  <c r="BG161"/>
  <c r="BG163"/>
  <c r="BG166"/>
  <c r="BG169"/>
  <c r="BG172"/>
  <c r="BG175"/>
  <c r="BG178"/>
  <c r="BG181"/>
  <c r="BG184"/>
  <c r="BG187"/>
  <c r="BG190"/>
  <c r="BG193"/>
  <c r="BG196"/>
  <c r="BG199"/>
  <c r="BG202"/>
  <c r="BG205"/>
  <c r="BG208"/>
  <c r="BG211"/>
  <c r="BG214"/>
  <c r="BG217"/>
  <c r="BG220"/>
  <c r="BG223"/>
  <c r="BG226"/>
  <c r="BG229"/>
  <c r="BG232"/>
  <c r="BG235"/>
  <c r="BG238"/>
  <c r="BG241"/>
  <c r="BG244"/>
  <c r="BG247"/>
  <c r="BG250"/>
  <c r="BG253"/>
  <c r="BG256"/>
  <c r="BG259"/>
  <c r="BG262"/>
  <c r="BG265"/>
  <c r="BG268"/>
  <c r="BG271"/>
  <c r="BG274"/>
  <c r="BG277"/>
  <c r="BG280"/>
  <c r="BG283"/>
  <c r="BG286"/>
  <c r="BG289"/>
  <c r="BG292"/>
  <c r="BG295"/>
  <c r="BG298"/>
  <c r="BG301"/>
  <c r="BG304"/>
  <c r="BG307"/>
  <c r="BG310"/>
  <c r="BG313"/>
  <c r="BG316"/>
  <c r="BG319"/>
  <c r="BG322"/>
  <c r="BG325"/>
  <c r="BG328"/>
  <c r="BG331"/>
  <c r="BG334"/>
  <c r="BG337"/>
  <c r="BG341"/>
  <c r="BG343"/>
  <c r="BG345"/>
  <c r="BG347"/>
  <c r="BG349"/>
  <c r="BG351"/>
  <c r="BG353"/>
  <c r="BG355"/>
  <c r="BG357"/>
  <c r="BG359"/>
  <c r="BG361"/>
  <c r="BG363"/>
  <c r="BG365"/>
  <c r="BG367"/>
  <c r="BG369"/>
  <c r="BG371"/>
  <c r="BG373"/>
  <c r="BG376"/>
  <c r="BG379"/>
  <c r="BG381"/>
  <c r="BG383"/>
  <c r="BG386"/>
  <c r="BG388"/>
  <c r="BG390"/>
  <c r="BG393"/>
  <c r="BG395"/>
  <c r="BG397"/>
  <c r="BG399"/>
  <c r="BG401"/>
  <c r="BG403"/>
  <c r="BG407"/>
  <c r="BG409"/>
  <c r="BG412"/>
  <c r="BG414"/>
  <c r="BG416"/>
  <c r="BG418"/>
  <c r="BG422"/>
  <c r="BG425"/>
  <c r="BG429"/>
  <c r="BG431"/>
  <c r="BG433"/>
  <c r="BG435"/>
  <c r="BG437"/>
  <c r="BG439"/>
  <c r="BG441"/>
  <c r="BG443"/>
  <c r="F34"/>
  <c r="BB55" i="1"/>
  <c r="BF99" i="3"/>
  <c r="BF102"/>
  <c r="BF105"/>
  <c r="BF107"/>
  <c r="BF110"/>
  <c r="BF113"/>
  <c r="BF116"/>
  <c r="BF118"/>
  <c r="BF120"/>
  <c r="BF123"/>
  <c r="BF125"/>
  <c r="BF128"/>
  <c r="BF130"/>
  <c r="BF132"/>
  <c r="BF134"/>
  <c r="BF136"/>
  <c r="BF138"/>
  <c r="BF141"/>
  <c r="BF144"/>
  <c r="BF147"/>
  <c r="BF150"/>
  <c r="BF153"/>
  <c r="BF156"/>
  <c r="BF158"/>
  <c r="BF161"/>
  <c r="BF163"/>
  <c r="BF166"/>
  <c r="BF169"/>
  <c r="BF172"/>
  <c r="BF175"/>
  <c r="BF178"/>
  <c r="BF181"/>
  <c r="BF184"/>
  <c r="BF187"/>
  <c r="BF190"/>
  <c r="BF193"/>
  <c r="BF196"/>
  <c r="BF199"/>
  <c r="BF202"/>
  <c r="BF205"/>
  <c r="BF208"/>
  <c r="BF211"/>
  <c r="BF214"/>
  <c r="BF217"/>
  <c r="BF220"/>
  <c r="BF223"/>
  <c r="BF226"/>
  <c r="BF229"/>
  <c r="BF232"/>
  <c r="BF235"/>
  <c r="BF238"/>
  <c r="BF241"/>
  <c r="BF244"/>
  <c r="BF247"/>
  <c r="BF250"/>
  <c r="BF253"/>
  <c r="BF256"/>
  <c r="BF259"/>
  <c r="BF262"/>
  <c r="BF265"/>
  <c r="BF268"/>
  <c r="BF271"/>
  <c r="BF274"/>
  <c r="BF277"/>
  <c r="BF280"/>
  <c r="BF283"/>
  <c r="BF286"/>
  <c r="BF289"/>
  <c r="BF292"/>
  <c r="BF295"/>
  <c r="BF298"/>
  <c r="BF301"/>
  <c r="BF304"/>
  <c r="BF307"/>
  <c r="BF310"/>
  <c r="BF313"/>
  <c r="BF316"/>
  <c r="BF319"/>
  <c r="BF322"/>
  <c r="BF325"/>
  <c r="BF328"/>
  <c r="BF331"/>
  <c r="BF334"/>
  <c r="BF337"/>
  <c r="BF341"/>
  <c r="BF343"/>
  <c r="BF345"/>
  <c r="BF347"/>
  <c r="BF349"/>
  <c r="BF351"/>
  <c r="BF353"/>
  <c r="BF355"/>
  <c r="BF357"/>
  <c r="BF359"/>
  <c r="BF361"/>
  <c r="BF363"/>
  <c r="BF365"/>
  <c r="BF367"/>
  <c r="BF369"/>
  <c r="BF371"/>
  <c r="BF373"/>
  <c r="BF376"/>
  <c r="BF379"/>
  <c r="BF381"/>
  <c r="BF383"/>
  <c r="BF386"/>
  <c r="BF388"/>
  <c r="BF390"/>
  <c r="BF393"/>
  <c r="BF395"/>
  <c r="BF397"/>
  <c r="BF399"/>
  <c r="BF401"/>
  <c r="BF403"/>
  <c r="BF407"/>
  <c r="BF409"/>
  <c r="BF412"/>
  <c r="BF414"/>
  <c r="BF416"/>
  <c r="BF418"/>
  <c r="BF422"/>
  <c r="BF425"/>
  <c r="BF429"/>
  <c r="BF431"/>
  <c r="BF433"/>
  <c r="BF435"/>
  <c r="BF437"/>
  <c r="BF439"/>
  <c r="BF441"/>
  <c r="BF443"/>
  <c r="F33"/>
  <c r="BA55" i="1"/>
  <c r="J99" i="3"/>
  <c r="BE99"/>
  <c r="J102"/>
  <c r="BE102"/>
  <c r="J105"/>
  <c r="BE105"/>
  <c r="J107"/>
  <c r="BE107"/>
  <c r="J110"/>
  <c r="BE110"/>
  <c r="J113"/>
  <c r="BE113"/>
  <c r="J116"/>
  <c r="BE116"/>
  <c r="J118"/>
  <c r="BE118"/>
  <c r="J120"/>
  <c r="BE120"/>
  <c r="J123"/>
  <c r="BE123"/>
  <c r="J125"/>
  <c r="BE125"/>
  <c r="J128"/>
  <c r="BE128"/>
  <c r="J130"/>
  <c r="BE130"/>
  <c r="J132"/>
  <c r="BE132"/>
  <c r="J134"/>
  <c r="BE134"/>
  <c r="J136"/>
  <c r="BE136"/>
  <c r="J138"/>
  <c r="BE138"/>
  <c r="J141"/>
  <c r="BE141"/>
  <c r="J144"/>
  <c r="BE144"/>
  <c r="J147"/>
  <c r="BE147"/>
  <c r="J150"/>
  <c r="BE150"/>
  <c r="J153"/>
  <c r="BE153"/>
  <c r="J156"/>
  <c r="BE156"/>
  <c r="J158"/>
  <c r="BE158"/>
  <c r="J161"/>
  <c r="BE161"/>
  <c r="J163"/>
  <c r="BE163"/>
  <c r="J166"/>
  <c r="BE166"/>
  <c r="J169"/>
  <c r="BE169"/>
  <c r="J172"/>
  <c r="BE172"/>
  <c r="J175"/>
  <c r="BE175"/>
  <c r="J178"/>
  <c r="BE178"/>
  <c r="J181"/>
  <c r="BE181"/>
  <c r="J184"/>
  <c r="BE184"/>
  <c r="J187"/>
  <c r="BE187"/>
  <c r="J190"/>
  <c r="BE190"/>
  <c r="J193"/>
  <c r="BE193"/>
  <c r="J196"/>
  <c r="BE196"/>
  <c r="J199"/>
  <c r="BE199"/>
  <c r="J202"/>
  <c r="BE202"/>
  <c r="J205"/>
  <c r="BE205"/>
  <c r="J208"/>
  <c r="BE208"/>
  <c r="J211"/>
  <c r="BE211"/>
  <c r="J214"/>
  <c r="BE214"/>
  <c r="J217"/>
  <c r="BE217"/>
  <c r="J220"/>
  <c r="BE220"/>
  <c r="J223"/>
  <c r="BE223"/>
  <c r="J226"/>
  <c r="BE226"/>
  <c r="J229"/>
  <c r="BE229"/>
  <c r="J232"/>
  <c r="BE232"/>
  <c r="J235"/>
  <c r="BE235"/>
  <c r="J238"/>
  <c r="BE238"/>
  <c r="J241"/>
  <c r="BE241"/>
  <c r="J244"/>
  <c r="BE244"/>
  <c r="J247"/>
  <c r="BE247"/>
  <c r="J250"/>
  <c r="BE250"/>
  <c r="J253"/>
  <c r="BE253"/>
  <c r="J256"/>
  <c r="BE256"/>
  <c r="J259"/>
  <c r="BE259"/>
  <c r="J262"/>
  <c r="BE262"/>
  <c r="J265"/>
  <c r="BE265"/>
  <c r="J268"/>
  <c r="BE268"/>
  <c r="J271"/>
  <c r="BE271"/>
  <c r="J274"/>
  <c r="BE274"/>
  <c r="J277"/>
  <c r="BE277"/>
  <c r="J280"/>
  <c r="BE280"/>
  <c r="J283"/>
  <c r="BE283"/>
  <c r="J286"/>
  <c r="BE286"/>
  <c r="J289"/>
  <c r="BE289"/>
  <c r="J292"/>
  <c r="BE292"/>
  <c r="J295"/>
  <c r="BE295"/>
  <c r="J298"/>
  <c r="BE298"/>
  <c r="J301"/>
  <c r="BE301"/>
  <c r="J304"/>
  <c r="BE304"/>
  <c r="J307"/>
  <c r="BE307"/>
  <c r="J310"/>
  <c r="BE310"/>
  <c r="J313"/>
  <c r="BE313"/>
  <c r="J316"/>
  <c r="BE316"/>
  <c r="J319"/>
  <c r="BE319"/>
  <c r="J322"/>
  <c r="BE322"/>
  <c r="J325"/>
  <c r="BE325"/>
  <c r="J328"/>
  <c r="BE328"/>
  <c r="J331"/>
  <c r="BE331"/>
  <c r="J334"/>
  <c r="BE334"/>
  <c r="J337"/>
  <c r="BE337"/>
  <c r="J341"/>
  <c r="BE341"/>
  <c r="J343"/>
  <c r="BE343"/>
  <c r="J345"/>
  <c r="BE345"/>
  <c r="J347"/>
  <c r="BE347"/>
  <c r="J349"/>
  <c r="BE349"/>
  <c r="J351"/>
  <c r="BE351"/>
  <c r="J353"/>
  <c r="BE353"/>
  <c r="J355"/>
  <c r="BE355"/>
  <c r="J357"/>
  <c r="BE357"/>
  <c r="J359"/>
  <c r="BE359"/>
  <c r="J361"/>
  <c r="BE361"/>
  <c r="J363"/>
  <c r="BE363"/>
  <c r="J365"/>
  <c r="BE365"/>
  <c r="J367"/>
  <c r="BE367"/>
  <c r="J369"/>
  <c r="BE369"/>
  <c r="J371"/>
  <c r="BE371"/>
  <c r="J373"/>
  <c r="BE373"/>
  <c r="J376"/>
  <c r="BE376"/>
  <c r="J379"/>
  <c r="BE379"/>
  <c r="J381"/>
  <c r="BE381"/>
  <c r="J383"/>
  <c r="BE383"/>
  <c r="J386"/>
  <c r="BE386"/>
  <c r="J388"/>
  <c r="BE388"/>
  <c r="J390"/>
  <c r="BE390"/>
  <c r="J393"/>
  <c r="BE393"/>
  <c r="J395"/>
  <c r="BE395"/>
  <c r="J397"/>
  <c r="BE397"/>
  <c r="J399"/>
  <c r="BE399"/>
  <c r="J401"/>
  <c r="BE401"/>
  <c r="J403"/>
  <c r="BE403"/>
  <c r="J407"/>
  <c r="BE407"/>
  <c r="J409"/>
  <c r="BE409"/>
  <c r="J412"/>
  <c r="BE412"/>
  <c r="J414"/>
  <c r="BE414"/>
  <c r="J416"/>
  <c r="BE416"/>
  <c r="J418"/>
  <c r="BE418"/>
  <c r="J422"/>
  <c r="BE422"/>
  <c r="J425"/>
  <c r="BE425"/>
  <c r="J429"/>
  <c r="BE429"/>
  <c r="J431"/>
  <c r="BE431"/>
  <c r="J433"/>
  <c r="BE433"/>
  <c r="J435"/>
  <c r="BE435"/>
  <c r="J437"/>
  <c r="BE437"/>
  <c r="J439"/>
  <c r="BE439"/>
  <c r="J441"/>
  <c r="BE441"/>
  <c r="J443"/>
  <c r="BE443"/>
  <c r="F32"/>
  <c r="AZ55" i="1"/>
  <c r="AY55"/>
  <c r="AX55"/>
  <c r="J33" i="3"/>
  <c r="AW55" i="1"/>
  <c r="J32" i="3"/>
  <c r="AV55" i="1"/>
  <c r="AU55"/>
  <c r="J29" i="3"/>
  <c r="AG55" i="1"/>
  <c r="J60" i="3"/>
  <c r="J74"/>
  <c r="J73"/>
  <c r="J72"/>
  <c r="J71"/>
  <c r="J70"/>
  <c r="J69"/>
  <c r="J68"/>
  <c r="J67"/>
  <c r="J66"/>
  <c r="J65"/>
  <c r="J64"/>
  <c r="J63"/>
  <c r="J62"/>
  <c r="J61"/>
  <c r="E20"/>
  <c r="F93"/>
  <c r="J92"/>
  <c r="F92"/>
  <c r="J14"/>
  <c r="J90"/>
  <c r="F90"/>
  <c r="E88"/>
  <c r="E7"/>
  <c r="E84"/>
  <c r="F56"/>
  <c r="J55"/>
  <c r="F55"/>
  <c r="J53"/>
  <c r="F53"/>
  <c r="E51"/>
  <c r="E47"/>
  <c r="J38"/>
  <c r="J20"/>
  <c r="J19"/>
  <c r="T535" i="2"/>
  <c r="T539"/>
  <c r="T542"/>
  <c r="T546"/>
  <c r="T549"/>
  <c r="T553"/>
  <c r="T557"/>
  <c r="T561"/>
  <c r="T564"/>
  <c r="T534"/>
  <c r="R535"/>
  <c r="R539"/>
  <c r="R542"/>
  <c r="R546"/>
  <c r="R549"/>
  <c r="R553"/>
  <c r="R557"/>
  <c r="R561"/>
  <c r="R564"/>
  <c r="R534"/>
  <c r="P535"/>
  <c r="P539"/>
  <c r="P542"/>
  <c r="P546"/>
  <c r="P549"/>
  <c r="P553"/>
  <c r="P557"/>
  <c r="P561"/>
  <c r="P564"/>
  <c r="P534"/>
  <c r="BK535"/>
  <c r="BK539"/>
  <c r="BK542"/>
  <c r="BK546"/>
  <c r="BK549"/>
  <c r="BK553"/>
  <c r="BK557"/>
  <c r="BK561"/>
  <c r="BK564"/>
  <c r="BK534"/>
  <c r="J534"/>
  <c r="T102"/>
  <c r="T106"/>
  <c r="T110"/>
  <c r="T114"/>
  <c r="T117"/>
  <c r="T121"/>
  <c r="T124"/>
  <c r="T128"/>
  <c r="T143"/>
  <c r="T147"/>
  <c r="T150"/>
  <c r="T154"/>
  <c r="T157"/>
  <c r="T161"/>
  <c r="T164"/>
  <c r="T168"/>
  <c r="T171"/>
  <c r="T175"/>
  <c r="T178"/>
  <c r="T182"/>
  <c r="T185"/>
  <c r="T189"/>
  <c r="T192"/>
  <c r="T196"/>
  <c r="T199"/>
  <c r="T203"/>
  <c r="T206"/>
  <c r="T210"/>
  <c r="T213"/>
  <c r="T217"/>
  <c r="T220"/>
  <c r="T224"/>
  <c r="T227"/>
  <c r="T231"/>
  <c r="T234"/>
  <c r="T238"/>
  <c r="T241"/>
  <c r="T245"/>
  <c r="T248"/>
  <c r="T252"/>
  <c r="T255"/>
  <c r="T259"/>
  <c r="T262"/>
  <c r="T266"/>
  <c r="T269"/>
  <c r="T273"/>
  <c r="T276"/>
  <c r="T280"/>
  <c r="T283"/>
  <c r="T287"/>
  <c r="T290"/>
  <c r="T294"/>
  <c r="T297"/>
  <c r="T301"/>
  <c r="T304"/>
  <c r="T308"/>
  <c r="T311"/>
  <c r="T315"/>
  <c r="T318"/>
  <c r="T322"/>
  <c r="T325"/>
  <c r="T329"/>
  <c r="T332"/>
  <c r="T336"/>
  <c r="T339"/>
  <c r="T343"/>
  <c r="T346"/>
  <c r="T350"/>
  <c r="T353"/>
  <c r="T357"/>
  <c r="T360"/>
  <c r="T364"/>
  <c r="T367"/>
  <c r="T371"/>
  <c r="T374"/>
  <c r="T378"/>
  <c r="T381"/>
  <c r="T385"/>
  <c r="T388"/>
  <c r="T392"/>
  <c r="T395"/>
  <c r="T399"/>
  <c r="T402"/>
  <c r="T406"/>
  <c r="T409"/>
  <c r="T413"/>
  <c r="T416"/>
  <c r="T420"/>
  <c r="T423"/>
  <c r="T427"/>
  <c r="T430"/>
  <c r="T434"/>
  <c r="T437"/>
  <c r="T441"/>
  <c r="T444"/>
  <c r="T448"/>
  <c r="T451"/>
  <c r="T455"/>
  <c r="T458"/>
  <c r="T462"/>
  <c r="T465"/>
  <c r="T469"/>
  <c r="T472"/>
  <c r="T476"/>
  <c r="T479"/>
  <c r="T483"/>
  <c r="T486"/>
  <c r="T490"/>
  <c r="T493"/>
  <c r="T497"/>
  <c r="T500"/>
  <c r="T504"/>
  <c r="T507"/>
  <c r="T511"/>
  <c r="T514"/>
  <c r="T518"/>
  <c r="T521"/>
  <c r="T525"/>
  <c r="T528"/>
  <c r="T532"/>
  <c r="T101"/>
  <c r="R102"/>
  <c r="R106"/>
  <c r="R110"/>
  <c r="R114"/>
  <c r="R117"/>
  <c r="R121"/>
  <c r="R124"/>
  <c r="R128"/>
  <c r="R143"/>
  <c r="R147"/>
  <c r="R150"/>
  <c r="R154"/>
  <c r="R157"/>
  <c r="R161"/>
  <c r="R164"/>
  <c r="R168"/>
  <c r="R171"/>
  <c r="R175"/>
  <c r="R178"/>
  <c r="R182"/>
  <c r="R185"/>
  <c r="R189"/>
  <c r="R192"/>
  <c r="R196"/>
  <c r="R199"/>
  <c r="R203"/>
  <c r="R206"/>
  <c r="R210"/>
  <c r="R213"/>
  <c r="R217"/>
  <c r="R220"/>
  <c r="R224"/>
  <c r="R227"/>
  <c r="R231"/>
  <c r="R234"/>
  <c r="R238"/>
  <c r="R241"/>
  <c r="R245"/>
  <c r="R248"/>
  <c r="R252"/>
  <c r="R255"/>
  <c r="R259"/>
  <c r="R262"/>
  <c r="R266"/>
  <c r="R269"/>
  <c r="R273"/>
  <c r="R276"/>
  <c r="R280"/>
  <c r="R283"/>
  <c r="R287"/>
  <c r="R290"/>
  <c r="R294"/>
  <c r="R297"/>
  <c r="R301"/>
  <c r="R304"/>
  <c r="R308"/>
  <c r="R311"/>
  <c r="R315"/>
  <c r="R318"/>
  <c r="R322"/>
  <c r="R325"/>
  <c r="R329"/>
  <c r="R332"/>
  <c r="R336"/>
  <c r="R339"/>
  <c r="R343"/>
  <c r="R346"/>
  <c r="R350"/>
  <c r="R353"/>
  <c r="R357"/>
  <c r="R360"/>
  <c r="R364"/>
  <c r="R367"/>
  <c r="R371"/>
  <c r="R374"/>
  <c r="R378"/>
  <c r="R381"/>
  <c r="R385"/>
  <c r="R388"/>
  <c r="R392"/>
  <c r="R395"/>
  <c r="R399"/>
  <c r="R402"/>
  <c r="R406"/>
  <c r="R409"/>
  <c r="R413"/>
  <c r="R416"/>
  <c r="R420"/>
  <c r="R423"/>
  <c r="R427"/>
  <c r="R430"/>
  <c r="R434"/>
  <c r="R437"/>
  <c r="R441"/>
  <c r="R444"/>
  <c r="R448"/>
  <c r="R451"/>
  <c r="R455"/>
  <c r="R458"/>
  <c r="R462"/>
  <c r="R465"/>
  <c r="R469"/>
  <c r="R472"/>
  <c r="R476"/>
  <c r="R479"/>
  <c r="R483"/>
  <c r="R486"/>
  <c r="R490"/>
  <c r="R493"/>
  <c r="R497"/>
  <c r="R500"/>
  <c r="R504"/>
  <c r="R507"/>
  <c r="R511"/>
  <c r="R514"/>
  <c r="R518"/>
  <c r="R521"/>
  <c r="R525"/>
  <c r="R528"/>
  <c r="R532"/>
  <c r="R101"/>
  <c r="P102"/>
  <c r="P106"/>
  <c r="P110"/>
  <c r="P114"/>
  <c r="P117"/>
  <c r="P121"/>
  <c r="P124"/>
  <c r="P128"/>
  <c r="P143"/>
  <c r="P147"/>
  <c r="P150"/>
  <c r="P154"/>
  <c r="P157"/>
  <c r="P161"/>
  <c r="P164"/>
  <c r="P168"/>
  <c r="P171"/>
  <c r="P175"/>
  <c r="P178"/>
  <c r="P182"/>
  <c r="P185"/>
  <c r="P189"/>
  <c r="P192"/>
  <c r="P196"/>
  <c r="P199"/>
  <c r="P203"/>
  <c r="P206"/>
  <c r="P210"/>
  <c r="P213"/>
  <c r="P217"/>
  <c r="P220"/>
  <c r="P224"/>
  <c r="P227"/>
  <c r="P231"/>
  <c r="P234"/>
  <c r="P238"/>
  <c r="P241"/>
  <c r="P245"/>
  <c r="P248"/>
  <c r="P252"/>
  <c r="P255"/>
  <c r="P259"/>
  <c r="P262"/>
  <c r="P266"/>
  <c r="P269"/>
  <c r="P273"/>
  <c r="P276"/>
  <c r="P280"/>
  <c r="P283"/>
  <c r="P287"/>
  <c r="P290"/>
  <c r="P294"/>
  <c r="P297"/>
  <c r="P301"/>
  <c r="P304"/>
  <c r="P308"/>
  <c r="P311"/>
  <c r="P315"/>
  <c r="P318"/>
  <c r="P322"/>
  <c r="P325"/>
  <c r="P329"/>
  <c r="P332"/>
  <c r="P336"/>
  <c r="P339"/>
  <c r="P343"/>
  <c r="P346"/>
  <c r="P350"/>
  <c r="P353"/>
  <c r="P357"/>
  <c r="P360"/>
  <c r="P364"/>
  <c r="P367"/>
  <c r="P371"/>
  <c r="P374"/>
  <c r="P378"/>
  <c r="P381"/>
  <c r="P385"/>
  <c r="P388"/>
  <c r="P392"/>
  <c r="P395"/>
  <c r="P399"/>
  <c r="P402"/>
  <c r="P406"/>
  <c r="P409"/>
  <c r="P413"/>
  <c r="P416"/>
  <c r="P420"/>
  <c r="P423"/>
  <c r="P427"/>
  <c r="P430"/>
  <c r="P434"/>
  <c r="P437"/>
  <c r="P441"/>
  <c r="P444"/>
  <c r="P448"/>
  <c r="P451"/>
  <c r="P455"/>
  <c r="P458"/>
  <c r="P462"/>
  <c r="P465"/>
  <c r="P469"/>
  <c r="P472"/>
  <c r="P476"/>
  <c r="P479"/>
  <c r="P483"/>
  <c r="P486"/>
  <c r="P490"/>
  <c r="P493"/>
  <c r="P497"/>
  <c r="P500"/>
  <c r="P504"/>
  <c r="P507"/>
  <c r="P511"/>
  <c r="P514"/>
  <c r="P518"/>
  <c r="P521"/>
  <c r="P525"/>
  <c r="P528"/>
  <c r="P532"/>
  <c r="P101"/>
  <c r="BK102"/>
  <c r="BK106"/>
  <c r="BK110"/>
  <c r="BK114"/>
  <c r="BK117"/>
  <c r="BK121"/>
  <c r="BK124"/>
  <c r="BK128"/>
  <c r="BK143"/>
  <c r="BK147"/>
  <c r="BK150"/>
  <c r="BK154"/>
  <c r="BK157"/>
  <c r="BK161"/>
  <c r="BK164"/>
  <c r="BK168"/>
  <c r="BK171"/>
  <c r="BK175"/>
  <c r="BK178"/>
  <c r="BK182"/>
  <c r="BK185"/>
  <c r="BK189"/>
  <c r="BK192"/>
  <c r="BK196"/>
  <c r="BK199"/>
  <c r="BK203"/>
  <c r="BK206"/>
  <c r="BK210"/>
  <c r="BK213"/>
  <c r="BK217"/>
  <c r="BK220"/>
  <c r="BK224"/>
  <c r="BK227"/>
  <c r="BK231"/>
  <c r="BK234"/>
  <c r="BK238"/>
  <c r="BK241"/>
  <c r="BK245"/>
  <c r="BK248"/>
  <c r="BK252"/>
  <c r="BK255"/>
  <c r="BK259"/>
  <c r="BK262"/>
  <c r="BK266"/>
  <c r="BK269"/>
  <c r="BK273"/>
  <c r="BK276"/>
  <c r="BK280"/>
  <c r="BK283"/>
  <c r="BK287"/>
  <c r="BK290"/>
  <c r="BK294"/>
  <c r="BK297"/>
  <c r="BK301"/>
  <c r="BK304"/>
  <c r="BK308"/>
  <c r="BK311"/>
  <c r="BK315"/>
  <c r="BK318"/>
  <c r="BK322"/>
  <c r="BK325"/>
  <c r="BK329"/>
  <c r="BK332"/>
  <c r="BK336"/>
  <c r="BK339"/>
  <c r="BK343"/>
  <c r="BK346"/>
  <c r="BK350"/>
  <c r="BK353"/>
  <c r="BK357"/>
  <c r="BK360"/>
  <c r="BK364"/>
  <c r="BK367"/>
  <c r="BK371"/>
  <c r="BK374"/>
  <c r="BK378"/>
  <c r="BK381"/>
  <c r="BK385"/>
  <c r="BK388"/>
  <c r="BK392"/>
  <c r="BK395"/>
  <c r="BK399"/>
  <c r="BK402"/>
  <c r="BK406"/>
  <c r="BK409"/>
  <c r="BK413"/>
  <c r="BK416"/>
  <c r="BK420"/>
  <c r="BK423"/>
  <c r="BK427"/>
  <c r="BK430"/>
  <c r="BK434"/>
  <c r="BK437"/>
  <c r="BK441"/>
  <c r="BK444"/>
  <c r="BK448"/>
  <c r="BK451"/>
  <c r="BK455"/>
  <c r="BK458"/>
  <c r="BK462"/>
  <c r="BK465"/>
  <c r="BK469"/>
  <c r="BK472"/>
  <c r="BK476"/>
  <c r="BK479"/>
  <c r="BK483"/>
  <c r="BK486"/>
  <c r="BK490"/>
  <c r="BK493"/>
  <c r="BK497"/>
  <c r="BK500"/>
  <c r="BK504"/>
  <c r="BK507"/>
  <c r="BK511"/>
  <c r="BK514"/>
  <c r="BK518"/>
  <c r="BK521"/>
  <c r="BK525"/>
  <c r="BK528"/>
  <c r="BK532"/>
  <c r="BK101"/>
  <c r="J101"/>
  <c r="T100"/>
  <c r="R100"/>
  <c r="P100"/>
  <c r="BK100"/>
  <c r="J100"/>
  <c r="T90"/>
  <c r="T93"/>
  <c r="T95"/>
  <c r="T98"/>
  <c r="T89"/>
  <c r="R90"/>
  <c r="R93"/>
  <c r="R95"/>
  <c r="R98"/>
  <c r="R89"/>
  <c r="P90"/>
  <c r="P93"/>
  <c r="P95"/>
  <c r="P98"/>
  <c r="P89"/>
  <c r="BK90"/>
  <c r="BK93"/>
  <c r="BK95"/>
  <c r="BK98"/>
  <c r="BK89"/>
  <c r="J89"/>
  <c r="T88"/>
  <c r="R88"/>
  <c r="P88"/>
  <c r="BK88"/>
  <c r="J88"/>
  <c r="T87"/>
  <c r="R87"/>
  <c r="P87"/>
  <c r="BK87"/>
  <c r="J87"/>
  <c r="BI90"/>
  <c r="BI93"/>
  <c r="BI95"/>
  <c r="BI98"/>
  <c r="BI102"/>
  <c r="BI106"/>
  <c r="BI110"/>
  <c r="BI114"/>
  <c r="BI117"/>
  <c r="BI121"/>
  <c r="BI124"/>
  <c r="BI128"/>
  <c r="BI143"/>
  <c r="BI147"/>
  <c r="BI150"/>
  <c r="BI154"/>
  <c r="BI157"/>
  <c r="BI161"/>
  <c r="BI164"/>
  <c r="BI168"/>
  <c r="BI171"/>
  <c r="BI175"/>
  <c r="BI178"/>
  <c r="BI182"/>
  <c r="BI185"/>
  <c r="BI189"/>
  <c r="BI192"/>
  <c r="BI196"/>
  <c r="BI199"/>
  <c r="BI203"/>
  <c r="BI206"/>
  <c r="BI210"/>
  <c r="BI213"/>
  <c r="BI217"/>
  <c r="BI220"/>
  <c r="BI224"/>
  <c r="BI227"/>
  <c r="BI231"/>
  <c r="BI234"/>
  <c r="BI238"/>
  <c r="BI241"/>
  <c r="BI245"/>
  <c r="BI248"/>
  <c r="BI252"/>
  <c r="BI255"/>
  <c r="BI259"/>
  <c r="BI262"/>
  <c r="BI266"/>
  <c r="BI269"/>
  <c r="BI273"/>
  <c r="BI276"/>
  <c r="BI280"/>
  <c r="BI283"/>
  <c r="BI287"/>
  <c r="BI290"/>
  <c r="BI294"/>
  <c r="BI297"/>
  <c r="BI301"/>
  <c r="BI304"/>
  <c r="BI308"/>
  <c r="BI311"/>
  <c r="BI315"/>
  <c r="BI318"/>
  <c r="BI322"/>
  <c r="BI325"/>
  <c r="BI329"/>
  <c r="BI332"/>
  <c r="BI336"/>
  <c r="BI339"/>
  <c r="BI343"/>
  <c r="BI346"/>
  <c r="BI350"/>
  <c r="BI353"/>
  <c r="BI357"/>
  <c r="BI360"/>
  <c r="BI364"/>
  <c r="BI367"/>
  <c r="BI371"/>
  <c r="BI374"/>
  <c r="BI378"/>
  <c r="BI381"/>
  <c r="BI385"/>
  <c r="BI388"/>
  <c r="BI392"/>
  <c r="BI395"/>
  <c r="BI399"/>
  <c r="BI402"/>
  <c r="BI406"/>
  <c r="BI409"/>
  <c r="BI413"/>
  <c r="BI416"/>
  <c r="BI420"/>
  <c r="BI423"/>
  <c r="BI427"/>
  <c r="BI430"/>
  <c r="BI434"/>
  <c r="BI437"/>
  <c r="BI441"/>
  <c r="BI444"/>
  <c r="BI448"/>
  <c r="BI451"/>
  <c r="BI455"/>
  <c r="BI458"/>
  <c r="BI462"/>
  <c r="BI465"/>
  <c r="BI469"/>
  <c r="BI472"/>
  <c r="BI476"/>
  <c r="BI479"/>
  <c r="BI483"/>
  <c r="BI486"/>
  <c r="BI490"/>
  <c r="BI493"/>
  <c r="BI497"/>
  <c r="BI500"/>
  <c r="BI504"/>
  <c r="BI507"/>
  <c r="BI511"/>
  <c r="BI514"/>
  <c r="BI518"/>
  <c r="BI521"/>
  <c r="BI525"/>
  <c r="BI528"/>
  <c r="BI532"/>
  <c r="BI535"/>
  <c r="BI539"/>
  <c r="BI542"/>
  <c r="BI546"/>
  <c r="BI549"/>
  <c r="BI553"/>
  <c r="BI557"/>
  <c r="BI561"/>
  <c r="BI564"/>
  <c r="F36"/>
  <c r="BD53" i="1"/>
  <c r="BH90" i="2"/>
  <c r="BH93"/>
  <c r="BH95"/>
  <c r="BH98"/>
  <c r="BH102"/>
  <c r="BH106"/>
  <c r="BH110"/>
  <c r="BH114"/>
  <c r="BH117"/>
  <c r="BH121"/>
  <c r="BH124"/>
  <c r="BH128"/>
  <c r="BH143"/>
  <c r="BH147"/>
  <c r="BH150"/>
  <c r="BH154"/>
  <c r="BH157"/>
  <c r="BH161"/>
  <c r="BH164"/>
  <c r="BH168"/>
  <c r="BH171"/>
  <c r="BH175"/>
  <c r="BH178"/>
  <c r="BH182"/>
  <c r="BH185"/>
  <c r="BH189"/>
  <c r="BH192"/>
  <c r="BH196"/>
  <c r="BH199"/>
  <c r="BH203"/>
  <c r="BH206"/>
  <c r="BH210"/>
  <c r="BH213"/>
  <c r="BH217"/>
  <c r="BH220"/>
  <c r="BH224"/>
  <c r="BH227"/>
  <c r="BH231"/>
  <c r="BH234"/>
  <c r="BH238"/>
  <c r="BH241"/>
  <c r="BH245"/>
  <c r="BH248"/>
  <c r="BH252"/>
  <c r="BH255"/>
  <c r="BH259"/>
  <c r="BH262"/>
  <c r="BH266"/>
  <c r="BH269"/>
  <c r="BH273"/>
  <c r="BH276"/>
  <c r="BH280"/>
  <c r="BH283"/>
  <c r="BH287"/>
  <c r="BH290"/>
  <c r="BH294"/>
  <c r="BH297"/>
  <c r="BH301"/>
  <c r="BH304"/>
  <c r="BH308"/>
  <c r="BH311"/>
  <c r="BH315"/>
  <c r="BH318"/>
  <c r="BH322"/>
  <c r="BH325"/>
  <c r="BH329"/>
  <c r="BH332"/>
  <c r="BH336"/>
  <c r="BH339"/>
  <c r="BH343"/>
  <c r="BH346"/>
  <c r="BH350"/>
  <c r="BH353"/>
  <c r="BH357"/>
  <c r="BH360"/>
  <c r="BH364"/>
  <c r="BH367"/>
  <c r="BH371"/>
  <c r="BH374"/>
  <c r="BH378"/>
  <c r="BH381"/>
  <c r="BH385"/>
  <c r="BH388"/>
  <c r="BH392"/>
  <c r="BH395"/>
  <c r="BH399"/>
  <c r="BH402"/>
  <c r="BH406"/>
  <c r="BH409"/>
  <c r="BH413"/>
  <c r="BH416"/>
  <c r="BH420"/>
  <c r="BH423"/>
  <c r="BH427"/>
  <c r="BH430"/>
  <c r="BH434"/>
  <c r="BH437"/>
  <c r="BH441"/>
  <c r="BH444"/>
  <c r="BH448"/>
  <c r="BH451"/>
  <c r="BH455"/>
  <c r="BH458"/>
  <c r="BH462"/>
  <c r="BH465"/>
  <c r="BH469"/>
  <c r="BH472"/>
  <c r="BH476"/>
  <c r="BH479"/>
  <c r="BH483"/>
  <c r="BH486"/>
  <c r="BH490"/>
  <c r="BH493"/>
  <c r="BH497"/>
  <c r="BH500"/>
  <c r="BH504"/>
  <c r="BH507"/>
  <c r="BH511"/>
  <c r="BH514"/>
  <c r="BH518"/>
  <c r="BH521"/>
  <c r="BH525"/>
  <c r="BH528"/>
  <c r="BH532"/>
  <c r="BH535"/>
  <c r="BH539"/>
  <c r="BH542"/>
  <c r="BH546"/>
  <c r="BH549"/>
  <c r="BH553"/>
  <c r="BH557"/>
  <c r="BH561"/>
  <c r="BH564"/>
  <c r="F35"/>
  <c r="BC53" i="1"/>
  <c r="BG90" i="2"/>
  <c r="BG93"/>
  <c r="BG95"/>
  <c r="BG98"/>
  <c r="BG102"/>
  <c r="BG106"/>
  <c r="BG110"/>
  <c r="BG114"/>
  <c r="BG117"/>
  <c r="BG121"/>
  <c r="BG124"/>
  <c r="BG128"/>
  <c r="BG143"/>
  <c r="BG147"/>
  <c r="BG150"/>
  <c r="BG154"/>
  <c r="BG157"/>
  <c r="BG161"/>
  <c r="BG164"/>
  <c r="BG168"/>
  <c r="BG171"/>
  <c r="BG175"/>
  <c r="BG178"/>
  <c r="BG182"/>
  <c r="BG185"/>
  <c r="BG189"/>
  <c r="BG192"/>
  <c r="BG196"/>
  <c r="BG199"/>
  <c r="BG203"/>
  <c r="BG206"/>
  <c r="BG210"/>
  <c r="BG213"/>
  <c r="BG217"/>
  <c r="BG220"/>
  <c r="BG224"/>
  <c r="BG227"/>
  <c r="BG231"/>
  <c r="BG234"/>
  <c r="BG238"/>
  <c r="BG241"/>
  <c r="BG245"/>
  <c r="BG248"/>
  <c r="BG252"/>
  <c r="BG255"/>
  <c r="BG259"/>
  <c r="BG262"/>
  <c r="BG266"/>
  <c r="BG269"/>
  <c r="BG273"/>
  <c r="BG276"/>
  <c r="BG280"/>
  <c r="BG283"/>
  <c r="BG287"/>
  <c r="BG290"/>
  <c r="BG294"/>
  <c r="BG297"/>
  <c r="BG301"/>
  <c r="BG304"/>
  <c r="BG308"/>
  <c r="BG311"/>
  <c r="BG315"/>
  <c r="BG318"/>
  <c r="BG322"/>
  <c r="BG325"/>
  <c r="BG329"/>
  <c r="BG332"/>
  <c r="BG336"/>
  <c r="BG339"/>
  <c r="BG343"/>
  <c r="BG346"/>
  <c r="BG350"/>
  <c r="BG353"/>
  <c r="BG357"/>
  <c r="BG360"/>
  <c r="BG364"/>
  <c r="BG367"/>
  <c r="BG371"/>
  <c r="BG374"/>
  <c r="BG378"/>
  <c r="BG381"/>
  <c r="BG385"/>
  <c r="BG388"/>
  <c r="BG392"/>
  <c r="BG395"/>
  <c r="BG399"/>
  <c r="BG402"/>
  <c r="BG406"/>
  <c r="BG409"/>
  <c r="BG413"/>
  <c r="BG416"/>
  <c r="BG420"/>
  <c r="BG423"/>
  <c r="BG427"/>
  <c r="BG430"/>
  <c r="BG434"/>
  <c r="BG437"/>
  <c r="BG441"/>
  <c r="BG444"/>
  <c r="BG448"/>
  <c r="BG451"/>
  <c r="BG455"/>
  <c r="BG458"/>
  <c r="BG462"/>
  <c r="BG465"/>
  <c r="BG469"/>
  <c r="BG472"/>
  <c r="BG476"/>
  <c r="BG479"/>
  <c r="BG483"/>
  <c r="BG486"/>
  <c r="BG490"/>
  <c r="BG493"/>
  <c r="BG497"/>
  <c r="BG500"/>
  <c r="BG504"/>
  <c r="BG507"/>
  <c r="BG511"/>
  <c r="BG514"/>
  <c r="BG518"/>
  <c r="BG521"/>
  <c r="BG525"/>
  <c r="BG528"/>
  <c r="BG532"/>
  <c r="BG535"/>
  <c r="BG539"/>
  <c r="BG542"/>
  <c r="BG546"/>
  <c r="BG549"/>
  <c r="BG553"/>
  <c r="BG557"/>
  <c r="BG561"/>
  <c r="BG564"/>
  <c r="F34"/>
  <c r="BB53" i="1"/>
  <c r="BF90" i="2"/>
  <c r="BF93"/>
  <c r="BF95"/>
  <c r="BF98"/>
  <c r="BF102"/>
  <c r="BF106"/>
  <c r="BF110"/>
  <c r="BF114"/>
  <c r="BF117"/>
  <c r="BF121"/>
  <c r="BF124"/>
  <c r="BF128"/>
  <c r="BF143"/>
  <c r="BF147"/>
  <c r="BF150"/>
  <c r="BF154"/>
  <c r="BF157"/>
  <c r="BF161"/>
  <c r="BF164"/>
  <c r="BF168"/>
  <c r="BF171"/>
  <c r="BF175"/>
  <c r="BF178"/>
  <c r="BF182"/>
  <c r="BF185"/>
  <c r="BF189"/>
  <c r="BF192"/>
  <c r="BF196"/>
  <c r="BF199"/>
  <c r="BF203"/>
  <c r="BF206"/>
  <c r="BF210"/>
  <c r="BF213"/>
  <c r="BF217"/>
  <c r="BF220"/>
  <c r="BF224"/>
  <c r="BF227"/>
  <c r="BF231"/>
  <c r="BF234"/>
  <c r="BF238"/>
  <c r="BF241"/>
  <c r="BF245"/>
  <c r="BF248"/>
  <c r="BF252"/>
  <c r="BF255"/>
  <c r="BF259"/>
  <c r="BF262"/>
  <c r="BF266"/>
  <c r="BF269"/>
  <c r="BF273"/>
  <c r="BF276"/>
  <c r="BF280"/>
  <c r="BF283"/>
  <c r="BF287"/>
  <c r="BF290"/>
  <c r="BF294"/>
  <c r="BF297"/>
  <c r="BF301"/>
  <c r="BF304"/>
  <c r="BF308"/>
  <c r="BF311"/>
  <c r="BF315"/>
  <c r="BF318"/>
  <c r="BF322"/>
  <c r="BF325"/>
  <c r="BF329"/>
  <c r="BF332"/>
  <c r="BF336"/>
  <c r="BF339"/>
  <c r="BF343"/>
  <c r="BF346"/>
  <c r="BF350"/>
  <c r="BF353"/>
  <c r="BF357"/>
  <c r="BF360"/>
  <c r="BF364"/>
  <c r="BF367"/>
  <c r="BF371"/>
  <c r="BF374"/>
  <c r="BF378"/>
  <c r="BF381"/>
  <c r="BF385"/>
  <c r="BF388"/>
  <c r="BF392"/>
  <c r="BF395"/>
  <c r="BF399"/>
  <c r="BF402"/>
  <c r="BF406"/>
  <c r="BF409"/>
  <c r="BF413"/>
  <c r="BF416"/>
  <c r="BF420"/>
  <c r="BF423"/>
  <c r="BF427"/>
  <c r="BF430"/>
  <c r="BF434"/>
  <c r="BF437"/>
  <c r="BF441"/>
  <c r="BF444"/>
  <c r="BF448"/>
  <c r="BF451"/>
  <c r="BF455"/>
  <c r="BF458"/>
  <c r="BF462"/>
  <c r="BF465"/>
  <c r="BF469"/>
  <c r="BF472"/>
  <c r="BF476"/>
  <c r="BF479"/>
  <c r="BF483"/>
  <c r="BF486"/>
  <c r="BF490"/>
  <c r="BF493"/>
  <c r="BF497"/>
  <c r="BF500"/>
  <c r="BF504"/>
  <c r="BF507"/>
  <c r="BF511"/>
  <c r="BF514"/>
  <c r="BF518"/>
  <c r="BF521"/>
  <c r="BF525"/>
  <c r="BF528"/>
  <c r="BF532"/>
  <c r="BF535"/>
  <c r="BF539"/>
  <c r="BF542"/>
  <c r="BF546"/>
  <c r="BF549"/>
  <c r="BF553"/>
  <c r="BF557"/>
  <c r="BF561"/>
  <c r="BF564"/>
  <c r="F33"/>
  <c r="BA53" i="1"/>
  <c r="J90" i="2"/>
  <c r="BE90"/>
  <c r="J93"/>
  <c r="BE93"/>
  <c r="J95"/>
  <c r="BE95"/>
  <c r="J98"/>
  <c r="BE98"/>
  <c r="J102"/>
  <c r="BE102"/>
  <c r="J106"/>
  <c r="BE106"/>
  <c r="J110"/>
  <c r="BE110"/>
  <c r="J114"/>
  <c r="BE114"/>
  <c r="J117"/>
  <c r="BE117"/>
  <c r="J121"/>
  <c r="BE121"/>
  <c r="J124"/>
  <c r="BE124"/>
  <c r="J128"/>
  <c r="BE128"/>
  <c r="J143"/>
  <c r="BE143"/>
  <c r="J147"/>
  <c r="BE147"/>
  <c r="J150"/>
  <c r="BE150"/>
  <c r="J154"/>
  <c r="BE154"/>
  <c r="J157"/>
  <c r="BE157"/>
  <c r="J161"/>
  <c r="BE161"/>
  <c r="J164"/>
  <c r="BE164"/>
  <c r="J168"/>
  <c r="BE168"/>
  <c r="J171"/>
  <c r="BE171"/>
  <c r="J175"/>
  <c r="BE175"/>
  <c r="J178"/>
  <c r="BE178"/>
  <c r="J182"/>
  <c r="BE182"/>
  <c r="J185"/>
  <c r="BE185"/>
  <c r="J189"/>
  <c r="BE189"/>
  <c r="J192"/>
  <c r="BE192"/>
  <c r="J196"/>
  <c r="BE196"/>
  <c r="J199"/>
  <c r="BE199"/>
  <c r="J203"/>
  <c r="BE203"/>
  <c r="J206"/>
  <c r="BE206"/>
  <c r="J210"/>
  <c r="BE210"/>
  <c r="J213"/>
  <c r="BE213"/>
  <c r="J217"/>
  <c r="BE217"/>
  <c r="J220"/>
  <c r="BE220"/>
  <c r="J224"/>
  <c r="BE224"/>
  <c r="J227"/>
  <c r="BE227"/>
  <c r="J231"/>
  <c r="BE231"/>
  <c r="J234"/>
  <c r="BE234"/>
  <c r="J238"/>
  <c r="BE238"/>
  <c r="J241"/>
  <c r="BE241"/>
  <c r="J245"/>
  <c r="BE245"/>
  <c r="J248"/>
  <c r="BE248"/>
  <c r="J252"/>
  <c r="BE252"/>
  <c r="J255"/>
  <c r="BE255"/>
  <c r="J259"/>
  <c r="BE259"/>
  <c r="J262"/>
  <c r="BE262"/>
  <c r="J266"/>
  <c r="BE266"/>
  <c r="J269"/>
  <c r="BE269"/>
  <c r="J273"/>
  <c r="BE273"/>
  <c r="J276"/>
  <c r="BE276"/>
  <c r="J280"/>
  <c r="BE280"/>
  <c r="J283"/>
  <c r="BE283"/>
  <c r="J287"/>
  <c r="BE287"/>
  <c r="J290"/>
  <c r="BE290"/>
  <c r="J294"/>
  <c r="BE294"/>
  <c r="J297"/>
  <c r="BE297"/>
  <c r="J301"/>
  <c r="BE301"/>
  <c r="J304"/>
  <c r="BE304"/>
  <c r="J308"/>
  <c r="BE308"/>
  <c r="J311"/>
  <c r="BE311"/>
  <c r="J315"/>
  <c r="BE315"/>
  <c r="J318"/>
  <c r="BE318"/>
  <c r="J322"/>
  <c r="BE322"/>
  <c r="J325"/>
  <c r="BE325"/>
  <c r="J329"/>
  <c r="BE329"/>
  <c r="J332"/>
  <c r="BE332"/>
  <c r="J336"/>
  <c r="BE336"/>
  <c r="J339"/>
  <c r="BE339"/>
  <c r="J343"/>
  <c r="BE343"/>
  <c r="J346"/>
  <c r="BE346"/>
  <c r="J350"/>
  <c r="BE350"/>
  <c r="J353"/>
  <c r="BE353"/>
  <c r="J357"/>
  <c r="BE357"/>
  <c r="J360"/>
  <c r="BE360"/>
  <c r="J364"/>
  <c r="BE364"/>
  <c r="J367"/>
  <c r="BE367"/>
  <c r="J371"/>
  <c r="BE371"/>
  <c r="J374"/>
  <c r="BE374"/>
  <c r="J378"/>
  <c r="BE378"/>
  <c r="J381"/>
  <c r="BE381"/>
  <c r="J385"/>
  <c r="BE385"/>
  <c r="J388"/>
  <c r="BE388"/>
  <c r="J392"/>
  <c r="BE392"/>
  <c r="J395"/>
  <c r="BE395"/>
  <c r="J399"/>
  <c r="BE399"/>
  <c r="J402"/>
  <c r="BE402"/>
  <c r="J406"/>
  <c r="BE406"/>
  <c r="J409"/>
  <c r="BE409"/>
  <c r="J413"/>
  <c r="BE413"/>
  <c r="J416"/>
  <c r="BE416"/>
  <c r="J420"/>
  <c r="BE420"/>
  <c r="J423"/>
  <c r="BE423"/>
  <c r="J427"/>
  <c r="BE427"/>
  <c r="J430"/>
  <c r="BE430"/>
  <c r="J434"/>
  <c r="BE434"/>
  <c r="J437"/>
  <c r="BE437"/>
  <c r="J441"/>
  <c r="BE441"/>
  <c r="J444"/>
  <c r="BE444"/>
  <c r="J448"/>
  <c r="BE448"/>
  <c r="J451"/>
  <c r="BE451"/>
  <c r="J455"/>
  <c r="BE455"/>
  <c r="J458"/>
  <c r="BE458"/>
  <c r="J462"/>
  <c r="BE462"/>
  <c r="J465"/>
  <c r="BE465"/>
  <c r="J469"/>
  <c r="BE469"/>
  <c r="J472"/>
  <c r="BE472"/>
  <c r="J476"/>
  <c r="BE476"/>
  <c r="J479"/>
  <c r="BE479"/>
  <c r="J483"/>
  <c r="BE483"/>
  <c r="J486"/>
  <c r="BE486"/>
  <c r="J490"/>
  <c r="BE490"/>
  <c r="J493"/>
  <c r="BE493"/>
  <c r="J497"/>
  <c r="BE497"/>
  <c r="J500"/>
  <c r="BE500"/>
  <c r="J504"/>
  <c r="BE504"/>
  <c r="J507"/>
  <c r="BE507"/>
  <c r="J511"/>
  <c r="BE511"/>
  <c r="J514"/>
  <c r="BE514"/>
  <c r="J518"/>
  <c r="BE518"/>
  <c r="J521"/>
  <c r="BE521"/>
  <c r="J525"/>
  <c r="BE525"/>
  <c r="J528"/>
  <c r="BE528"/>
  <c r="J532"/>
  <c r="BE532"/>
  <c r="J535"/>
  <c r="BE535"/>
  <c r="J539"/>
  <c r="BE539"/>
  <c r="J542"/>
  <c r="BE542"/>
  <c r="J546"/>
  <c r="BE546"/>
  <c r="J549"/>
  <c r="BE549"/>
  <c r="J553"/>
  <c r="BE553"/>
  <c r="J557"/>
  <c r="BE557"/>
  <c r="J561"/>
  <c r="BE561"/>
  <c r="J564"/>
  <c r="BE564"/>
  <c r="F32"/>
  <c r="AZ53" i="1"/>
  <c r="AY53"/>
  <c r="AX53"/>
  <c r="J33" i="2"/>
  <c r="AW53" i="1"/>
  <c r="J32" i="2"/>
  <c r="AV53" i="1"/>
  <c r="AU53"/>
  <c r="J29" i="2"/>
  <c r="AG53" i="1"/>
  <c r="J60" i="2"/>
  <c r="J65"/>
  <c r="J64"/>
  <c r="J63"/>
  <c r="J62"/>
  <c r="J61"/>
  <c r="E20"/>
  <c r="F84"/>
  <c r="J83"/>
  <c r="F83"/>
  <c r="J14"/>
  <c r="J81"/>
  <c r="F81"/>
  <c r="E79"/>
  <c r="E7"/>
  <c r="E75"/>
  <c r="F56"/>
  <c r="J55"/>
  <c r="F55"/>
  <c r="J53"/>
  <c r="F53"/>
  <c r="E51"/>
  <c r="E47"/>
  <c r="J38"/>
  <c r="J20"/>
  <c r="J19"/>
  <c r="BD52" i="1"/>
  <c r="BD54"/>
  <c r="BD56"/>
  <c r="BD59"/>
  <c r="BD51"/>
  <c r="W30"/>
  <c r="BC52"/>
  <c r="BC54"/>
  <c r="BC56"/>
  <c r="BC59"/>
  <c r="BC51"/>
  <c r="W29"/>
  <c r="BB52"/>
  <c r="BB54"/>
  <c r="BB56"/>
  <c r="BB59"/>
  <c r="BB51"/>
  <c r="W28"/>
  <c r="BA52"/>
  <c r="BA54"/>
  <c r="BA56"/>
  <c r="BA59"/>
  <c r="BA51"/>
  <c r="AW51"/>
  <c r="AK27"/>
  <c r="W27"/>
  <c r="AZ52"/>
  <c r="AZ54"/>
  <c r="AZ56"/>
  <c r="AZ59"/>
  <c r="AZ51"/>
  <c r="AV51"/>
  <c r="AK26"/>
  <c r="W26"/>
  <c r="AG52"/>
  <c r="AG54"/>
  <c r="AG56"/>
  <c r="AG59"/>
  <c r="AG51"/>
  <c r="AK23"/>
  <c r="AY59"/>
  <c r="AX59"/>
  <c r="AW59"/>
  <c r="AV59"/>
  <c r="AU59"/>
  <c r="AT59"/>
  <c r="AS59"/>
  <c r="AY56"/>
  <c r="AX56"/>
  <c r="AW56"/>
  <c r="AV56"/>
  <c r="AU56"/>
  <c r="AT56"/>
  <c r="AS56"/>
  <c r="AY54"/>
  <c r="AX54"/>
  <c r="AW54"/>
  <c r="AV54"/>
  <c r="AU54"/>
  <c r="AT54"/>
  <c r="AS54"/>
  <c r="AY52"/>
  <c r="AX52"/>
  <c r="AW52"/>
  <c r="AV52"/>
  <c r="AU52"/>
  <c r="AT52"/>
  <c r="AS52"/>
  <c r="AY51"/>
  <c r="AX51"/>
  <c r="AU51"/>
  <c r="AT51"/>
  <c r="AS51"/>
  <c r="AT60"/>
  <c r="AN60"/>
  <c r="AN59"/>
  <c r="AT58"/>
  <c r="AN58"/>
  <c r="AT57"/>
  <c r="AN57"/>
  <c r="AN56"/>
  <c r="AT55"/>
  <c r="AN55"/>
  <c r="AN54"/>
  <c r="AT53"/>
  <c r="AN53"/>
  <c r="AN52"/>
  <c r="AN51"/>
  <c r="L47"/>
  <c r="AM46"/>
  <c r="L46"/>
  <c r="AM44"/>
  <c r="L44"/>
  <c r="L42"/>
  <c r="L41"/>
  <c r="AK32"/>
</calcChain>
</file>

<file path=xl/sharedStrings.xml><?xml version="1.0" encoding="utf-8"?>
<sst xmlns="http://schemas.openxmlformats.org/spreadsheetml/2006/main" count="11899" uniqueCount="1935">
  <si>
    <t>Montáž trubka ocelová  DN 200</t>
  </si>
  <si>
    <t>1844298050</t>
  </si>
  <si>
    <t>2,7</t>
  </si>
  <si>
    <t>96</t>
  </si>
  <si>
    <t>R-2301442a</t>
  </si>
  <si>
    <t>Trubka, DN 200 (219,1x3), Ocel 17 240</t>
  </si>
  <si>
    <t>-875795422</t>
  </si>
  <si>
    <t>97</t>
  </si>
  <si>
    <t>R-2301443</t>
  </si>
  <si>
    <t>Redukce přímá, DN 400/ DN200 (426,3x3/ 219,1x3), délka redukované části min. 400 mm, dodavatel provede přesné přeměření průměru stávajícího potrubí DN 400, které navazuje na redukci, ocel 17 240, montáž</t>
  </si>
  <si>
    <t>151649013</t>
  </si>
  <si>
    <t>98</t>
  </si>
  <si>
    <t>R-2301443a</t>
  </si>
  <si>
    <t>Redukce přímá, DN 400/ DN200 (426,3x3/ 219,1x3), délka redukované části min. 400 mm, ocel 17 240, dodávka</t>
  </si>
  <si>
    <t>116108068</t>
  </si>
  <si>
    <t>99</t>
  </si>
  <si>
    <t>R-2301444</t>
  </si>
  <si>
    <t>Příruba přivařovací plochá, ČSN EN 1092-1, DN200/ PN10, ocel 17 240, ekonomická příruba pro 90 kPa, teplotu 120°C, montáž</t>
  </si>
  <si>
    <t>1646919495</t>
  </si>
  <si>
    <t>R-2301444a</t>
  </si>
  <si>
    <t>Příruba přivařovací plochá, ČSN EN 1092-1, DN200/ PN10, ocel 17 240, ekonomická příruba pro 90 kPa, teplotu 120°C, dodávka</t>
  </si>
  <si>
    <t>752852673</t>
  </si>
  <si>
    <t>101</t>
  </si>
  <si>
    <t>R-2301445</t>
  </si>
  <si>
    <t>Spoj přírubový, DN200/ PN10, ocel 17 240, pro EKO příruby a bezpřírubovou klapku, včetně těsnění, montáž</t>
  </si>
  <si>
    <t>-1528971512</t>
  </si>
  <si>
    <t>102</t>
  </si>
  <si>
    <t>R-2301445a</t>
  </si>
  <si>
    <t>Spoj přírubový, DN200/ PN10, ocel 17 240, pro EKO příruby a bezpřírubovou klapku, včetně těsnění, dodávka</t>
  </si>
  <si>
    <t>-2040159777</t>
  </si>
  <si>
    <t>103</t>
  </si>
  <si>
    <t>R-2301446</t>
  </si>
  <si>
    <t>Podpěra kluzná s objímkou, pro potrubí DN200 (219,1x3), posuv ±50 mm, ocel 17 240, na stávající konstrukci K-35 (U profil), výšku podpěry přizpůsobit konstrukci, montáž</t>
  </si>
  <si>
    <t>1223370931</t>
  </si>
  <si>
    <t>104</t>
  </si>
  <si>
    <t>R-2301446a</t>
  </si>
  <si>
    <t>Podpěra kluzná s objímkou, pro potrubí DN200 (219,1x3), posuv ±50 mm, ocel 17 240, na stávající konstrukci K-35 (U profil), výšku podpěry přizpůsobit konstrukci, dodávka</t>
  </si>
  <si>
    <t>-709829239</t>
  </si>
  <si>
    <t>105</t>
  </si>
  <si>
    <t>R-2301447</t>
  </si>
  <si>
    <t>-1915892876</t>
  </si>
  <si>
    <t>106</t>
  </si>
  <si>
    <t>R-2301447a</t>
  </si>
  <si>
    <t>1170835720</t>
  </si>
  <si>
    <t>107</t>
  </si>
  <si>
    <t>R-2301448</t>
  </si>
  <si>
    <t>-669073689</t>
  </si>
  <si>
    <t>108</t>
  </si>
  <si>
    <t>R-2301448a</t>
  </si>
  <si>
    <t>1122595111</t>
  </si>
  <si>
    <t>109</t>
  </si>
  <si>
    <t>R-2301449</t>
  </si>
  <si>
    <t>-588544193</t>
  </si>
  <si>
    <t>110</t>
  </si>
  <si>
    <t>R-2301449a</t>
  </si>
  <si>
    <t>-2145405674</t>
  </si>
  <si>
    <t>111</t>
  </si>
  <si>
    <t>R-2301450</t>
  </si>
  <si>
    <t>1313706936</t>
  </si>
  <si>
    <t>112</t>
  </si>
  <si>
    <t>R-2301450a</t>
  </si>
  <si>
    <t>-783295524</t>
  </si>
  <si>
    <t>113</t>
  </si>
  <si>
    <t>R-2301451</t>
  </si>
  <si>
    <t>-1922711752</t>
  </si>
  <si>
    <t>114</t>
  </si>
  <si>
    <t>R-2301451a</t>
  </si>
  <si>
    <t>-1202232542</t>
  </si>
  <si>
    <t>115</t>
  </si>
  <si>
    <t>R-2301452</t>
  </si>
  <si>
    <t>Montáž trubka ocelová  DN 600</t>
  </si>
  <si>
    <t>-1027844917</t>
  </si>
  <si>
    <t>0,7</t>
  </si>
  <si>
    <t>116</t>
  </si>
  <si>
    <t>R-2301452a</t>
  </si>
  <si>
    <t>Trubka, DN 600 (610,0x3), Ocel 17 240</t>
  </si>
  <si>
    <t>1944203669</t>
  </si>
  <si>
    <t>117</t>
  </si>
  <si>
    <t>R-2301453</t>
  </si>
  <si>
    <t>Příruba zaslepovací, ČSN EN 1092-1, DN600/ PN10, (tloušťka příruby 15 mm), ocel 17 240, ekonomická příruba pro beztlakové potrubí, montáž</t>
  </si>
  <si>
    <t>-929328430</t>
  </si>
  <si>
    <t>118</t>
  </si>
  <si>
    <t>R-2301453a</t>
  </si>
  <si>
    <t>Příruba zaslepovací, ČSN EN 1092-1, DN600/ PN10, (tloušťka příruby 15 mm), ocel 17 240, ekonomická příruba pro beztlakové potrubí, dodávka</t>
  </si>
  <si>
    <t>-1361158511</t>
  </si>
  <si>
    <t>119</t>
  </si>
  <si>
    <t>R-2301454</t>
  </si>
  <si>
    <t>Příruba přivařovací plochá, ČSN EN 1092-1, DN600/ PN10,(tloušťka příruby 15 mm), ocel 17 240, ekonomická příruba pro beztlakové potrubí, montáž</t>
  </si>
  <si>
    <t>117275799</t>
  </si>
  <si>
    <t>120</t>
  </si>
  <si>
    <t>R-2301454a</t>
  </si>
  <si>
    <t>Příruba přivařovací plochá, ČSN EN 1092-1, DN600/ PN10,(tloušťka příruby 15 mm), ocel 17 240, ekonomická příruba pro beztlakové potrubí, dodávka</t>
  </si>
  <si>
    <t>453742340</t>
  </si>
  <si>
    <t>121</t>
  </si>
  <si>
    <t>R-2301455</t>
  </si>
  <si>
    <t>Spoj přírubový, DN600/ PN10, ocel 17 240, pro EKO příruby, včetně těsnění,  montáž</t>
  </si>
  <si>
    <t>-1550047707</t>
  </si>
  <si>
    <t>122</t>
  </si>
  <si>
    <t>R-2301455a</t>
  </si>
  <si>
    <t>Spoj přírubový, DN600/ PN10, ocel 17 240, pro EKO příruby, včetně těsnění,  dodávka</t>
  </si>
  <si>
    <t>536407409</t>
  </si>
  <si>
    <t>123</t>
  </si>
  <si>
    <t>R-2301456</t>
  </si>
  <si>
    <t>Zaslepovací plech pro stávající sací potrubí DN1000, opatřený fixačními pásy a celoplošným nátěrem, 1100x1100x3, včetně nátěru, kotevních šroubů do zdiva, chemického kotvení a polyuretanového tmelu pro utěsnění koutového obvodového spoje, hmot</t>
  </si>
  <si>
    <t>-386388808</t>
  </si>
  <si>
    <t>Zaslepovací plech pro stávající sací potrubí DN1000, opatřený fixačními pásy a celoplošným nátěrem, 1100x1100x3, ocel tř.11, včetně nátěru, kotevních šroubů do zdiva, chemického kotvení a polyuretanového tmelu pro utěsnění koutového obvodového spoje, hmot</t>
  </si>
  <si>
    <t>Poznámka k položce:
viz TZ př.č. B.1, seznam strojů a zaízení B.2, seznam potrubí a armatur B.3, v.č. B.4 až B.8
" viz. E.2 - Dispozice provizorních úprav, detail B "</t>
  </si>
  <si>
    <t>124</t>
  </si>
  <si>
    <t>1817148500</t>
  </si>
  <si>
    <t>35-M</t>
  </si>
  <si>
    <t>Montáž čerpadel, kompr.a vodoh.zař.</t>
  </si>
  <si>
    <t>125</t>
  </si>
  <si>
    <t>R-3506000</t>
  </si>
  <si>
    <t>Turbokompresor pro nitrifikaci, Qmax = 7 379 m3/h, ?p = 62 kPa,  montáž</t>
  </si>
  <si>
    <t>kus</t>
  </si>
  <si>
    <t>154063762</t>
  </si>
  <si>
    <t>Poznámka k položce:
viz TZ př.č. B.1, seznam strojů a zaízení B.2, seznam potrubí a armatur B.3, v.č. B.4 až B.8
" viz. B.2 - Seznam strojů a zařízení, položka 1 (2-4.10A,B) "</t>
  </si>
  <si>
    <t>126</t>
  </si>
  <si>
    <t>R-3506000a</t>
  </si>
  <si>
    <t>Turbokompresor pro nitrifikaci, Qmax = 7 379 m3/h, ?p = 62 kPa, dodávka</t>
  </si>
  <si>
    <t>-160930971</t>
  </si>
  <si>
    <t>127</t>
  </si>
  <si>
    <t>R-3506001</t>
  </si>
  <si>
    <t>Turbokompresor pro regeneraci, Qmax = 5 750 m3/h , ?p = 68 kPa, montáž</t>
  </si>
  <si>
    <t>653090308</t>
  </si>
  <si>
    <t>Poznámka k položce:
viz TZ př.č. B.1, seznam strojů a zaízení B.2, seznam potrubí a armatur B.3, v.č. B.4 až B.8
" viz. B.2 - Seznam strojů a zařízení, položka 2 (2-4.10E)</t>
  </si>
  <si>
    <t>128</t>
  </si>
  <si>
    <t>R3506001a</t>
  </si>
  <si>
    <t>Turbokompresor pro regeneraci, Qmax = 5 750 m3/h , ?p = 68 kPa, dodávka</t>
  </si>
  <si>
    <t>-998512660</t>
  </si>
  <si>
    <t>129</t>
  </si>
  <si>
    <t>R-3506002</t>
  </si>
  <si>
    <t>Stávající dmychadlo, Qmax = 7 080 m3/h , ?p = 60 kPa,  M (montáž)</t>
  </si>
  <si>
    <t>-1856295289</t>
  </si>
  <si>
    <t>Poznámka k položce:
viz TZ př.č. B.1, seznam strojů a zaízení B.2, seznam potrubí a armatur B.3, v.č. B.4 až B.8
" viz. B.2 - Seznam strojů a zařízení, položka 3 (2-4.10C,D) "</t>
  </si>
  <si>
    <t>130</t>
  </si>
  <si>
    <t>R-3506003</t>
  </si>
  <si>
    <t>Protihlukový kryt stávajícího dmychadla, montáž</t>
  </si>
  <si>
    <t>-1437975174</t>
  </si>
  <si>
    <t>Protihlukový kryt stávajícího dmychadla,  M (montáž)</t>
  </si>
  <si>
    <t>Poznámka k položce:
viz TZ př.č. B.1, seznam strojů a zaízení B.2, seznam potrubí a armatur B.3, v.č. B.4 až B.8
" viz. B.2 - Seznam strojů a zařízení, položka 4 (2-4.11C,D) "</t>
  </si>
  <si>
    <t>131</t>
  </si>
  <si>
    <t>R-3506004</t>
  </si>
  <si>
    <t>Regulační klapka centrická bezpřírubová s elektropohonem DN200, montáž</t>
  </si>
  <si>
    <t>-404331684</t>
  </si>
  <si>
    <t>Poznámka k položce:
viz TZ př.č. B.1, seznam strojů a zaízení B.2, seznam potrubí a armatur B.3, v.č. B.4 až B.8
" viz. B.2 - Seznam strojů a zařízení, položka 5 (2-4.14) "</t>
  </si>
  <si>
    <t>132</t>
  </si>
  <si>
    <t>R-3506004a</t>
  </si>
  <si>
    <t>Regulační klapka centrická bezpřírubová s elektropohonem DN200, dodávka</t>
  </si>
  <si>
    <t>-1052747576</t>
  </si>
  <si>
    <t>133</t>
  </si>
  <si>
    <t>R-3506005</t>
  </si>
  <si>
    <t>Demontáž stávajících strojů a zařízení, 15 000 kg,</t>
  </si>
  <si>
    <t>-782152660</t>
  </si>
  <si>
    <t>Poznámka k položce:
viz TZ př.č. B.1, seznam strojů a zaízení B.2, seznam potrubí a armatur B.3, v.č. B.4 až B.8
" viz. B.2 - Seznam strojů a zařízení, položka 6 "</t>
  </si>
  <si>
    <t>02 - C - Elektrotechnická část</t>
  </si>
  <si>
    <t>001 - C - Elektrotechnická část</t>
  </si>
  <si>
    <t>PSV - Práce a dodávky PSV</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</si>
  <si>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</si>
  <si>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</si>
  <si>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</si>
  <si>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</si>
  <si>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749 - Elektromontáže - součásti elektrozařízení</t>
  </si>
  <si>
    <t xml:space="preserve">    783 - Dokončovací práce - nátěry</t>
  </si>
  <si>
    <t xml:space="preserve">    21-M - Elektromontáže</t>
  </si>
  <si>
    <t xml:space="preserve">    22-M - Montáže oznam. a zabezp. zařízení</t>
  </si>
  <si>
    <t>HZS - Hodinové zúčtovací sazby</t>
  </si>
  <si>
    <t>R - Revize</t>
  </si>
  <si>
    <t>VRN - Vedlejší rozpočtové náklady</t>
  </si>
  <si>
    <t xml:space="preserve">    VRN9 - Ostatní náklady</t>
  </si>
  <si>
    <t>PSV</t>
  </si>
  <si>
    <t>Práce a dodávky PSV</t>
  </si>
  <si>
    <t>742</t>
  </si>
  <si>
    <t>Elektromontáže - rozvodný systém</t>
  </si>
  <si>
    <t>742111100</t>
  </si>
  <si>
    <t>Montáž rozvodnice oceloplechová nebo plastová běžná do 20 kg</t>
  </si>
  <si>
    <t>CS ÚRS 2014 02</t>
  </si>
  <si>
    <t>-1045023429</t>
  </si>
  <si>
    <t>Montáž rozvodnic oceloplechových nebo plastových bez zapojení vodičů běžných, hmotnosti do 20 kg</t>
  </si>
  <si>
    <t>Poznámka k položce:
viz TZ př.č. C.1 a v.č. C.2 až C.12</t>
  </si>
  <si>
    <t>R-2044</t>
  </si>
  <si>
    <t xml:space="preserve">Hlavní ochranná přípojnice v plastové krabici_x000D_
</t>
  </si>
  <si>
    <t>-505583712</t>
  </si>
  <si>
    <t>Hlavní ochranná přípojnice v plastové krabici</t>
  </si>
  <si>
    <t>Poznámka k položce:
výkres - č. C.5</t>
  </si>
  <si>
    <t>r-2001</t>
  </si>
  <si>
    <t>Skříňový rozvaděč pro napájení a ovládání technologického zařízení dmychárny, , ozn. RM24.1, provedení dle přílohy C.6</t>
  </si>
  <si>
    <t>-183684204</t>
  </si>
  <si>
    <t>742221120</t>
  </si>
  <si>
    <t>Montáž rozváděčů litinových, hliníkových nebo plastových sestava do 100 kg</t>
  </si>
  <si>
    <t>-1232388234</t>
  </si>
  <si>
    <t>Montáž rozváděčů litinových, hliníkových nebo plastových bez zapojení vodičů sestavy hmotnosti do 100 kg</t>
  </si>
  <si>
    <t>R-2010</t>
  </si>
  <si>
    <t>Průmyslový prostorový termostat s IP 54 s vnitřní stupnicí (pod skleněným krytem), 5 až 35°C.</t>
  </si>
  <si>
    <t>-151205456</t>
  </si>
  <si>
    <t>742221160</t>
  </si>
  <si>
    <t>Montáž rozváděčů litinových, hliníkových nebo plastových sestava do 1000 kg</t>
  </si>
  <si>
    <t>-350226095</t>
  </si>
  <si>
    <t>Montáž rozváděčů litinových, hliníkových nebo plastových bez zapojení vodičů sestavy hmotnosti do l000 kg</t>
  </si>
  <si>
    <t>R-2003</t>
  </si>
  <si>
    <t>Místní ovládací skříň pro ovládání vzduchotechnika dmychárny,  , ozn. 24MS-VZT, provedení dle přílohy C.9 (list 01,02)</t>
  </si>
  <si>
    <t>1461658753</t>
  </si>
  <si>
    <t>R-2004</t>
  </si>
  <si>
    <t>Místní ovládací skříň pro ovládání dmýchadla 24M1,  , ozn. 24MS1, provedení dle přílohy C.9  (list 03-05)</t>
  </si>
  <si>
    <t>-291205221</t>
  </si>
  <si>
    <t>742221170</t>
  </si>
  <si>
    <t>Montáž rozváděčů litinových, hliníkových nebo plastových sestava do 1400 kg</t>
  </si>
  <si>
    <t>-1573639703</t>
  </si>
  <si>
    <t>Montáž rozváděčů litinových, hliníkových nebo plastových bez zapojení vodičů sestavy hmotnosti do 1400 kg</t>
  </si>
  <si>
    <t>R-2002</t>
  </si>
  <si>
    <t>Skříňový rozvaděč pro napájení a ovládání technologického zařízení dmychárny, , ozn. RM24.3, provedení dle přílohy C.7</t>
  </si>
  <si>
    <t>372676721</t>
  </si>
  <si>
    <t>742222300</t>
  </si>
  <si>
    <t>Montáž rozváděčů litinových, hliníkových nebo plastových skříňový do 30 kg</t>
  </si>
  <si>
    <t>1144109123</t>
  </si>
  <si>
    <t>Montáž rozváděčů litinových, hliníkových nebo plastových bez zapojení vodičů skříněk hmotnosti do 30 kg</t>
  </si>
  <si>
    <t>R-2005</t>
  </si>
  <si>
    <t>Místní ovládací skříň pro ovládání dmýchadla 24M2,  , ozn. 24MS2, provedení dle přílohy C.9  (list 06-08)</t>
  </si>
  <si>
    <t>1621996181</t>
  </si>
  <si>
    <t>R-2006</t>
  </si>
  <si>
    <t>Místní ovládací skříň pro ovládání dmýchadla 24M5,  , ozn. 24MS5, provedení dle přílohy C.9  (list 09-11)</t>
  </si>
  <si>
    <t>-330565649</t>
  </si>
  <si>
    <t>R-2007</t>
  </si>
  <si>
    <t>Místní ovládací skříň pro ovl. servopohonů 24M21, 24M22,ozn. 24MS21_2, provedení dle přílohy C.9 (list 12-14)</t>
  </si>
  <si>
    <t>-1644195768</t>
  </si>
  <si>
    <t>R-2008</t>
  </si>
  <si>
    <t>Místní ovládací skříň pro ovládání odlehčovacího ventilu 24YV7, ozn. 24MS7, provedení dle přílohy C.9 (list 15)</t>
  </si>
  <si>
    <t>1238635342</t>
  </si>
  <si>
    <t>R-2009</t>
  </si>
  <si>
    <t>Místní ovládací skříň pro ovládání odlehčovacího ventilu 24YV8, ozn. 24MS8, provedení dle přílohy C.9 (list 16)</t>
  </si>
  <si>
    <t>378798855</t>
  </si>
  <si>
    <t>R-2010-1</t>
  </si>
  <si>
    <t>Montáž průmyslového termostatu</t>
  </si>
  <si>
    <t>-1259252707</t>
  </si>
  <si>
    <t>R-2011</t>
  </si>
  <si>
    <t>Rozbočovačovací krabička pro ModBus pro připojení frekvenčních měničů turbokompresorů; v průmyslovém provedení min. IP43</t>
  </si>
  <si>
    <t>823748622</t>
  </si>
  <si>
    <t>R-2011-1</t>
  </si>
  <si>
    <t>Rozbočovací krabička pro ModBus- IP43</t>
  </si>
  <si>
    <t>188762155</t>
  </si>
  <si>
    <t>R-2012-1</t>
  </si>
  <si>
    <t>Montáž zakončovacího členu-terminátor-sítě ModBus</t>
  </si>
  <si>
    <t>115915846</t>
  </si>
  <si>
    <t>R-2012</t>
  </si>
  <si>
    <t>Zakončovací člen - terminátor- sítě ModBus</t>
  </si>
  <si>
    <t>-1872852904</t>
  </si>
  <si>
    <t>Poznámka k položce:
výkres - č. C.5 + C.10</t>
  </si>
  <si>
    <t>R-2070</t>
  </si>
  <si>
    <t>Montáž-Dostrojení stávajícího rozváděče RS24_2</t>
  </si>
  <si>
    <t>-1649475750</t>
  </si>
  <si>
    <t>R-2070-1</t>
  </si>
  <si>
    <t>Dostrojení stávajícího rozváděče RS24_2</t>
  </si>
  <si>
    <t>-1918428736</t>
  </si>
  <si>
    <t>R-2071</t>
  </si>
  <si>
    <t>Úpravy a dozbrojení rozvaděče DT6 a řídícího systém pro dmychárnu v něm instalovaného, oživení vstupů a výstupů PLC a sítě Modbus</t>
  </si>
  <si>
    <t>1855579009</t>
  </si>
  <si>
    <t>R-2071-1</t>
  </si>
  <si>
    <t>183534691</t>
  </si>
  <si>
    <t>R-2072</t>
  </si>
  <si>
    <t>Montáž-Provizorní opatření pro zajištění částečného provozu dmychárny při rekonstrukci. Popis provizorních opatření je uveden v ZOV (zásady organizace výstavby)</t>
  </si>
  <si>
    <t>-925025311</t>
  </si>
  <si>
    <t>R-2072-1</t>
  </si>
  <si>
    <t>Provizorní opatření pro zajištění částečného provozu dmychárny při rekonstrukci. Popis provizorních opatření je uveden v ZOV (zásady organizace výstavby)</t>
  </si>
  <si>
    <t>-2022894399</t>
  </si>
  <si>
    <t>743</t>
  </si>
  <si>
    <t>Elektromontáže - hrubá montáž</t>
  </si>
  <si>
    <t>743112119</t>
  </si>
  <si>
    <t>Montáž trubka plastová ohebná D 48 mm uložená pevně</t>
  </si>
  <si>
    <t>34844113</t>
  </si>
  <si>
    <t>Montáž trubek elektroinstalačních s nasunutím nebo našroubováním do krabic plastových ohebných, typ 14.., 23.., FFKuL, uložených pevně, D 48 mm</t>
  </si>
  <si>
    <t>R-2046</t>
  </si>
  <si>
    <t>Trubka ochranná PVC D40 vč. příslušenství a upevňovacího materiálu</t>
  </si>
  <si>
    <t>1888478180</t>
  </si>
  <si>
    <t>R-2046-2</t>
  </si>
  <si>
    <t>příslušenství a upevňovacího materiálu pro ochrannou trubku  D40</t>
  </si>
  <si>
    <t>1877874759</t>
  </si>
  <si>
    <t>743121115</t>
  </si>
  <si>
    <t>Mtž trubka pancéřová D 23 mm pevně uložená do tuhých plast krabic</t>
  </si>
  <si>
    <t>1224709860</t>
  </si>
  <si>
    <t>Montáž trubek pancéřových elektroinstalačních s nasunutím nebo našroubováním do krabic plastových tuhých, typ 80.., uložených pevně, D 23 mm</t>
  </si>
  <si>
    <t>R-2047</t>
  </si>
  <si>
    <t xml:space="preserve">Trubka ochranná PVC D20 </t>
  </si>
  <si>
    <t>-2002557283</t>
  </si>
  <si>
    <t>Trubka ochranná PVC D20</t>
  </si>
  <si>
    <t>R-2047-2</t>
  </si>
  <si>
    <t>Příslušenství pro Trubku ochrannou D20a upevňovacího materiálu</t>
  </si>
  <si>
    <t>968814428</t>
  </si>
  <si>
    <t>743131118</t>
  </si>
  <si>
    <t>Montáž trubka ochranná do krabic plastová tuhá D do 110 mm uložená pevně</t>
  </si>
  <si>
    <t>-632739887</t>
  </si>
  <si>
    <t>Montáž trubek ochranných s nasunutím nebo našroubováním do krabic plastových tuhých, uložených pevně, vnitřního D do 110 mm</t>
  </si>
  <si>
    <t>R-2048</t>
  </si>
  <si>
    <t>Ohebná korugovaná.2-plášť.chránička Dn/Di:110/94 mm</t>
  </si>
  <si>
    <t>1600659005</t>
  </si>
  <si>
    <t>743312110</t>
  </si>
  <si>
    <t>Montáž lišta a kanálek vkládací šířky do 20 mm s víčkem</t>
  </si>
  <si>
    <t>1041431531</t>
  </si>
  <si>
    <t>Montáž lišt a kanálků elektroinstalačních se spojkami, ohyby a rohy a s nasunutím do krabic vkládacích s víčkem, šířky do 20 mm</t>
  </si>
  <si>
    <t>R-2049</t>
  </si>
  <si>
    <t>Elektroinstalační kabelový děrovaný žlab 20x40mm s víkem, povrchová úprava pozinkování; včetně veškerého montážního příslušenství</t>
  </si>
  <si>
    <t>2051054693</t>
  </si>
  <si>
    <t>743312130</t>
  </si>
  <si>
    <t>Montáž lišta a kanálek vkládací šířky do 60 mm s víčkem</t>
  </si>
  <si>
    <t>1701119222</t>
  </si>
  <si>
    <t>Montáž lišt a kanálků elektroinstalačních se spojkami, ohyby a rohy a s nasunutím do krabic vkládacích s víčkem, šířky do 60 mm</t>
  </si>
  <si>
    <t>R-2050</t>
  </si>
  <si>
    <t>Elektroinstalační kabelový neděrovaný žlab 50x62mm s víkem, povrchová úprava pozinkování; včetně veškerého montážního příslušenství</t>
  </si>
  <si>
    <t>872530723</t>
  </si>
  <si>
    <t>743312150</t>
  </si>
  <si>
    <t>Montáž lišta a kanálek vkládací šířky do 120 mm s víčkem</t>
  </si>
  <si>
    <t>-537622046</t>
  </si>
  <si>
    <t>Montáž lišt a kanálků elektroinstalačních se spojkami, ohyby a rohy a s nasunutím do krabic vkládacích s víčkem, šířky do 120 mm</t>
  </si>
  <si>
    <t>R-2051</t>
  </si>
  <si>
    <t>Elektroinstalační kabelový neděrovaný žlab 50x125mm s víkem, povrchová úprava pozinkování; včetně veškerého montážního příslušenství</t>
  </si>
  <si>
    <t>-111673041</t>
  </si>
  <si>
    <t>743414321</t>
  </si>
  <si>
    <t>Montáž rozvodka nástěnná plast čtyřhranná ACIDUR vodič D do 4mm2</t>
  </si>
  <si>
    <t>916955698</t>
  </si>
  <si>
    <t>Montáž krabic elektroinstalačních bez napojení na trubky a lišty, demontáže a montáže víčka a přístroje rozvodek se zapojením vodičů na svorkovnici nástěnných plastových čtyřhranných ACIDUR pro vodiče D do 4 mm2</t>
  </si>
  <si>
    <t>R-102</t>
  </si>
  <si>
    <t>Krabicová rozvodka, do 3x2.5mm2 - Acidur</t>
  </si>
  <si>
    <t>1957913548</t>
  </si>
  <si>
    <t>743424222</t>
  </si>
  <si>
    <t>Montáž rozvodka pancéřová kovová čtyřhranná typ AA 134x134 mm</t>
  </si>
  <si>
    <t>1430276565</t>
  </si>
  <si>
    <t>Montáž krabic pancéřových bez napojení na trubky a lišty a demontáže a montáže víčka rozvodek se zapojením vodičů na svorkovnici kovových čtyřhranných, typ AA, vel. 134x134 mm</t>
  </si>
  <si>
    <t>R-101</t>
  </si>
  <si>
    <t>Krabice s víčkem,119x119x78mm,IP54, Al slitina-7221C</t>
  </si>
  <si>
    <t>228310752</t>
  </si>
  <si>
    <t>EL1 Přisazené svítidlo s elektronickým předřadníkem, vysoce leštěná ,parabolická mřížka 60°,těleso-bíle lakovaný ocel.plech,
IP20, 2x28W (T5), Ra 80
vč.příslušenství,svět. zdrojů a poplatků</t>
  </si>
  <si>
    <t>743612111</t>
  </si>
  <si>
    <t>Montáž vodič uzemňovací FeZn pásek průřezu do 120 mm2v městské zástavbě v zemi</t>
  </si>
  <si>
    <t>705801122</t>
  </si>
  <si>
    <t>Montáž uzemňovacího vedení s upevněním, propojením a připojením pomocí svorek v zemi s izolací spojů vodičů FeZn pásku průřezu do 120 mm2 v městské zástavbě</t>
  </si>
  <si>
    <t>R-2041</t>
  </si>
  <si>
    <t xml:space="preserve">Pásek uzemňovací FeZn 30x4_x000D_
</t>
  </si>
  <si>
    <t>1049345443</t>
  </si>
  <si>
    <t>Stíněný kabel 485 (MODBUS)TSXCSA100</t>
  </si>
  <si>
    <t>743619242</t>
  </si>
  <si>
    <t>Montáž pospojování ochranné konstrukce ostatní vodičem do 16 mm2 uloženým pevně</t>
  </si>
  <si>
    <t>-313687682</t>
  </si>
  <si>
    <t>Montáž uzemňovacího vedení s upevněním, propojením a připojením pomocí svorek doplňků ochranného pospojování ostatních konstrukcí vodičem průřezu do 16 mm2 uloženým pevně</t>
  </si>
  <si>
    <t>R-2042</t>
  </si>
  <si>
    <t xml:space="preserve">Vodič zelenožlutý 6_x000D_
/CYA 6_x000D_
</t>
  </si>
  <si>
    <t>2027236895</t>
  </si>
  <si>
    <t>Vodič zelenožlutý 6
/CYA 6</t>
  </si>
  <si>
    <t>R-2045</t>
  </si>
  <si>
    <t xml:space="preserve">Další materiál pro uzemnění a ochranné pospojování_x000D_
</t>
  </si>
  <si>
    <t>2112881363</t>
  </si>
  <si>
    <t>Další materiál pro uzemnění a ochranné pospojování</t>
  </si>
  <si>
    <t>R-2045-1</t>
  </si>
  <si>
    <t xml:space="preserve">Montáž dalšího materiálu pro uzemnění a ochranné pospojování_x000D_
</t>
  </si>
  <si>
    <t>-1696483450</t>
  </si>
  <si>
    <t>Montáž dalšího materiálu pro uzemnění a ochranné pospojování</t>
  </si>
  <si>
    <t>744</t>
  </si>
  <si>
    <t>Elektromontáže - rozvody vodičů měděných</t>
  </si>
  <si>
    <t>744241110</t>
  </si>
  <si>
    <t>Montáž vodič Cu izolovaný sk.1 do 1 kV žíla 0,35-35 mm2 pevně</t>
  </si>
  <si>
    <t>-1784903133</t>
  </si>
  <si>
    <t>Montáž izolovaných vodičů měděných bez ukončení, uložených pevně do 1 kV sk. 1 - CSAO, CY, CYA, CYY, H05V, H07V, NYM, NYY, YY průřezu žíly 0,35 až 35 mm2</t>
  </si>
  <si>
    <t>R-2043</t>
  </si>
  <si>
    <t>Vodič zelenožlutý _x000D_25/CYA 25</t>
  </si>
  <si>
    <t>272065389</t>
  </si>
  <si>
    <t>744441100</t>
  </si>
  <si>
    <t>Montáž kabel Cu sk.1 do 1 kV do 0,40 kg uložený pevně</t>
  </si>
  <si>
    <t>2016903412</t>
  </si>
  <si>
    <t>Montáž kabelů měděných do 1 kV bez ukončení, uložených pevně sk. 1 - CYKY, NYM, NYY, YSLY, počtu a průřezu žil 2x1,5 až 6 mm2, 3x1,5 až 6 mm2, 4x1,5 až 4 mm2, 5x1,5 až 2,5 mm2, 7x1,5 až 2,5 mm2</t>
  </si>
  <si>
    <t>R-2025</t>
  </si>
  <si>
    <t xml:space="preserve">Kabel celoplastový J 5x1,5/_x000D_
CYKY-J 5x1,5_x000D_
</t>
  </si>
  <si>
    <t>415547227</t>
  </si>
  <si>
    <t>Kabel celoplastový J 5x1,5/
CYKY-J 5x1,5</t>
  </si>
  <si>
    <t>20133316</t>
  </si>
  <si>
    <t>R-2026</t>
  </si>
  <si>
    <t xml:space="preserve">Kabel celoplastový J 5x2,5/_x000D_
CYKY-J 5x2,5_x000D_
</t>
  </si>
  <si>
    <t>87302005</t>
  </si>
  <si>
    <t>Kabel celoplastový J 5x2,5/
CYKY-J 5x2,5</t>
  </si>
  <si>
    <t>801806132</t>
  </si>
  <si>
    <t>R-2027</t>
  </si>
  <si>
    <t xml:space="preserve">Kabel celoplastový J 3x125/_x000D_
CYKY-J 3x2,5_x000D_
</t>
  </si>
  <si>
    <t>2067638016</t>
  </si>
  <si>
    <t>Kabel celoplastový J 3x125/
CYKY-J 3x2,5</t>
  </si>
  <si>
    <t>-205838201</t>
  </si>
  <si>
    <t>R-2028</t>
  </si>
  <si>
    <t xml:space="preserve">Kabel celoplastový J 4x1,5/_x000D_
CYKY-J 4x1,5_x000D_
</t>
  </si>
  <si>
    <t>336115950</t>
  </si>
  <si>
    <t>Kabel celoplastový J 4x1,5/
CYKY-J 4x1,5</t>
  </si>
  <si>
    <t>-537781798</t>
  </si>
  <si>
    <t>R-2029</t>
  </si>
  <si>
    <t xml:space="preserve">Kabel celoplastový J 3x1,5/_x000D_
CYKY-J 3x1,5_x000D_
</t>
  </si>
  <si>
    <t>-892373556</t>
  </si>
  <si>
    <t>Kabel celoplastový J 3x1,5/
CYKY-J 3x1,5</t>
  </si>
  <si>
    <t>-1950612378</t>
  </si>
  <si>
    <t>R-2031</t>
  </si>
  <si>
    <t xml:space="preserve">Kabel celoplastový O 3x1,5/_x000D_
CYKY-O 5x1,5_x000D_
</t>
  </si>
  <si>
    <t>876814236</t>
  </si>
  <si>
    <t>Kabel celoplastový O 3x1,5/
CYKY-O 5x1,5</t>
  </si>
  <si>
    <t>-727057383</t>
  </si>
  <si>
    <t>R-2030</t>
  </si>
  <si>
    <t xml:space="preserve">Kabel celoplastový J 7x1,5/_x000D_
CYKY-J 7x1,5_x000D_
</t>
  </si>
  <si>
    <t>1741671387</t>
  </si>
  <si>
    <t>Kabel celoplastový J 7x1,5/
CYKY-J 7x1,5</t>
  </si>
  <si>
    <t>744441300</t>
  </si>
  <si>
    <t>Montáž kabel Cu sk.1 do 1 kV do 1,00 kg uložený pevně</t>
  </si>
  <si>
    <t>-248027559</t>
  </si>
  <si>
    <t>Montáž kabelů měděných do 1 kV bez ukončení, uložených pevně sk. 1 - CYKY, NYM, NYY, YSLY, počtu a průřezu žil 3x16 mm2, 4x10 mm2, 5x10 mm2, 12x2,5 až 4 mm2, 19x1,5 až 2,5 mm2, 24x1,5 mm2</t>
  </si>
  <si>
    <t>R-2032</t>
  </si>
  <si>
    <t xml:space="preserve">Kabel celoplastový J 19x1,5/_x000D_
CYKY-J 19x1,5_x000D_
</t>
  </si>
  <si>
    <t>-1520191137</t>
  </si>
  <si>
    <t>Kabel celoplastový J 19x1,5/
CYKY-J 19x1,5</t>
  </si>
  <si>
    <t>-1523862400</t>
  </si>
  <si>
    <t>R-2033</t>
  </si>
  <si>
    <t xml:space="preserve">Kabel celoplastový J 12x1,5/_x000D_
CYKY-J 12x1,5_x000D_
</t>
  </si>
  <si>
    <t>551941761</t>
  </si>
  <si>
    <t>Kabel celoplastový J 12x1,5/
CYKY-J 12x1,5</t>
  </si>
  <si>
    <t>744441600</t>
  </si>
  <si>
    <t>Montáž kabel Cu sk.1 do 1 kV do 4,00 kg uložený pevně</t>
  </si>
  <si>
    <t>865565921</t>
  </si>
  <si>
    <t>Montáž kabelů měděných do 1 kV bez ukončení, uložených pevně sk. 1 - CYKY, NYM, NYY, YSLY, počtu a průřezu žil 3x95 až 120 mm2, 3x50+35 až 95+50 mm2</t>
  </si>
  <si>
    <t>R-2023</t>
  </si>
  <si>
    <t xml:space="preserve">Kabel celoplastový J 3x120+70, měď_x000D_
 CYKY-J 3x120+70_x000D_
</t>
  </si>
  <si>
    <t>1651609934</t>
  </si>
  <si>
    <t>Kabel celoplastový J 3x120+70, měď
 CYKY-J 3x120+70</t>
  </si>
  <si>
    <t>R-9680722</t>
  </si>
  <si>
    <t>Vybourání stávající ocelové žaluzie 500/200 vč. rámu</t>
  </si>
  <si>
    <t>-1311574579</t>
  </si>
  <si>
    <t>" sekce I - rozvodna "     1</t>
  </si>
  <si>
    <t>R-9680723</t>
  </si>
  <si>
    <t>Vybourání stávající vnější síťové mříže 1300/1900 pro další použití</t>
  </si>
  <si>
    <t>1188118166</t>
  </si>
  <si>
    <t>R-9680724</t>
  </si>
  <si>
    <t>Vybourání stávající ocelové žaluzie 1300/1700 vč. rámu</t>
  </si>
  <si>
    <t>941108208</t>
  </si>
  <si>
    <t>971033541</t>
  </si>
  <si>
    <t>Vybourání otvorů ve zdivu cihelném pl do 1 m2 na MVC nebo MV tl do 300 mm</t>
  </si>
  <si>
    <t>1306394411</t>
  </si>
  <si>
    <t>Vybourání otvorů ve zdivu základovém nebo nadzákladovém z cihel, tvárnic, příčkovek z cihel pálených na maltu vápennou nebo vápenocementovou plochy do 1 m2, tl. do 300 mm</t>
  </si>
  <si>
    <t>" zvětšení otvoru "</t>
  </si>
  <si>
    <t>0,3*(1,4*1,4-1,24*0,9)*4</t>
  </si>
  <si>
    <t>973031326</t>
  </si>
  <si>
    <t>Vysekání kapes ve zdivu cihelném na MV nebo MVC pl do 0,10 m2 hl do 450 mm</t>
  </si>
  <si>
    <t>-96368088</t>
  </si>
  <si>
    <t>Vysekání výklenků nebo kapes ve zdivu z cihel na maltu vápennou nebo vápenocementovou kapes, plochy do 0,10 m2, hl. do 450 mm</t>
  </si>
  <si>
    <t>" parapet otvoru 500/300 "     1</t>
  </si>
  <si>
    <t>974031664</t>
  </si>
  <si>
    <t>Vysekání rýh ve zdivu cihelném pro vtahování nosníků hl do 150 mm v do 150 mm</t>
  </si>
  <si>
    <t>1575697608</t>
  </si>
  <si>
    <t>Vysekání rýh ve zdivu cihelném na maltu vápennou nebo vápenocementovou pro vtahování nosníků do zdí, před vybouráním otvoru do hl. 150 mm, při v. nosníku do 150 mm</t>
  </si>
  <si>
    <t>" dva nosníky na jedn otvor "     1,8*2*4</t>
  </si>
  <si>
    <t>974042587</t>
  </si>
  <si>
    <t>Vysekání rýh v dlažbě betonové nebo jiné monolitické hl do 250 mm š do 300 mm</t>
  </si>
  <si>
    <t>1534362926</t>
  </si>
  <si>
    <t>Vysekání rýh v betonové nebo jiné monolitické dlažbě s betonovým podkladem do hl. 250 mm a šířky do 300 mm</t>
  </si>
  <si>
    <t>" sekce III - dmychárna "     0,76*3</t>
  </si>
  <si>
    <t>974042589</t>
  </si>
  <si>
    <t>Příplatek k vysekání rýh v dlažbě betonové nebo jiné monolitické hl do 250 mm ZKD 100 mm š rýhy</t>
  </si>
  <si>
    <t>-1362589841</t>
  </si>
  <si>
    <t>Vysekání rýh v betonové nebo jiné monolitické dlažbě s betonovým podkladem do hl. 250 mm a šířky Příplatek k ceně -2587 za každých dalších 100 mm šířky, rýhy hl. do 250 mm</t>
  </si>
  <si>
    <t>975053131</t>
  </si>
  <si>
    <t>Víceřadové podchycení stropů pro osazení nosníků v do 3,5 m pro zatížení do 800 kg/m2</t>
  </si>
  <si>
    <t>-2017806681</t>
  </si>
  <si>
    <t>Víceřadové podchycení stropů pro osazení nosníků dřevěnou výztuhou v. podchycení do 3,5 m a při zatížení hmotností do 800 kg/m2</t>
  </si>
  <si>
    <t>(1,77+2,37)*4</t>
  </si>
  <si>
    <t>977312114</t>
  </si>
  <si>
    <t>Řezání stávajících betonových mazanin vyztužených hl do 200 mm</t>
  </si>
  <si>
    <t>216342945</t>
  </si>
  <si>
    <t>Řezání stávajících betonových mazanin s vyztužením hloubky přes 150 do 200 mm</t>
  </si>
  <si>
    <t>" sekce III - dmychárna "     (0,76*2+0,3)*3</t>
  </si>
  <si>
    <t>R-9773121</t>
  </si>
  <si>
    <t>příplatek za dalších 50mm hloubky</t>
  </si>
  <si>
    <t>-1493933797</t>
  </si>
  <si>
    <t>5,46*2 "Přepočtené koeficientem množství</t>
  </si>
  <si>
    <t>978059611</t>
  </si>
  <si>
    <t>Odsekání a odebrání obkladů stěn z vnějších obkládaček plochy do 1 m2</t>
  </si>
  <si>
    <t>538660818</t>
  </si>
  <si>
    <t>Odsekání obkladů stěn včetně otlučení podkladní omítky až na zdivo z obkládaček vnějších, z jakýchkoliv materiálů, plochy do 1 m2</t>
  </si>
  <si>
    <t>" venkovní obložená fasáda při zvětšení otvotu "</t>
  </si>
  <si>
    <t>" 500/300 pro novou VZT žaluzii "</t>
  </si>
  <si>
    <t>0,5*0,2</t>
  </si>
  <si>
    <t>-286731440</t>
  </si>
  <si>
    <t>-1102833822</t>
  </si>
  <si>
    <t>-1175463214</t>
  </si>
  <si>
    <t>4,47*14 "Přepočtené koeficientem množství</t>
  </si>
  <si>
    <t>997013801</t>
  </si>
  <si>
    <t>Poplatek za uložení stavebního betonového odpadu na skládce (skládkovné)</t>
  </si>
  <si>
    <t>2111904754</t>
  </si>
  <si>
    <t>Poplatek za uložení stavebního odpadu na skládce (skládkovné) betonového</t>
  </si>
  <si>
    <t>4,47-0,576</t>
  </si>
  <si>
    <t>998</t>
  </si>
  <si>
    <t>Přesun hmot</t>
  </si>
  <si>
    <t>998011001</t>
  </si>
  <si>
    <t>Přesun hmot pro budovy zděné v do 6 m</t>
  </si>
  <si>
    <t>434936379</t>
  </si>
  <si>
    <t>Přesun hmot pro budovy občanské výstavby, bydlení, výrobu a služby s nosnou svislou konstrukcí zděnou z cihel, tvárnic nebo kamene vodorovná dopravní vzdálenost do 100 m pro budovy výšky do 6 m</t>
  </si>
  <si>
    <t>767</t>
  </si>
  <si>
    <t>Konstrukce zámečnické</t>
  </si>
  <si>
    <t>R-7679919</t>
  </si>
  <si>
    <t>Zaslepení starých ocel. chrániček zavařením plechovým víčkem v úrovni podlahy vč. dodávky a povrchové úpravy nátěrem</t>
  </si>
  <si>
    <t>86047257</t>
  </si>
  <si>
    <t>" sekce III - dmychárna "     6</t>
  </si>
  <si>
    <t>R-7679968</t>
  </si>
  <si>
    <t>Demontáž stávajících ocelových vzduchových filtrů</t>
  </si>
  <si>
    <t>11866016</t>
  </si>
  <si>
    <t>" sekce II - nasávací komory "     4</t>
  </si>
  <si>
    <t>998767201</t>
  </si>
  <si>
    <t>Přesun hmot procentní pro zámečnické konstrukce v objektech v do 6 m</t>
  </si>
  <si>
    <t>%</t>
  </si>
  <si>
    <t>-481384028</t>
  </si>
  <si>
    <t>Přesun hmot pro zámečnické konstrukce stanovený procentní sazbou z ceny vodorovná dopravní vzdálenost do 50 m v objektech výšky do 6 m</t>
  </si>
  <si>
    <t>777</t>
  </si>
  <si>
    <t>Podlahy lité</t>
  </si>
  <si>
    <t>R-7772129</t>
  </si>
  <si>
    <t>Opravy podlah epoxidovou stěrkou  (dle podlahy původní)</t>
  </si>
  <si>
    <t>1814364842</t>
  </si>
  <si>
    <t>" sekce III - dmychárna "     10,0</t>
  </si>
  <si>
    <t>R-7772120</t>
  </si>
  <si>
    <t>Příprava podlahy - odstranění všech drobných nerovností a vyčištění povrchu podahy</t>
  </si>
  <si>
    <t>-1001587563</t>
  </si>
  <si>
    <t>998777201</t>
  </si>
  <si>
    <t>Přesun hmot procentní pro podlahy lité v objektech v do 6 m</t>
  </si>
  <si>
    <t>1490255268</t>
  </si>
  <si>
    <t>Přesun hmot pro podlahy lité stanovený procentní sazbou z ceny vodorovná dopravní vzdálenost do 50 m v objektech výšky do 6 m</t>
  </si>
  <si>
    <t>781</t>
  </si>
  <si>
    <t>Dokončovací práce - obklady</t>
  </si>
  <si>
    <t>R-78144392</t>
  </si>
  <si>
    <t>Oprava fasádního obkladu režnými keramickými pásky lepených do tmele vč. dodávky obkladaček dle původních</t>
  </si>
  <si>
    <t>848196873</t>
  </si>
  <si>
    <t>" žaluzie 500/300 "     6</t>
  </si>
  <si>
    <t>998781201</t>
  </si>
  <si>
    <t>Přesun hmot procentní pro obklady keramické v objektech v do 6 m</t>
  </si>
  <si>
    <t>-29564061</t>
  </si>
  <si>
    <t>Přesun hmot pro obklady keramické stanovený procentní sazbou z ceny vodorovná dopravní vzdálenost do 50 m v objektech výšky do 6 m</t>
  </si>
  <si>
    <t>784</t>
  </si>
  <si>
    <t>Dokončovací práce - malby a tapety</t>
  </si>
  <si>
    <t>R-7842210</t>
  </si>
  <si>
    <t>Oprava maleb z malířských směsí po drobných stavebních úpravách</t>
  </si>
  <si>
    <t>-110122567</t>
  </si>
  <si>
    <t>" sekce I - rozvodna "     20</t>
  </si>
  <si>
    <t>" sekce II - nasávací komory "     70</t>
  </si>
  <si>
    <t>46-M</t>
  </si>
  <si>
    <t>Zemní práce při extr.mont.pracích</t>
  </si>
  <si>
    <t>R-4605100</t>
  </si>
  <si>
    <t>Kabelové prostupy z trub plastových do rýhy bez obsypu, průměru do 20 cm</t>
  </si>
  <si>
    <t>-1301498422</t>
  </si>
  <si>
    <t>" sekce III - dmychárna "     1,5*3</t>
  </si>
  <si>
    <t>345713580</t>
  </si>
  <si>
    <t>trubka elektroinstalační ohebná Kopoflex, HDPE+LDPE KF 09160</t>
  </si>
  <si>
    <t>-1958741617</t>
  </si>
  <si>
    <t>Materiál úložný elektroinstalační trubky elektroinstalační ohebné, KOPOFLEX, dvouplášťové HDPE+LDPE svitek 50 m se zatahovacím drátem a spojkou ČSN EN 50086-2-4 KF 09160   160 mm</t>
  </si>
  <si>
    <t>Poznámka k položce:
EAN 8595057698369</t>
  </si>
  <si>
    <t>4,5*1,05 "Přepočtené koeficientem množství</t>
  </si>
  <si>
    <t>002 - D.2 - Vzduchotechnika</t>
  </si>
  <si>
    <t>HSV - HSV</t>
  </si>
  <si>
    <t xml:space="preserve">    751,1 - Vzduchotechnika - 1. Větrání dmýcharny</t>
  </si>
  <si>
    <t xml:space="preserve">    751,2 - Vzduchotechnika- 2.Úpravy sání provozního vzduchu dmychadel</t>
  </si>
  <si>
    <t xml:space="preserve">    751,3 - Vzduchotechnika- 3. Provizorní řešení na dobu rekonstrukce sacích kobek</t>
  </si>
  <si>
    <t xml:space="preserve">    751-4 - Vzduchotechnika- 4. Větrání elektrorozvodny</t>
  </si>
  <si>
    <t xml:space="preserve">    751,5 - Vzduchotechnika- 5. Chlazení elektrorozvodny</t>
  </si>
  <si>
    <t xml:space="preserve">    751,6 - Vzduchotechnika- 6. demontáže</t>
  </si>
  <si>
    <t>1429075959</t>
  </si>
  <si>
    <t>Poznámka k položce:
viz TZ př.č. D.2.1 a 2, v.č. D.2.3 a 4</t>
  </si>
  <si>
    <t>0,107+0,612</t>
  </si>
  <si>
    <t>-313081381</t>
  </si>
  <si>
    <t>-1992982048</t>
  </si>
  <si>
    <t>-842512729</t>
  </si>
  <si>
    <t>751,1</t>
  </si>
  <si>
    <t>Vzduchotechnika - 1. Větrání dmýcharny</t>
  </si>
  <si>
    <t>751111017</t>
  </si>
  <si>
    <t>Mtž vent ax ntl nástěnného základního D do 700 mm</t>
  </si>
  <si>
    <t>1109392048</t>
  </si>
  <si>
    <t>Montáž ventilátoru axiálního nízkotlakého nástěnného základního, průměru přes 600 do 700 mm</t>
  </si>
  <si>
    <t>4+4</t>
  </si>
  <si>
    <t>R-4291171</t>
  </si>
  <si>
    <t>1.1 ventilátor axiální nástěnný d 630mm</t>
  </si>
  <si>
    <t>-603164119</t>
  </si>
  <si>
    <t>Axiální nástěnný ventilátor vel. 630-6D,  Qv= 9 500m3/h při Pst 40Pa, 400V-534W-1.2A, 920ot/min. Akustický tlak 62dB(A) ve vzdál.2m na straně sání. Skříň ventilátoru je z ocelového plechu, opatřeného černým epoxidovým lakem, montážní konzole a šrouby jsou galvanicky pokoveny. Oběžné kolo je vyrobeno z termoplastu vyztuženého skelným vláknem. Oběžné kolo je staticky a dynamicky vyváženo, rozsah pracovních teplot je v rozmezí -40 až +70°C. Motor asynchronní s odporovou kotvou, stator s chladicími žebry. Motory jsou sériově vybaveny tepelnou ochranou, vinutí je v tropické úpravě s izolací třídy F. Kuličková ložiska mají tukovou náplň na dobu životnosti. Krytí IP 65.</t>
  </si>
  <si>
    <t>R-4291172</t>
  </si>
  <si>
    <t>1.2 ventilátor axiální nástěnný d 630mm</t>
  </si>
  <si>
    <t>-1240998505</t>
  </si>
  <si>
    <t>Axiální nástěnný ventilátor vel. 630-4D,  Qv= 15 500m3/h při Pst 60Pa, 400V-1582W-2,9A, 1425ot/min. Akustický tlak 73dB(A) ve vzdál.2m na straně sání. Skříň ventilátoru je z ocelového plechu, opatřeného černým epoxidovým lakem, montážní konzole a šrouby jsou galvanicky pokoveny. Oběžné kolo je vyrobeno z termoplastu vyztuženého skelným vláknem. Oběžné kolo je staticky a dynamicky vyváženo, rozsah pracovních teplot je v rozmezí -40 až +70°C. Motor asynchronní s odporovou kotvou, stator s chladicími žebry. Motory jsou sériově vybaveny tepelnou ochranou, vinutí je v tropické úpravě s izolací třídy F. Kuličková ložiska mají tukovou náplň na dobu životnosti. Krytí IP 65.</t>
  </si>
  <si>
    <t>751398045</t>
  </si>
  <si>
    <t>Mtž protidešťové žaluzie potrubí D do 700 mm</t>
  </si>
  <si>
    <t>-704672211</t>
  </si>
  <si>
    <t>Montáž ostatních zařízení protidešťové žaluzie nebo žaluziové klapky na kruhové potrubí, průměru přes 600 do 700 mm</t>
  </si>
  <si>
    <t>R-4295235</t>
  </si>
  <si>
    <t>1.3 Žaluziová klapka samotížná  pro otvor 700x700mm</t>
  </si>
  <si>
    <t>336392499</t>
  </si>
  <si>
    <t>Žaluziová klapka samotížná vel.710 pro otvor 700x700mm, rám z pozinkovaného plechu, samotížné lamely z pozink plechu, lamely otocné na ose.</t>
  </si>
  <si>
    <t>R-7515236</t>
  </si>
  <si>
    <t xml:space="preserve">Montáž atypického výfukového boxu </t>
  </si>
  <si>
    <t>1417120810</t>
  </si>
  <si>
    <t>Montáž atypického výfukového boxu</t>
  </si>
  <si>
    <t>R-4295236</t>
  </si>
  <si>
    <t>Atypický výfukový box pro osazení samočinné žaluziové klapky</t>
  </si>
  <si>
    <t>-1242782892</t>
  </si>
  <si>
    <t>"Dle detailu-viz výkres D.2.3
Materiál:
ocelový pozinkovaný plech s=1mm
ocelový pozink. profil L40x40/4mm"</t>
  </si>
  <si>
    <t>998751201</t>
  </si>
  <si>
    <t>Přesun hmot procentní pro vzduchotechniku v objektech v do 12 m</t>
  </si>
  <si>
    <t>441012418</t>
  </si>
  <si>
    <t>Přesun hmot pro vzduchotechniku stanovený procentní sazbou z ceny vodorovná dopravní vzdálenost do 50 m v objektech výšky do 12 m</t>
  </si>
  <si>
    <t>751,2</t>
  </si>
  <si>
    <t>Vzduchotechnika- 2.Úpravy sání provozního vzduchu dmychadel</t>
  </si>
  <si>
    <t>R-7513208</t>
  </si>
  <si>
    <t>Mtž Filtr vložkový vel.2x8</t>
  </si>
  <si>
    <t>kpl</t>
  </si>
  <si>
    <t>-598825609</t>
  </si>
  <si>
    <t>Cena zahrnuje usazení skříně filtru  a následné osazení 16ks filtračních vložek</t>
  </si>
  <si>
    <t>2+2</t>
  </si>
  <si>
    <t>R-4293208</t>
  </si>
  <si>
    <t>2.1 Vložkový filtr  2x8 typ 1</t>
  </si>
  <si>
    <t>-1311993415</t>
  </si>
  <si>
    <t>"Vložkový filtr  - 2x8 -rozměr 1250x1250/700-čelní vyjímání vložek, pro filtrační vložky 610x610/25 G2
Materiálové provedení: ocelový pozinkovaný plech"</t>
  </si>
  <si>
    <t>R-4293221</t>
  </si>
  <si>
    <t>filtrační vložka rozměr 610x610/25, třída filtrace G2</t>
  </si>
  <si>
    <t>-1599061060</t>
  </si>
  <si>
    <t>"Filtrační vložky pro filtraci atmosférického vzduchu, jako výměnný filtrační člen vložkových filtrů nebo
filtroventilačních jednotek. Odlučivost filtrů odpovídá třídě G2 dle ČSN EN 779 (EU2 dle DIN 24 185).
Jmenovitý průtok vzduchu 1500m3/h, počáteční tlaková ztráta 40Pa, koncová tlaková ztráta max.4 násobek proti čistému stavu, doporučená výměna při nárůstu tlaku 2-4x
Filtrační vložka je vyrobena ze dvou do sebe zasunutých rámů z ocelového pozinkovaného plechu, zajištěných proti otevření
prolisovanými zámky na vnitřním i vnějším rámu. Ve vnitřním rámu je podpěrný tahokov ( pletivo ) z hliníkového plechu a ve vnějším rámu vymezovací rošt, mezi kterými je uložen přířez filtrační textilie se samozhášivou úpravou. Těsnění je z mikroporezní pryže.Určeno pro prostředí obyčejné, základní v rozsahu teplot od -50°C do +100°C"</t>
  </si>
  <si>
    <t>Poznámka k položce:
32 ks osazeno
32 ks náhradní sada</t>
  </si>
  <si>
    <t>R-4293218</t>
  </si>
  <si>
    <t>2.2 Vložkový filtr  2x8  typ 2</t>
  </si>
  <si>
    <t>650421276</t>
  </si>
  <si>
    <t>"Vložkový filtr  - 2x8 -rozměr 1240x1250/700-čelní vyjímání vložek, pro filtrační vložky 610x610/50 G4
Materiálové provedení: ocelový pozinkovaný plech"</t>
  </si>
  <si>
    <t>R-4293223</t>
  </si>
  <si>
    <t>filtrační vložka  rozměr 610x610/50, třída filtrace G4</t>
  </si>
  <si>
    <t>495118666</t>
  </si>
  <si>
    <t>"Filtrační vložky pro filtraci atmosférického vzduchu, jako výměnný filtrační člen vložkových filtrů nebo
filtroventilačních jednotek. Odlučivost filtrů odpovídá třídě G4dle ČSN EN 779 (EU2 dle DIN 24 185).
Jmenovitý průtok vzduchu 1500m3/h, počáteční tlaková ztráta 35Pa, koncová tlaková ztráta max.4 násobek proti čistému stavu, doporučená výměna při nárůstu tlaku 2-4x
Filtrační vložka je vyrobena ze dvou do sebe zasunutých rámů z ocelového pozinkovaného plechu a ocelového drátu. Mezi rámy je prolamovaně upnut přířez polyesterové vpichované filtrační textilie o rozměru 615 x 1 400 mm. Na výstupní straně filtrační vložky je přilepeno pryžové a na boku molitanové těsnění, které zajišťuje těsné uložení filtrační vložky ve skříni filtru..Určeno pro prostředí obyčejné, základní v rozsahu teplot od -40°C do +90°C"</t>
  </si>
  <si>
    <t>R-7513231</t>
  </si>
  <si>
    <t>Montáž manometru se šikmou trubicí</t>
  </si>
  <si>
    <t>1760995100</t>
  </si>
  <si>
    <t>R-4293231</t>
  </si>
  <si>
    <t>2.3 - Manometr  se šikmou trubicí pro měřící rozsah 0-250 Pa</t>
  </si>
  <si>
    <t>-1389861840</t>
  </si>
  <si>
    <t>V plastovém pouzdře je umístěna trubice (provedení akrylát) s možností nastavení 2 rozsahů, tj. 0 - 250 Pa a 0 - 500 Pa. V zadní části pouzdra je nádobka pro kontrastní kapalinu. Manometr je dodáván s příslušenstvím - kontrastní kapalina (modrá), průchodky, hadičky, montážní šrouby</t>
  </si>
  <si>
    <t>R-7513981</t>
  </si>
  <si>
    <t>Montáž sací mříže 1300x1700mm</t>
  </si>
  <si>
    <t>-1341265350</t>
  </si>
  <si>
    <t>R-4295690</t>
  </si>
  <si>
    <t>2.4 Sací mříž z  pozink.drátěného pletiva vel.ok 12,5x12,5-rozměr 1300x1700mm-upřesnit na místě</t>
  </si>
  <si>
    <t>-1372858178</t>
  </si>
  <si>
    <t>Alternativou je pozink.tahokov s obdobnou velikostí ok</t>
  </si>
  <si>
    <t>R-9987512</t>
  </si>
  <si>
    <t>1825513133</t>
  </si>
  <si>
    <t>751,3</t>
  </si>
  <si>
    <t>Vzduchotechnika- 3. Provizorní řešení na dobu rekonstrukce sacích kobek</t>
  </si>
  <si>
    <t>R-7513208-1</t>
  </si>
  <si>
    <t>-1814588292</t>
  </si>
  <si>
    <t>Cena zahrnuje usazení skříně filtru -podložení dřevěnými trámky a následné osazení 16ks filtračních vložek</t>
  </si>
  <si>
    <t>R-4293218-1</t>
  </si>
  <si>
    <t>3.1 Vložkový filtr  2x8 typ 2</t>
  </si>
  <si>
    <t>1369645616</t>
  </si>
  <si>
    <t>Vložkový filtr  - 2x8 -rozměr 1240x1250/700-čelní vyjímání vložek, pro filtrační vložky 610x610/50 - G4, Předmětem dodávky je pouze skříň filtru bez vložek. Materiálové provedení: ocelový pozinkovaný plech</t>
  </si>
  <si>
    <t>751514430</t>
  </si>
  <si>
    <t>Mtž přechodu osového do plech potrubí s přírubou přes 1,260 m2</t>
  </si>
  <si>
    <t>589586495</t>
  </si>
  <si>
    <t>Montáž přechodu osového nebo pravoúhlého do plechového potrubí čtyřhranného s přírubou, průřezu přes 1,260 m2</t>
  </si>
  <si>
    <t>429822140</t>
  </si>
  <si>
    <t>kus přechodový čtyřhranný pozinkovaný průřez do 2,54 m2</t>
  </si>
  <si>
    <t>1782857763</t>
  </si>
  <si>
    <t>části vzduchotechnického potrubí čtyřhranné trouby a tvarovky čtyřhranné kus přechodový tl. plechu 1,1 mm průřez do 2,54 m2</t>
  </si>
  <si>
    <t>751510819</t>
  </si>
  <si>
    <t>Demontáž vzduchotechnického potrubí pozink čtyřhranného průřezu do 2,01 m2</t>
  </si>
  <si>
    <t>1649040050</t>
  </si>
  <si>
    <t>Demontáž vzduchotechnického potrubí z pozinkovaného plechu čtyřhranného s přírubou, průřezu přes 1,54 do 2,01 m2</t>
  </si>
  <si>
    <t>Poznámka k položce:
viz TZ př.č. D.2.1 a 2, v.č. D.2.3 a 4
demontáž přechodu po zrušení provizorního nasávání" + 
demontáž skříně filtru po zrušení provizorního nasávání
(srovnatelná cena)"</t>
  </si>
  <si>
    <t>0,6+0,7</t>
  </si>
  <si>
    <t>R-7513210</t>
  </si>
  <si>
    <t>Demontáž filtrační vložky 610x610 ze skříně vložkového filtru</t>
  </si>
  <si>
    <t>-1719351626</t>
  </si>
  <si>
    <t>Poznámka k položce:
viz TZ př.č. D.2.1 a 2, v.č. D.2.3 a 4
demontáž filtračních vložek po zrušení provizorního nasávání a uložení do skladu k dalšímu využití (záložní sada filtrů)"</t>
  </si>
  <si>
    <t>R-9987511</t>
  </si>
  <si>
    <t>-2063998106</t>
  </si>
  <si>
    <t>751-4</t>
  </si>
  <si>
    <t>Vzduchotechnika- 4. Větrání elektrorozvodny</t>
  </si>
  <si>
    <t>751122113</t>
  </si>
  <si>
    <t>Mtž vent rad ntl potrubního základního do 0,210 m2</t>
  </si>
  <si>
    <t>1539547274</t>
  </si>
  <si>
    <t>Montáž ventilátoru radiálního nízkotlakého potrubního základního do čtyřhranného potrubí, průřezu přes 0,140 do 0,210 m2</t>
  </si>
  <si>
    <t>R-4291512</t>
  </si>
  <si>
    <t>4.1 Ventilátor  radiální do čtyřhranného potrubí velikost 500x300mm</t>
  </si>
  <si>
    <t>176121704</t>
  </si>
  <si>
    <t>Ventilátor  radiální do čtyřhranného potrubí velikost 500x300mm, Qv=900-2100m3/h při Pst=217Pa, 400V-Pmax=1004W-1,97A (při max. výkonu), Pskut=750W, 1407ot/min.,50°C, akustický výkon 67dB(A) do okolí, 79dB(A) do výtlaku, 74dB(A) do sání . Ventilátor s dopředu zahnutými lopatkami a motor s vnějším rotorem a s vestavěnými tepelnými kontakty s vyvedenými kontakty na svorkovnici, krytí IP54. Skříň je vyrobena z ocelového pozinkovaného plechu.</t>
  </si>
  <si>
    <t>751366021</t>
  </si>
  <si>
    <t>Mtž filtru kapsového potrubí do 0,150 m2</t>
  </si>
  <si>
    <t>-1508418902</t>
  </si>
  <si>
    <t>Montáž filtrů kapsového, na čtyřhranné potrubí, průřezu do 0,150 m2</t>
  </si>
  <si>
    <t>R-4293505</t>
  </si>
  <si>
    <t>4.2  Kazetový filtr do potrubí 500x300 s vložkou G3</t>
  </si>
  <si>
    <t>1714190490</t>
  </si>
  <si>
    <t>Kazetový filtr do čtyrhranného potrubí vel.500x300, délka 300mm, včetně filtrační vložky s třídou filtrace G3, včetně 1x náhradní filtrační tkaniny. Vnější plášť a připojovací příruby jsou vyráběny z galvanicky pozinkovaného plechu. Lištové připojovací příruby mají výšku 20 mm</t>
  </si>
  <si>
    <t>751514553</t>
  </si>
  <si>
    <t>Mtž spojky do plech potrubí pružné s přírubou do 0,210 m2</t>
  </si>
  <si>
    <t>1820412520</t>
  </si>
  <si>
    <t>Montáž spojky do plechového potrubí pružné čtyřhranné s přírubou, průřezu přes 0,140 do 0,210 m2</t>
  </si>
  <si>
    <t>R-4295568</t>
  </si>
  <si>
    <t>4.3 tlumící vložka 500x300</t>
  </si>
  <si>
    <t>-2090901503</t>
  </si>
  <si>
    <t>Tlumící vložka čtyřhranná  velikost 500x300mm, Tlumící vložka pro izolaci čtyřhranného vzduchotechnického potrubí od ventilátoru materiál-ocelový pozinkovaný plech+pás PVC vyztužený polyamidovou textilií, příruby jsou propojeny měděným pletencem o průměru 6mm, který zabezpečuje vodivé propojení přírub.</t>
  </si>
  <si>
    <t>751398051</t>
  </si>
  <si>
    <t>Mtž protidešťové žaluzie potrubí do 0,150 m2</t>
  </si>
  <si>
    <t>-932119511</t>
  </si>
  <si>
    <t>Montáž ostatních zařízení protidešťové žaluzie nebo žaluziové klapky na čtyřhranné potrubí, průřezu do 0,150 m2</t>
  </si>
  <si>
    <t>R-4295125</t>
  </si>
  <si>
    <t>4.4  Protidešťová žaluzie 500x300mm</t>
  </si>
  <si>
    <t>36895799</t>
  </si>
  <si>
    <t>Protidešťová žaluzie 500x300mm, materiál-ocelový pozinkovaný plech opatřený šedým vypalovacím lakem,  včetně ochranného síta -pozink 10x10mm</t>
  </si>
  <si>
    <t>R-7519691</t>
  </si>
  <si>
    <t>Montáž elektrického příslušenství</t>
  </si>
  <si>
    <t>-641227940</t>
  </si>
  <si>
    <t>Cena zahrnuje montáž komponentů na stěnu, kabelová propojení jsou součástí dodávky i montáže profese elektro</t>
  </si>
  <si>
    <t>R-4299621</t>
  </si>
  <si>
    <t>4.5 Regulátor otáček 400V-2A</t>
  </si>
  <si>
    <t>157036669</t>
  </si>
  <si>
    <t>Regulátor výkonu - Pětistupňový, dálkově ovládaný regulátor výkonu je určen pro napěťovou regulaci  třífázových ventilátorů. Číslo za názvem regulátoru udává max. povolenou proudovou zátěž. Regulátory jsou standardně vybaveny ochranou ventilátorů, která je funkční po připojení termokontaktů (TK). Regulátory se umisťují nejlépe do blízkosti ventilátoru a jejich vzdálené ovládání se vyvede desetižilovým kabelem SYKFY k vzdálenému ovladači.</t>
  </si>
  <si>
    <t>R-4299641</t>
  </si>
  <si>
    <t xml:space="preserve">4.6 Prostorový termostat  </t>
  </si>
  <si>
    <t>-1245130757</t>
  </si>
  <si>
    <t>Analogový (bimetalový) termostat (nelze programovat) snímá pouze teplotu prostoru. Použití ve vnitřních prostorách s normálním prostředím, ve spojení s regulátoren TRN slouží ke spouštění ventilátoru na předem nastacené otáčky. Umístění na zeď</t>
  </si>
  <si>
    <t>R-4299631</t>
  </si>
  <si>
    <t xml:space="preserve">4.7 Externí ovladač </t>
  </si>
  <si>
    <t>1696937616</t>
  </si>
  <si>
    <t>Export VZ</t>
  </si>
  <si>
    <t>List obsahuje:</t>
  </si>
  <si>
    <t>1) Rekapitulace stavby</t>
  </si>
  <si>
    <t>2) Rekapitulace objektů stavby a soupisů prací</t>
  </si>
  <si>
    <t>3.0</t>
  </si>
  <si>
    <t>ZAMOK</t>
  </si>
  <si>
    <t>False</t>
  </si>
  <si>
    <t>{6f637607-6ebe-4420-ba2c-7121216af0e9}</t>
  </si>
  <si>
    <t>0,01</t>
  </si>
  <si>
    <t>21</t>
  </si>
  <si>
    <t>15</t>
  </si>
  <si>
    <t>REKAPITULACE STAVBY</t>
  </si>
  <si>
    <t>v ---  níže se nacházejí doplnkové a pomocné údaje k sestavám  --- v</t>
  </si>
  <si>
    <t>Návod na vyplnění</t>
  </si>
  <si>
    <t>0,001</t>
  </si>
  <si>
    <t>Kód:</t>
  </si>
  <si>
    <t>214032-HDP_Brno</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</si>
  <si>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</si>
  <si>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</si>
  <si>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ČOV Olomouc - Rekonstrukce dmýcharny včetně rozvodny</t>
  </si>
  <si>
    <t>0,1</t>
  </si>
  <si>
    <t>KSO:</t>
  </si>
  <si>
    <t>812 31</t>
  </si>
  <si>
    <t>CC-CZ:</t>
  </si>
  <si>
    <t>12511</t>
  </si>
  <si>
    <t>Místo:</t>
  </si>
  <si>
    <t>Olomouc</t>
  </si>
  <si>
    <t>Datum:</t>
  </si>
  <si>
    <t>28.6.2016</t>
  </si>
  <si>
    <t>10</t>
  </si>
  <si>
    <t>CZ-CPV:</t>
  </si>
  <si>
    <t>90420000-7</t>
  </si>
  <si>
    <t>CZ-CPA:</t>
  </si>
  <si>
    <t>41.00.20</t>
  </si>
  <si>
    <t>100</t>
  </si>
  <si>
    <t>Zadavatel:</t>
  </si>
  <si>
    <t>IČ:</t>
  </si>
  <si>
    <t>00299308</t>
  </si>
  <si>
    <t>Statutární město Olomouc, Horní nám. 583, 779 11</t>
  </si>
  <si>
    <t>DIČ:</t>
  </si>
  <si>
    <t>CZ 00299308</t>
  </si>
  <si>
    <t>Uchazeč:</t>
  </si>
  <si>
    <t>Vyplň údaj</t>
  </si>
  <si>
    <t>Projektant:</t>
  </si>
  <si>
    <t>0026475801</t>
  </si>
  <si>
    <t>Sweco Hydroprojekt a.s., divize Morava</t>
  </si>
  <si>
    <t>CZ 26475081</t>
  </si>
  <si>
    <t>True</t>
  </si>
  <si>
    <t>Poznámka:</t>
  </si>
  <si>
    <t>Soupis prací je sestaven s využitím položek Cenové soustavy ÚRS. Cenové a technické_x000D_
podmínky položek Cenové soustavy ÚRS, které nejsou uvedeny v soupisu prací (informace_x000D_
z tzv. úvodních částí katalogů) jsou neomezeně dálkově k dispozici na www.cs-urs.cz._x000D_
Položky soupisu prací, které nemají ve sloupci „Cenová soustava“ uveden žádný údaj,_x000D_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</si>
  <si>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</si>
  <si>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</si>
  <si>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</si>
  <si>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</si>
  <si>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</si>
  <si>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</si>
  <si>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</si>
  <si>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</si>
  <si>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</si>
  <si>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</si>
  <si>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</si>
  <si>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</si>
  <si>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</si>
  <si>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</si>
  <si>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</si>
  <si>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</si>
  <si>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</si>
  <si>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</si>
  <si>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</si>
  <si>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</si>
  <si>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</si>
  <si>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</si>
  <si>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</si>
  <si>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</si>
  <si>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</si>
  <si>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</si>
  <si>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</si>
  <si>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</si>
  <si>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</si>
  <si>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</si>
  <si>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</si>
  <si>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</si>
  <si>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</si>
  <si>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</si>
  <si>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</si>
  <si>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</si>
  <si>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</si>
  <si>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</si>
  <si>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</si>
  <si>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01</t>
  </si>
  <si>
    <t>B - Strojní část</t>
  </si>
  <si>
    <t>PRO</t>
  </si>
  <si>
    <t>1</t>
  </si>
  <si>
    <t>{5a0b03f1-fab3-4f04-afac-5c8865d3aade}</t>
  </si>
  <si>
    <t>2</t>
  </si>
  <si>
    <t>/</t>
  </si>
  <si>
    <t>001</t>
  </si>
  <si>
    <t>Soupis</t>
  </si>
  <si>
    <t>{f78cde3b-19c3-42ef-a364-64dfe92dbfd7}</t>
  </si>
  <si>
    <t>81231</t>
  </si>
  <si>
    <t>02</t>
  </si>
  <si>
    <t>C - Elektrotechnická část</t>
  </si>
  <si>
    <t>{079f1c5d-10bf-4291-880e-539f58fc5472}</t>
  </si>
  <si>
    <t>{40a0b59c-bc99-4509-817f-6015997033b9}</t>
  </si>
  <si>
    <t>03</t>
  </si>
  <si>
    <t>D - Stavební část</t>
  </si>
  <si>
    <t>STA</t>
  </si>
  <si>
    <t>{48fba608-861f-4837-a851-51b8a2e2b358}</t>
  </si>
  <si>
    <t>D.1 - Stavební úpravy</t>
  </si>
  <si>
    <t>{39329662-aff8-4b09-8c54-911a2c2d5e11}</t>
  </si>
  <si>
    <t>002</t>
  </si>
  <si>
    <t>D.2 - Vzduchotechnika</t>
  </si>
  <si>
    <t>{29d80dcd-4622-4a51-9355-55388f5ab141}</t>
  </si>
  <si>
    <t>04</t>
  </si>
  <si>
    <t>Vedlejší a ostatní rozpočtové náklady</t>
  </si>
  <si>
    <t>VON</t>
  </si>
  <si>
    <t>{d16f92f7-1f45-4d97-b463-8205de222731}</t>
  </si>
  <si>
    <t>Ostatní a vedlejší náklady</t>
  </si>
  <si>
    <t>{f71fc547-78c6-4c51-b778-e8c22653250e}</t>
  </si>
  <si>
    <t>1) Krycí list soupisu</t>
  </si>
  <si>
    <t>2) Rekapitulace</t>
  </si>
  <si>
    <t>3) Soupis prací</t>
  </si>
  <si>
    <t>Zpět na list:</t>
  </si>
  <si>
    <t>Rekapitulace stavby</t>
  </si>
  <si>
    <t>KRYCÍ LIST SOUPISU</t>
  </si>
  <si>
    <t>Objekt:</t>
  </si>
  <si>
    <t>01 - B - Strojní část</t>
  </si>
  <si>
    <t>Soupis:</t>
  </si>
  <si>
    <t>001 - B - Strojní část</t>
  </si>
  <si>
    <t>Soupis prací je sestaven za využití položek Cenové soustavy ÚRS. (CS). Cenové a technické podmínky položek CS ÚRS, které nejsou uvedeny v soupisu prací (tzv. úvodní části katalogů) jsou neomezeně dálkově k dispozici na www.cs-urs.cz. Položky soupisu prací, které nemají ve sloupci "Cenová soustava" uveden žádný údaj, nepochází z CS. Tyto položky byly vytvořeny pouze pro tento rozpočet a nenacházejí se v žádné cenové soustavě. Pokud byl v rozpočtu uveden konkrétní obchodní název materiálu nebo výrobku, byl použit s cílem zadavatele stanovit minimální kvalitativní standard. Výkaz výměr, který se vztahuje k více položkám je nahrazen odpovídajícím slovem  "FIGUROU".  Figura je uvedena ve sloupci "Kód" v položce, kde byla spočítána. Pokud je někde uveden obchodní název, slouží jen k upřesnění specifikace materiálu. Je možné použít jakýkoliv obdobný výrobek._x000D_</t>
  </si>
  <si>
    <t>REKAPITULACE ČLENĚNÍ SOUPISU PRACÍ</t>
  </si>
  <si>
    <t>Kód dílu - Popis</t>
  </si>
  <si>
    <t>Cena celkem [CZK]</t>
  </si>
  <si>
    <t>Náklady soupisu celkem</t>
  </si>
  <si>
    <t>-1</t>
  </si>
  <si>
    <t>HSV - Práce a dodávky HSV</t>
  </si>
  <si>
    <t xml:space="preserve">    997 - Přesun sutě</t>
  </si>
  <si>
    <t>M - Práce a dodávky M</t>
  </si>
  <si>
    <t xml:space="preserve">    23-M - Montáže potrubí</t>
  </si>
  <si>
    <t xml:space="preserve">    35-M - Montáž čerpadel, kompr.a vodoh.zař.</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</si>
  <si>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</si>
  <si>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</si>
  <si>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</si>
  <si>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</si>
  <si>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</si>
  <si>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</si>
  <si>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</si>
  <si>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</si>
  <si>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</si>
  <si>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</si>
  <si>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</si>
  <si>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</si>
  <si>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</si>
  <si>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</si>
  <si>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</si>
  <si>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</si>
  <si>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</si>
  <si>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997</t>
  </si>
  <si>
    <t>Přesun sutě</t>
  </si>
  <si>
    <t>K</t>
  </si>
  <si>
    <t>997013111</t>
  </si>
  <si>
    <t>Vnitrostaveništní doprava suti a vybouraných hmot pro budovy v do 6 m s použitím mechanizace</t>
  </si>
  <si>
    <t>t</t>
  </si>
  <si>
    <t>CS ÚRS 2016 01</t>
  </si>
  <si>
    <t>4</t>
  </si>
  <si>
    <t>-3185112</t>
  </si>
  <si>
    <t>PP</t>
  </si>
  <si>
    <t>Vnitrostaveništní doprava suti a vybouraných hmot vodorovně do 50 m svisle s použitím mechanizace pro budovy a haly výšky do 6 m</t>
  </si>
  <si>
    <t>VV</t>
  </si>
  <si>
    <t>0,43+0,93</t>
  </si>
  <si>
    <t>997013501</t>
  </si>
  <si>
    <t>Odvoz suti a vybouraných hmot na skládku nebo meziskládku do 1 km se složením</t>
  </si>
  <si>
    <t>-347835148</t>
  </si>
  <si>
    <t>Odvoz suti a vybouraných hmot na skládku nebo meziskládku se složením, na vzdálenost do 1 km</t>
  </si>
  <si>
    <t>3</t>
  </si>
  <si>
    <t>997013509</t>
  </si>
  <si>
    <t>Příplatek k odvozu suti a vybouraných hmot na skládku ZKD 1 km přes 1 km</t>
  </si>
  <si>
    <t>-652249033</t>
  </si>
  <si>
    <t>Odvoz suti a vybouraných hmot na skládku nebo meziskládku se složením, na vzdálenost Příplatek k ceně za každý další i započatý 1 km přes 1 km</t>
  </si>
  <si>
    <t>1,36*14 "Přepočtené koeficientem množství</t>
  </si>
  <si>
    <t>R-9970138</t>
  </si>
  <si>
    <t>Poplatek za uložení stavebního směsného odpadu na skládce (skládkovné)</t>
  </si>
  <si>
    <t>1705016500</t>
  </si>
  <si>
    <t>Poplatek za uložení stavebního odpadu na skládce (skládkovné) směsného</t>
  </si>
  <si>
    <t>M</t>
  </si>
  <si>
    <t>Práce a dodávky M</t>
  </si>
  <si>
    <t>23-M</t>
  </si>
  <si>
    <t>Montáže potrubí</t>
  </si>
  <si>
    <t>5</t>
  </si>
  <si>
    <t>R-2300820</t>
  </si>
  <si>
    <t>Demontáž stávajícho potrubí s tepelnou izolací</t>
  </si>
  <si>
    <t>kg</t>
  </si>
  <si>
    <t>64</t>
  </si>
  <si>
    <t>-1556831224</t>
  </si>
  <si>
    <t>Demontáž stávajícho potrubí s tepelnou izolací, 430 kg</t>
  </si>
  <si>
    <t>P</t>
  </si>
  <si>
    <t>Poznámka k položce:
viz TZ př.č. B.1, seznam strojů a zaízení B.2, seznam potrubí a armatur B.3, v.č. B.4 až B.8
" viz. B.2 - Seznam strojů a zařízení, položka 7 "</t>
  </si>
  <si>
    <t>430</t>
  </si>
  <si>
    <t>6</t>
  </si>
  <si>
    <t>R-2300821</t>
  </si>
  <si>
    <t>Demontáž stávajícího potrubí a armatur bez tepelné izolace</t>
  </si>
  <si>
    <t>203875085</t>
  </si>
  <si>
    <t>Poznámka k položce:
viz TZ př.č. B.1, seznam strojů a zaízení B.2, seznam potrubí a armatur B.3, v.č. B.4 až B.8
" viz. B.2 - Seznam strojů a zařízení, položka 8 "</t>
  </si>
  <si>
    <t>930</t>
  </si>
  <si>
    <t>7</t>
  </si>
  <si>
    <t>R-7134111</t>
  </si>
  <si>
    <t>Montáž tepelne izolace pro potrubí DN 300</t>
  </si>
  <si>
    <t>m</t>
  </si>
  <si>
    <t>-1646867090</t>
  </si>
  <si>
    <t>Poznámka k položce:
viz TZ př.č. B.1, seznam strojů a zaízení B.2, seznam potrubí a armatur B.3, v.č. B.4 až B.8
" viz. B.2 - Seznam strojů a zařízení, položka 9 "</t>
  </si>
  <si>
    <t>12</t>
  </si>
  <si>
    <t>8</t>
  </si>
  <si>
    <t>R-7134111a</t>
  </si>
  <si>
    <t>tepelná izoalce DN 300</t>
  </si>
  <si>
    <t>256</t>
  </si>
  <si>
    <t>-104036912</t>
  </si>
  <si>
    <t>9</t>
  </si>
  <si>
    <t>R-7134112</t>
  </si>
  <si>
    <t>Tepelné izolace pro potrubí DN 200</t>
  </si>
  <si>
    <t>2046638487</t>
  </si>
  <si>
    <t>R-7134112a</t>
  </si>
  <si>
    <t>tepelná izoalce DN 200</t>
  </si>
  <si>
    <t>-802739066</t>
  </si>
  <si>
    <t>11</t>
  </si>
  <si>
    <t>R-7834251</t>
  </si>
  <si>
    <t>Nátěry potrubí</t>
  </si>
  <si>
    <t>m2</t>
  </si>
  <si>
    <t>236539098</t>
  </si>
  <si>
    <t>R-7834252</t>
  </si>
  <si>
    <t>Značení potrubí</t>
  </si>
  <si>
    <t>sada</t>
  </si>
  <si>
    <t>939660922</t>
  </si>
  <si>
    <t>Poznámka k položce:
viz TZ př.č. B.1, seznam strojů a zaízení B.2, seznam potrubí a armatur B.3, v.č. B.4 až B.8
" viz. B.2 - Seznam strojů a zařízení, položka 10 "</t>
  </si>
  <si>
    <t>13</t>
  </si>
  <si>
    <t>R-2301401</t>
  </si>
  <si>
    <t xml:space="preserve">Montáž trubka ocelová  DN 400 </t>
  </si>
  <si>
    <t>-34635497</t>
  </si>
  <si>
    <t>Montáž trubka ocelová  DN 400</t>
  </si>
  <si>
    <t>Poznámka k položce:
viz TZ př.č. B.1, seznam strojů a zaízení B.2, seznam potrubí a armatur B.3, v.č. B.4 až B.8</t>
  </si>
  <si>
    <t>2,3</t>
  </si>
  <si>
    <t>14</t>
  </si>
  <si>
    <t>R-2301401a</t>
  </si>
  <si>
    <t>Trubka, DN 400 (406,4x3), Ocel 17 240</t>
  </si>
  <si>
    <t>-825593219</t>
  </si>
  <si>
    <t>R-2301402</t>
  </si>
  <si>
    <t>Koleno svařované 90°, R=1,5D, DN 500 (530x4), Ocel 17 240, včetně nákružku z jedné strany, dodavatel provede přesné přeměření průměru stávajícího potrubí DN 500, do kterého bude vloženo koleno DN 500, montáž</t>
  </si>
  <si>
    <t>ks</t>
  </si>
  <si>
    <t>2080591617</t>
  </si>
  <si>
    <t>Poznámka k položce:
viz TZ př.č. B.1, seznam strojů a zaízení B.2, seznam potrubí a armatur B.3, v.č. B.4 až B.8
" viz. B.8 - Řezy - rekonstrukce dmychárny, detail K "</t>
  </si>
  <si>
    <t>16</t>
  </si>
  <si>
    <t>R-2301402a</t>
  </si>
  <si>
    <t>Koleno svařované 90°, R=1,5D, DN 500 (530x4), Ocel 17 240, včetně nákružku z jedné strany, dodávka</t>
  </si>
  <si>
    <t>1503381064</t>
  </si>
  <si>
    <t>17</t>
  </si>
  <si>
    <t>R-2301403</t>
  </si>
  <si>
    <t>Příruba přivařovací plochá, ČSN EN 1092-1, DN400/ PN10, (tloušťka příruby 15 mm), Ocel 17 240, ekonomická příruba pro beztlakové potrubí, montáž</t>
  </si>
  <si>
    <t>-444359273</t>
  </si>
  <si>
    <t>18</t>
  </si>
  <si>
    <t>R2301403a</t>
  </si>
  <si>
    <t>Příruba přivařovací plochá, ČSN EN 1092-1, DN400/ PN10, (tloušťka příruby 15 mm), Ocel 17 240, ekonomická příruba pro beztlakové potrubí, dodávka</t>
  </si>
  <si>
    <t>-1645193584</t>
  </si>
  <si>
    <t>19</t>
  </si>
  <si>
    <t>R-2301404</t>
  </si>
  <si>
    <t>Spoj přírubový, DN400/ PN10, ocel 17 240, pro EKO příruby, včetně těsnění,  montáž</t>
  </si>
  <si>
    <t>834614099</t>
  </si>
  <si>
    <t>20</t>
  </si>
  <si>
    <t>R-2301404a</t>
  </si>
  <si>
    <t>-1156917531</t>
  </si>
  <si>
    <t>R-2301405</t>
  </si>
  <si>
    <t>Spoj přírubový, DN400/ PN10, ocel 17 240, pro EKO přírubu a přírubu adaptéru turbokopresoru, včetně těsnění, montáž</t>
  </si>
  <si>
    <t>1562190826</t>
  </si>
  <si>
    <t>22</t>
  </si>
  <si>
    <t>R-2301405b</t>
  </si>
  <si>
    <t>Spoj přírubový, DN400/ PN10, ocel 17 240, pro EKO přírubu a přírubu adaptéru turbokopresoru, včetně těsnění, dodávka</t>
  </si>
  <si>
    <t>1337680678</t>
  </si>
  <si>
    <t>23</t>
  </si>
  <si>
    <t>R-2301406</t>
  </si>
  <si>
    <t>Konstrukce pro podpěry z profilů U100, pro potrubí 1xDN400 a 1xDN300, ocel tř.11, projekční ozn. P1, včetně kotevních šroubů, hmotnost 70 kg, montáž</t>
  </si>
  <si>
    <t>-395509047</t>
  </si>
  <si>
    <t>24</t>
  </si>
  <si>
    <t>R-2301406a</t>
  </si>
  <si>
    <t>Konstrukce pro podpěry z profilů U100, pro potrubí 1xDN400 a 1xDN300, ocel tř.11, projekční ozn. P1, včetně kotevních šroubů, hmotnost 70 kg, dodávka</t>
  </si>
  <si>
    <t>396644283</t>
  </si>
  <si>
    <t>25</t>
  </si>
  <si>
    <t>R-2301407</t>
  </si>
  <si>
    <t>Podpěra kluzná s objímkou, pro potrubí DN400 (406,4x3), posuv ±20 mm, ocel 17 240, na konstrukci P1, montáž</t>
  </si>
  <si>
    <t>-1801782817</t>
  </si>
  <si>
    <t>26</t>
  </si>
  <si>
    <t>R-2301407a</t>
  </si>
  <si>
    <t>Podpěra kluzná s objímkou, pro potrubí DN400 (406,4x3), posuv ±20 mm, ocel 17 240, na konstrukci P1, dodávka</t>
  </si>
  <si>
    <t>-979130794</t>
  </si>
  <si>
    <t>27</t>
  </si>
  <si>
    <t>R-2301408</t>
  </si>
  <si>
    <t>-1488182721</t>
  </si>
  <si>
    <t>28</t>
  </si>
  <si>
    <t>R-2301408a</t>
  </si>
  <si>
    <t>-588339309</t>
  </si>
  <si>
    <t>29</t>
  </si>
  <si>
    <t>R-2301409</t>
  </si>
  <si>
    <t>Koleno   svařované 90°, R=1,5D, DN 500 (530x4), Ocel 17 240, včetně nákružku z jedné strany, dodavatel provede přesné přeměření průměru stávajícího potrubí DN 500, do kterého bude vloženo koleno DN 500, montáž</t>
  </si>
  <si>
    <t>-342122873</t>
  </si>
  <si>
    <t>30</t>
  </si>
  <si>
    <t>R-2301409a</t>
  </si>
  <si>
    <t>-1297318907</t>
  </si>
  <si>
    <t>31</t>
  </si>
  <si>
    <t>R-2301410</t>
  </si>
  <si>
    <t>-1075655060</t>
  </si>
  <si>
    <t>Příruba přivařovací plochá, ČSN EN 1092-1, DN400/ PN10, (tloušťka příruby 15 mm), Ocel 17 240, ekonomická příruba pro beztlakové potrubí,  montáž</t>
  </si>
  <si>
    <t>32</t>
  </si>
  <si>
    <t>R2301410a</t>
  </si>
  <si>
    <t>1840191333</t>
  </si>
  <si>
    <t>33</t>
  </si>
  <si>
    <t>R-2301411</t>
  </si>
  <si>
    <t>2115340621</t>
  </si>
  <si>
    <t>34</t>
  </si>
  <si>
    <t>R-2301411a</t>
  </si>
  <si>
    <t>1315577462</t>
  </si>
  <si>
    <t>35</t>
  </si>
  <si>
    <t>R-2301412</t>
  </si>
  <si>
    <t>1878708468</t>
  </si>
  <si>
    <t>36</t>
  </si>
  <si>
    <t>R-2301412a</t>
  </si>
  <si>
    <t>73550563</t>
  </si>
  <si>
    <t>37</t>
  </si>
  <si>
    <t>R-2301413</t>
  </si>
  <si>
    <t>843382726</t>
  </si>
  <si>
    <t>38</t>
  </si>
  <si>
    <t>R-2301413a</t>
  </si>
  <si>
    <t>1435452188</t>
  </si>
  <si>
    <t>39</t>
  </si>
  <si>
    <t>R-2301414</t>
  </si>
  <si>
    <t>-1710404246</t>
  </si>
  <si>
    <t>40</t>
  </si>
  <si>
    <t>R-2301414a</t>
  </si>
  <si>
    <t>1597684692</t>
  </si>
  <si>
    <t>41</t>
  </si>
  <si>
    <t>R-2301415</t>
  </si>
  <si>
    <t>270390364</t>
  </si>
  <si>
    <t>42</t>
  </si>
  <si>
    <t>R-2301415a</t>
  </si>
  <si>
    <t>-847524669</t>
  </si>
  <si>
    <t>43</t>
  </si>
  <si>
    <t>R-2301416</t>
  </si>
  <si>
    <t>-1882125023</t>
  </si>
  <si>
    <t>44</t>
  </si>
  <si>
    <t>R-2301416a</t>
  </si>
  <si>
    <t>-1260802388</t>
  </si>
  <si>
    <t>45</t>
  </si>
  <si>
    <t>R-2301417</t>
  </si>
  <si>
    <t>26214451</t>
  </si>
  <si>
    <t>46</t>
  </si>
  <si>
    <t>R2301417a</t>
  </si>
  <si>
    <t>-120022960</t>
  </si>
  <si>
    <t>47</t>
  </si>
  <si>
    <t>R-2301418</t>
  </si>
  <si>
    <t>Spoj přírubový, DN400/ PN10, ocel 17 240, pro EKO příruby, včetně těsnění, montáž</t>
  </si>
  <si>
    <t>1276917402</t>
  </si>
  <si>
    <t>48</t>
  </si>
  <si>
    <t>R-2301418a</t>
  </si>
  <si>
    <t>241477638</t>
  </si>
  <si>
    <t>49</t>
  </si>
  <si>
    <t>R-2301419</t>
  </si>
  <si>
    <t>432754083</t>
  </si>
  <si>
    <t>50</t>
  </si>
  <si>
    <t>R-2301419a</t>
  </si>
  <si>
    <t>930049169</t>
  </si>
  <si>
    <t>51</t>
  </si>
  <si>
    <t>R-2301420</t>
  </si>
  <si>
    <t>-2035261925</t>
  </si>
  <si>
    <t>Konstrukce pro podpěry z profilů U100, pro potrubí 1xDN400 a 1xDN300, ocel tř.11, projekční ozn. P1, včetně kotevních šroubů, hmotnost 70 kg,montáž</t>
  </si>
  <si>
    <t>52</t>
  </si>
  <si>
    <t>R-2301420a</t>
  </si>
  <si>
    <t>-1327304468</t>
  </si>
  <si>
    <t>53</t>
  </si>
  <si>
    <t>R-2301421</t>
  </si>
  <si>
    <t>553094195</t>
  </si>
  <si>
    <t>54</t>
  </si>
  <si>
    <t>R-2301421a</t>
  </si>
  <si>
    <t>1198399215</t>
  </si>
  <si>
    <t>55</t>
  </si>
  <si>
    <t>R-2301422</t>
  </si>
  <si>
    <t>Montáž trubka ocelová  DN 300</t>
  </si>
  <si>
    <t>120925907</t>
  </si>
  <si>
    <t>1,5</t>
  </si>
  <si>
    <t>56</t>
  </si>
  <si>
    <t>R-2301422a</t>
  </si>
  <si>
    <t>Trubka, DN 300 (323,9x3), Ocel 17 240</t>
  </si>
  <si>
    <t>2098260132</t>
  </si>
  <si>
    <t>57</t>
  </si>
  <si>
    <t>R-2301423</t>
  </si>
  <si>
    <t>Koleno 45°, R=1,5D, DN 300 (323,9x3), Ocel 17 240, montáž</t>
  </si>
  <si>
    <t>-1498313360</t>
  </si>
  <si>
    <t>58</t>
  </si>
  <si>
    <t>R-2301423a</t>
  </si>
  <si>
    <t>Koleno 45°, R=1,5D, DN 300 (323,9x3), Ocel 17 240, dodávka</t>
  </si>
  <si>
    <t>793397524</t>
  </si>
  <si>
    <t>59</t>
  </si>
  <si>
    <t>R-2301424</t>
  </si>
  <si>
    <t>Příruba přivařovací plochá, ČSN EN 1092-1, DN300/ PN10, ocel 17 240, ekonomická příruba pro 90 kPa, teplotu 120°C, montáž</t>
  </si>
  <si>
    <t>312596917</t>
  </si>
  <si>
    <t>60</t>
  </si>
  <si>
    <t>R-2301424a</t>
  </si>
  <si>
    <t>Příruba přivařovací plochá, ČSN EN 1092-1, DN300/ PN10, ocel 17 240, ekonomická příruba pro 90 kPa, teplotu 120°C, dodávka</t>
  </si>
  <si>
    <t>-607889691</t>
  </si>
  <si>
    <t>61</t>
  </si>
  <si>
    <t>R-2301425</t>
  </si>
  <si>
    <t>Točivá příruba plochá s nalisovaným límcem, ČSN EN 1092-1, DN300/ PN10, ocel 17 240, ekonomická příruba pro 90 kPa, teplotu 120°C, montáž</t>
  </si>
  <si>
    <t>-472616822</t>
  </si>
  <si>
    <t>62</t>
  </si>
  <si>
    <t>R-2301425a</t>
  </si>
  <si>
    <t>Točivá příruba plochá s nalisovaným límcem, ČSN EN 1092-1, DN300/ PN10, ocel 17 240, ekonomická příruba pro 90 kPa, teplotu 120°C, dodávka</t>
  </si>
  <si>
    <t>1489400810</t>
  </si>
  <si>
    <t>63</t>
  </si>
  <si>
    <t>R-2301426</t>
  </si>
  <si>
    <t>Spoj přírubový, DN300/ PN10, ocel 17 240, pro EKO příruby, včetně těsnění, montáž</t>
  </si>
  <si>
    <t>491680019</t>
  </si>
  <si>
    <t>Spoj přírubový, DN300/ PN10, ocel 17 240, pro EKO příruby, včetně těsnění,  montáž</t>
  </si>
  <si>
    <t>R-2301426a</t>
  </si>
  <si>
    <t>Spoj přírubový, DN300/ PN10, ocel 17 240, pro EKO příruby, včetně těsnění, dodávka</t>
  </si>
  <si>
    <t>949797160</t>
  </si>
  <si>
    <t>65</t>
  </si>
  <si>
    <t>R-2301427</t>
  </si>
  <si>
    <t>Podpěra kluzná s objímkou, pro potrubí DN300 (323,9x3), posuv ±20 mm, ocel 17 240, na konstrukci P1, montáž</t>
  </si>
  <si>
    <t>-989031449</t>
  </si>
  <si>
    <t>66</t>
  </si>
  <si>
    <t>R-2301427a</t>
  </si>
  <si>
    <t>Podpěra kluzná s objímkou, pro potrubí DN300 (323,9x3), posuv ±20 mm, ocel 17 240, na konstrukci P1, dodávka</t>
  </si>
  <si>
    <t>-515031256</t>
  </si>
  <si>
    <t>67</t>
  </si>
  <si>
    <t>R-2301428</t>
  </si>
  <si>
    <t>-676765705</t>
  </si>
  <si>
    <t>68</t>
  </si>
  <si>
    <t>R-2301428a</t>
  </si>
  <si>
    <t>1871267482</t>
  </si>
  <si>
    <t>69</t>
  </si>
  <si>
    <t>R-2301429</t>
  </si>
  <si>
    <t>-1730065782</t>
  </si>
  <si>
    <t>70</t>
  </si>
  <si>
    <t>R-2301429a</t>
  </si>
  <si>
    <t>2145886887</t>
  </si>
  <si>
    <t>71</t>
  </si>
  <si>
    <t>R-2301430</t>
  </si>
  <si>
    <t>1984413834</t>
  </si>
  <si>
    <t>2,5</t>
  </si>
  <si>
    <t>72</t>
  </si>
  <si>
    <t>R-2301430a</t>
  </si>
  <si>
    <t>1104040288</t>
  </si>
  <si>
    <t>73</t>
  </si>
  <si>
    <t>R-2301431</t>
  </si>
  <si>
    <t>757778695</t>
  </si>
  <si>
    <t>74</t>
  </si>
  <si>
    <t>R-2301431a</t>
  </si>
  <si>
    <t>-786714663</t>
  </si>
  <si>
    <t>75</t>
  </si>
  <si>
    <t>R-2301432</t>
  </si>
  <si>
    <t>-2074156181</t>
  </si>
  <si>
    <t>76</t>
  </si>
  <si>
    <t>R-2301432a</t>
  </si>
  <si>
    <t>1391572164</t>
  </si>
  <si>
    <t>77</t>
  </si>
  <si>
    <t>R-2301433</t>
  </si>
  <si>
    <t>-1737257225</t>
  </si>
  <si>
    <t>78</t>
  </si>
  <si>
    <t>R-2301433a</t>
  </si>
  <si>
    <t>984808924</t>
  </si>
  <si>
    <t>79</t>
  </si>
  <si>
    <t>R-2301434</t>
  </si>
  <si>
    <t>115698663</t>
  </si>
  <si>
    <t>80</t>
  </si>
  <si>
    <t>R-2301434a</t>
  </si>
  <si>
    <t>-1916877649</t>
  </si>
  <si>
    <t>81</t>
  </si>
  <si>
    <t>R-2301435</t>
  </si>
  <si>
    <t>1496949902</t>
  </si>
  <si>
    <t>82</t>
  </si>
  <si>
    <t>R-2301435a</t>
  </si>
  <si>
    <t>-597192497</t>
  </si>
  <si>
    <t>83</t>
  </si>
  <si>
    <t>R-2301436</t>
  </si>
  <si>
    <t>-372945415</t>
  </si>
  <si>
    <t>84</t>
  </si>
  <si>
    <t>R-2301436a</t>
  </si>
  <si>
    <t>-1947178200</t>
  </si>
  <si>
    <t>85</t>
  </si>
  <si>
    <t>R-2301437</t>
  </si>
  <si>
    <t>1273575611</t>
  </si>
  <si>
    <t>86</t>
  </si>
  <si>
    <t>R-2301437a</t>
  </si>
  <si>
    <t>-1635769121</t>
  </si>
  <si>
    <t>87</t>
  </si>
  <si>
    <t>R-2301438</t>
  </si>
  <si>
    <t>-1732790518</t>
  </si>
  <si>
    <t>88</t>
  </si>
  <si>
    <t>R-2301438a</t>
  </si>
  <si>
    <t>-1724034861</t>
  </si>
  <si>
    <t>89</t>
  </si>
  <si>
    <t>R-2301439</t>
  </si>
  <si>
    <t>-1190355351</t>
  </si>
  <si>
    <t>90</t>
  </si>
  <si>
    <t>R-2301439a</t>
  </si>
  <si>
    <t>-797376160</t>
  </si>
  <si>
    <t>91</t>
  </si>
  <si>
    <t>R-2301440</t>
  </si>
  <si>
    <t>1812446542</t>
  </si>
  <si>
    <t>92</t>
  </si>
  <si>
    <t>R-2301440a</t>
  </si>
  <si>
    <t>-100224324</t>
  </si>
  <si>
    <t>93</t>
  </si>
  <si>
    <t>R-2301441</t>
  </si>
  <si>
    <t>60229815</t>
  </si>
  <si>
    <t>94</t>
  </si>
  <si>
    <t>R-2301441a</t>
  </si>
  <si>
    <t>1403438900</t>
  </si>
  <si>
    <t>95</t>
  </si>
  <si>
    <t>R-2301442</t>
  </si>
  <si>
    <t>Externí ovladač umožňuje ruční spouštění a zastavení a volbu výkonového stupně 1-5.     ruční vzdálený ovladač transformátorových regulátorů  s elektronickým ovládáním, určený pro montáž na stěnu, krytí IP40</t>
  </si>
  <si>
    <t>751311092</t>
  </si>
  <si>
    <t>Mtž vyústi čtyřhranné na čtyřhranné potrubí do 0,080 m2</t>
  </si>
  <si>
    <t>726041490</t>
  </si>
  <si>
    <t>Montáž vyústí čtyřhranné do čtyřhranného potrubí, průřezu přes 0,040 do 0,080 m2</t>
  </si>
  <si>
    <t>R-4296238</t>
  </si>
  <si>
    <t>4.8  Vyústka obdélníková  dvouřadá - 400/200 / R1</t>
  </si>
  <si>
    <t>-1041435058</t>
  </si>
  <si>
    <t>Vyústka obdélníková  dvouřadá s regulací- R1 rozměr 400x200, materiál tažené hliníkové profily s povrchovou úpravou přírodní elox</t>
  </si>
  <si>
    <t>751510013</t>
  </si>
  <si>
    <t>Vzduchotechnické potrubí pozink čtyřhranné průřezu do 0,13 m2</t>
  </si>
  <si>
    <t>-1756088392</t>
  </si>
  <si>
    <t>Vzduchotechnické potrubí z pozinkovaného plechu čtyřhranné s přírubou, průřezu přes 0,07 do 0,13 m2</t>
  </si>
  <si>
    <t>751510014</t>
  </si>
  <si>
    <t>Vzduchotechnické potrubí pozink čtyřhranné průřezu do 0,28 m2</t>
  </si>
  <si>
    <t>1046513263</t>
  </si>
  <si>
    <t>Vzduchotechnické potrubí z pozinkovaného plechu čtyřhranné s přírubou, průřezu přes 0,13 do 0,28 m2</t>
  </si>
  <si>
    <t>1,7</t>
  </si>
  <si>
    <t>R-9987513</t>
  </si>
  <si>
    <t>-912614812</t>
  </si>
  <si>
    <t>751,5</t>
  </si>
  <si>
    <t>Vzduchotechnika- 5. Chlazení elektrorozvodny</t>
  </si>
  <si>
    <t>R-7514122</t>
  </si>
  <si>
    <t>Montáž venkovní kondenzační jednotky do 100kg</t>
  </si>
  <si>
    <t>-1103575511</t>
  </si>
  <si>
    <t>Montáž venkovní kondenzační jednotky, zahrnuje vlastní osazení jednotky, včetně připojení rozvodu chladiva a elektrokabeláže. Součástí montáže je rovněž doplnění chladiva do systému.</t>
  </si>
  <si>
    <t>R-4294125</t>
  </si>
  <si>
    <t xml:space="preserve">5.1 venkovní kondenzační jednotka </t>
  </si>
  <si>
    <t>1673003087</t>
  </si>
  <si>
    <t>"venkovní kondenzační jednotka, Inverter, Qch = 12,5 (3,8-13,5) kW, Qt = 12,5 (3,4-15,0) kW,400 V/3-fáze/50 Hz, N = 4,02 kW, I = 6,35 A, Lw = 73 dB(A), Lp(1m) = 56 dB(A), chladivo R410A, max.délka potrubí 50m, chlazení do (-
10°C), napájení jištěným přívodem 400V,16A/C, kabel 5x 2,5 mm , rozměry cca 940x340mm, výška cca 1000mm, m = 85 kg, 
"</t>
  </si>
  <si>
    <t>R-7514138</t>
  </si>
  <si>
    <t>Montáž vnitřní potrubní jednotky  do 50kg</t>
  </si>
  <si>
    <t>1850705635</t>
  </si>
  <si>
    <t>montáž vnitřní potrubní mezistropní jednotky zahrnuje fyzickou montáž, připojení na rozvod chladiva, napojení kondenzátu, připojení elektrokabeláže</t>
  </si>
  <si>
    <t>R-4294155</t>
  </si>
  <si>
    <t xml:space="preserve">5.2 vnitřní nízká mezistropní jednotka </t>
  </si>
  <si>
    <t>-848657908</t>
  </si>
  <si>
    <t>"vnitřní nízká mezistropní jednotka, Qch = 12,5 kW, Qt = 12,5 kW, pext= 100(70-150) Pa,  Lp = 39/35/32 dB(A), napájení jištěným přívodem 230 V/1-fáze/50 Hz, 10A, kabel 3x 1,5 mm, rozměry cca 1400x700mm, výška cca 290mm, m = 45 kg, 
"</t>
  </si>
  <si>
    <t>R-4294190</t>
  </si>
  <si>
    <t xml:space="preserve">5.03 dálkový nástěnný kabelový ovladač </t>
  </si>
  <si>
    <t>1243602700</t>
  </si>
  <si>
    <t>R-4294192</t>
  </si>
  <si>
    <t>5.04   modul pro serverovny, střídání jednotek, záloha při poruše apod.</t>
  </si>
  <si>
    <t>1332891504</t>
  </si>
  <si>
    <t>Tento systém regulace je urcen ke spínání a střídání dvou až čtyř klimatizacních jednotek a ke spínání záložního chlazení podle vysoké teploty v prostoru. Systém umožnuje dodatecnou vzdálenou komunikaci s BMS (ModBus) a dodatecné dálkové hlášení souhrnné poruchy pres GSM.  Automatický restart po výpadku napájení.</t>
  </si>
  <si>
    <t>R-4294194</t>
  </si>
  <si>
    <t xml:space="preserve">interface, pro komunikaci jednotek  s nadřazeným systémem </t>
  </si>
  <si>
    <t>-2092131674</t>
  </si>
  <si>
    <t>R-7514181</t>
  </si>
  <si>
    <t>Montáž rozvodů chladiva a kabeláže</t>
  </si>
  <si>
    <t>765682220</t>
  </si>
  <si>
    <t>Montáž rozvodů chladiva - včetně dodávky CU potrubí včetně izolace a komunikační kabeláže- dimenze určí montážní firma dle použitého typu</t>
  </si>
  <si>
    <t>R-7514189</t>
  </si>
  <si>
    <t>Montáž elektrického příslušenství a kabelová propojení</t>
  </si>
  <si>
    <t>soubor</t>
  </si>
  <si>
    <t>2123682305</t>
  </si>
  <si>
    <t>Cena zahrnuje montáž komponentů na stěnu, kabelová propojení včetně materiálu, oživení, vyzkoušení a zaškolení obsluhy</t>
  </si>
  <si>
    <t>R-4294185</t>
  </si>
  <si>
    <t>Montážní materiál</t>
  </si>
  <si>
    <t>2058683132</t>
  </si>
  <si>
    <t>Pomocný materiál pro montáž systému</t>
  </si>
  <si>
    <t>R-4294186</t>
  </si>
  <si>
    <t>Konzola pro uchycení venkovní klimatizační jednotky na fasádu. Nosnost do 200 kg</t>
  </si>
  <si>
    <t>pár</t>
  </si>
  <si>
    <t>-1331703758</t>
  </si>
  <si>
    <t>721174042</t>
  </si>
  <si>
    <t>Potrubí kanalizační z PP připojovací systém HT DN 40</t>
  </si>
  <si>
    <t>-1308541437</t>
  </si>
  <si>
    <t>Potrubí z plastových trub HT Systém (polypropylenové PPs) připojovací DN 40</t>
  </si>
  <si>
    <t>Poznámka k položce:
viz TZ př.č. D.2.1 a 2, v.č. D.2.3 a 4 
Montáž odpadního potrubí pro odvod kondenzátu včetně materiálu.
Cena srovnatelná pro skutečně navržené potrubí DN32
Výkres č.D.2.4"</t>
  </si>
  <si>
    <t>751311323</t>
  </si>
  <si>
    <t>Mtž vyústi textilní půlkruhové D do 600 mm</t>
  </si>
  <si>
    <t>975070002</t>
  </si>
  <si>
    <t>Montáž vyústí textilní půlkruhové, průměru přes 400 do 600 mm</t>
  </si>
  <si>
    <t>R-4296635</t>
  </si>
  <si>
    <t>5.5 Textilní vyústka půlkruhová vel.500/6000</t>
  </si>
  <si>
    <t>-1594549227</t>
  </si>
  <si>
    <t>"Textilní vyústka tvar půlkruhový, Rozměr 500 mm, Celková délka 6000 mm, První konec Začátek, Druhý konec Zaslepení, Průtok 2040 m3/h, Použitelný přetlak 70 Pa, Tlaková ztráta třením = 10,5 Pa, Přechod na Čtyřhranný
500x250/250, Tkanina PMI - 100% polyester, nekonečné vlákno (multifilament), se zatkaným uhlikovým vláknem
(méně než 1%), hmotnost 220 g/m2, tloušťka 0,30 mm, prodyšnost 55 m3/h/m2 při 120 Pa, pevnost (osnova/utek) 1880/1090 N (ČSN EN ISO 13934-1), požárni odolnost - třída B-s1, d0 dle ČSN EN13501-1: 2003, splňuje ANSI/UL 723, teplotni odolnost -60 a. +110°C, srážlivost (osnova/útek)
0,5/0,5 % při 40°C dle ČSN EN ISO 6330-2000, antibakteriální (ČSN EN ISO 20645), vhodná pro čisté prostory - třida č.4 (ČSN EN ISO 14644-1), antistatická, pratelná v pračce, Barva Modrá, včetně montážního materiálu:
4ks 2000mm Hliníkový profil, 2ks 1600mm Hliníkový profil, 4ks Hliníková spojka profilů přímá, 4ks Napínač v profilu, 1ks Čtyřhranný 500x250 mm Nerez příruba, Uzemnění"</t>
  </si>
  <si>
    <t>751514415</t>
  </si>
  <si>
    <t>Mtž přechodu osového do plech potrubí s přírubou do 0,280 m2</t>
  </si>
  <si>
    <t>1093600328</t>
  </si>
  <si>
    <t>Montáž přechodu osového nebo pravoúhlého do plechového potrubí čtyřhranného s přírubou, průřezu přes 0,210 do 0,280 m2</t>
  </si>
  <si>
    <t>429822040</t>
  </si>
  <si>
    <t>kus přechodový čtyřhranný pozinkovaný průřez do 0,28 m2</t>
  </si>
  <si>
    <t>917796694</t>
  </si>
  <si>
    <t>části vzduchotechnického potrubí čtyřhranné trouby a tvarovky čtyřhranné kus přechodový tl. plechu 0,7 mm průřez do 0,28 m2</t>
  </si>
  <si>
    <t>R-7519210</t>
  </si>
  <si>
    <t>Zhotovení závěsů</t>
  </si>
  <si>
    <t>917151708</t>
  </si>
  <si>
    <t>zhotovení závěsů z dodaného materiálu</t>
  </si>
  <si>
    <t>R-4299210</t>
  </si>
  <si>
    <t>montážní materiál</t>
  </si>
  <si>
    <t>-1681183108</t>
  </si>
  <si>
    <t>Materiál  montážní na závěsy- všechny kovové prvky pozinkovány !</t>
  </si>
  <si>
    <t>R-4299215</t>
  </si>
  <si>
    <t>spojovací a těsnící materiál</t>
  </si>
  <si>
    <t>1586292776</t>
  </si>
  <si>
    <t>Materiál  spojovací a těsnící- kovové prvky zinkovány</t>
  </si>
  <si>
    <t>R-7519230</t>
  </si>
  <si>
    <t>Zednické výpomoci- vrtání prostupů pro potrubí chladiva a zapravení</t>
  </si>
  <si>
    <t>-602675572</t>
  </si>
  <si>
    <t>R-9987514</t>
  </si>
  <si>
    <t>1328755794</t>
  </si>
  <si>
    <t>751,6</t>
  </si>
  <si>
    <t>Vzduchotechnika- 6. demontáže</t>
  </si>
  <si>
    <t>751111814</t>
  </si>
  <si>
    <t>Demontáž ventilátoru axiálního nízkotlakého kruhové potrubí D do 800 mm</t>
  </si>
  <si>
    <t>-254246894</t>
  </si>
  <si>
    <t>Demontáž ventilátoru axiálního nízkotlakého kruhové potrubí, průměru přes 600 do 800 mm</t>
  </si>
  <si>
    <t>R-7519945</t>
  </si>
  <si>
    <t>Demontáž samočinné žaluzie vel.630</t>
  </si>
  <si>
    <t>-1428510360</t>
  </si>
  <si>
    <t>R-7519947</t>
  </si>
  <si>
    <t>Demontáž chladícího systému Romo Pamet</t>
  </si>
  <si>
    <t>458100475</t>
  </si>
  <si>
    <t>R-9987516</t>
  </si>
  <si>
    <t>-1703292248</t>
  </si>
  <si>
    <t>04 - Vedlejší a ostatní rozpočtové náklady</t>
  </si>
  <si>
    <t>001 - Ostatní a vedlejší náklady</t>
  </si>
  <si>
    <t>960 - Kompletační činnost</t>
  </si>
  <si>
    <t>OST - Ostatní náklady</t>
  </si>
  <si>
    <t>0 - Vedlejší rozpočtové náklady</t>
  </si>
  <si>
    <t>960</t>
  </si>
  <si>
    <t>Kompletační činnost</t>
  </si>
  <si>
    <t>045203000</t>
  </si>
  <si>
    <t>Kompletační a koordinační činnost na řízení subdodavatelů</t>
  </si>
  <si>
    <t>-2063323501</t>
  </si>
  <si>
    <t>Poznámka k položce:
Náklad zhotovitele na řízení a koordinaci subdodavatelů
V případě, že všechny práce budou prováděny vlastními pracovníky, lze tuto položku ocenit nulovou za podmínky, že tato skutečnost bude zapsána do poznámky položky.</t>
  </si>
  <si>
    <t>OST</t>
  </si>
  <si>
    <t>013254001</t>
  </si>
  <si>
    <t>Dokumentace skutečného provedení stavby</t>
  </si>
  <si>
    <t>-1508385399</t>
  </si>
  <si>
    <t>Poznámka k položce:
Dokumentace skutečného provedení v rozsahu dle platné vyhlášky na dokumentaci staveb v počtu dle SOD a VOP (5 x papírově a 1 x elektronicky ve formátu DWG a PDF)</t>
  </si>
  <si>
    <t>013284001</t>
  </si>
  <si>
    <t>Náklady na monitoring průběhu výstavby</t>
  </si>
  <si>
    <t>-1675057034</t>
  </si>
  <si>
    <t>Náklady na pořízení fotografií nebo videozáznamů zakrývaných konstrukcí a postupu výstavby.</t>
  </si>
  <si>
    <t>043103001</t>
  </si>
  <si>
    <t>Komplexní zkoušky zařízení dmychárny včetně zpracování jejich programu a protokolu vyhodnocení KZ</t>
  </si>
  <si>
    <t>-66597662</t>
  </si>
  <si>
    <t>Poznámka k položce:
Náklady na provedení zkoušek, revizí a měření, které jsou vyžadovány v  technických normách a dalších předpisech ve vztahu k prováděným pracím, dodávkám a službám a jejichž počet a druh by měl být specifikovaný v dokumentu KZP vyhotoveným zhotovitelem.</t>
  </si>
  <si>
    <t>043103002</t>
  </si>
  <si>
    <t>Provozní řád pro zkušební provoz</t>
  </si>
  <si>
    <t>127224817</t>
  </si>
  <si>
    <t>Poznámka k položce:
Náklady na vypracování provozního řádi pro zkušební provoz</t>
  </si>
  <si>
    <t>043103003</t>
  </si>
  <si>
    <t xml:space="preserve">Náklady na provedení zkoušek, revizí a měření </t>
  </si>
  <si>
    <t>1601747189</t>
  </si>
  <si>
    <t>Náklady na provedení zkoušek, revizí a měření, které jsou vyžadovány v  technických normách a dalších předpisech ve vztahu k prováděným pracím, dodávkám a službám.</t>
  </si>
  <si>
    <t>090001001</t>
  </si>
  <si>
    <t>Náklady na vyhotovení dokumentace k předání stavby</t>
  </si>
  <si>
    <t>-2131129369</t>
  </si>
  <si>
    <t>090001002</t>
  </si>
  <si>
    <t>Ostatní náklady vyplývající ze znění SOD a VOP</t>
  </si>
  <si>
    <t>-239275442</t>
  </si>
  <si>
    <t>Poznámka k položce:
Jedná se zejména o náklady:
- na sjednání bankovních záruk,
- na sjednání pojištění odpovědnosti za škodu způsobenou provozní činností včetně odpovědnosti vyplývající z provádění stavebně-montážní činnosti,
- na vypracování technologických postupů,
- na vypracování oznámení změn a změnových listů,
- spojené s převzetím staveniště,
- spojené s předáním díla, 
apod.</t>
  </si>
  <si>
    <t>R-9529019</t>
  </si>
  <si>
    <t>Zajištění negativního působení stavebních prací na provoz dmychárny a rozvodny</t>
  </si>
  <si>
    <t>-588024689</t>
  </si>
  <si>
    <t>R-9773122</t>
  </si>
  <si>
    <t>Opatření proti prašnosti při řezání a bourání beton podlah</t>
  </si>
  <si>
    <t>1826410223</t>
  </si>
  <si>
    <t>" sekce III - dmychárna "     3</t>
  </si>
  <si>
    <t>030001001</t>
  </si>
  <si>
    <t>Náklady na zřízení zařízení staveniště v souladu s ZOV</t>
  </si>
  <si>
    <t>1997527518</t>
  </si>
  <si>
    <t>Poznámka k položce:
Náklady na dokumentaci ZS, příprava území pro ZS včetně odstranění materiálu a konstrukcí, vybudování odběrný míst, zřízení přípojek energií, vlastní vybudování objektů ZS a provizornich komunikací.</t>
  </si>
  <si>
    <t>030001002</t>
  </si>
  <si>
    <t>Náklady na provoz a údržbu zařízení staveniště</t>
  </si>
  <si>
    <t>2031398189</t>
  </si>
  <si>
    <t>Poznámka k položce:
Náklady na vybavení objektů, náklady na energie, úklid, údržba, osvětlení, oplocení, opravy na objektech ZS, čištění ploch, zabezpečení staveniště</t>
  </si>
  <si>
    <t>039001003</t>
  </si>
  <si>
    <t>Náklady na zrušení zařízení staveniště</t>
  </si>
  <si>
    <t>-383221345</t>
  </si>
  <si>
    <t>Poznámka k položce:
Odstranění objektu ZS včetně přípojek a jejich odvozu, uvedení pozemku do původního stavu včetně nákladů s tím spojených</t>
  </si>
  <si>
    <t>041703004</t>
  </si>
  <si>
    <t>Náklady na zajištění kolektivní bezpečnosti osob</t>
  </si>
  <si>
    <t>73343851</t>
  </si>
  <si>
    <t>Náklady na zbudování, údržbu a zrušení prostředků a konstrukcí na zajištění kolektivní bezpečnosti osob.</t>
  </si>
  <si>
    <t>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</si>
  <si>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041703005</t>
  </si>
  <si>
    <t>Provoz investora, třetích osob</t>
  </si>
  <si>
    <t>47386832</t>
  </si>
  <si>
    <t>Náklad na zvýšení rozpočtových nákladů z titulu rušení dopravy vně i uvnitř staveniště, vlivu prostředí, přestávek v práci nařízených investorem a ostatních vlivů způsobených investorem.</t>
  </si>
  <si>
    <t>079002001</t>
  </si>
  <si>
    <t>Ostatní provozní vlivy</t>
  </si>
  <si>
    <t>-365103131</t>
  </si>
  <si>
    <t>Náklady na vliv ostatních provozních vlivů</t>
  </si>
  <si>
    <t>Poznámka k položce:
Například:
- provoz investora a třetích osob
- práce na památkově chráněném objektu
- náklady na provádění zimní údržby
- práce na těžce přístupných místech
- ztížený provoz vozidel v centru města
- ztížené dopravní podmínky
- práce v ochranných pásmech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</si>
  <si>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</si>
  <si>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</si>
  <si>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</si>
  <si>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</si>
  <si>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</si>
  <si>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</si>
  <si>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</si>
  <si>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</si>
  <si>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</si>
  <si>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</si>
  <si>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</si>
  <si>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</si>
  <si>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</si>
  <si>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</si>
  <si>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</si>
  <si>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</si>
  <si>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</si>
  <si>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</si>
  <si>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</si>
  <si>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</si>
  <si>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</si>
  <si>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</si>
  <si>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</si>
  <si>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</si>
  <si>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</si>
  <si>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</si>
  <si>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</si>
  <si>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</si>
  <si>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</si>
  <si>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</si>
  <si>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</si>
  <si>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</si>
  <si>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</si>
  <si>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</si>
  <si>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</si>
  <si>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</si>
  <si>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</si>
  <si>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</si>
  <si>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</si>
  <si>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</si>
  <si>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</si>
  <si>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</si>
  <si>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</si>
  <si>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</si>
  <si>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</si>
  <si>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</si>
  <si>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</si>
  <si>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</si>
  <si>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</si>
  <si>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</si>
  <si>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</si>
  <si>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</si>
  <si>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</si>
  <si>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</si>
  <si>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</si>
  <si>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</si>
  <si>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</si>
  <si>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</si>
  <si>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</si>
  <si>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</si>
  <si>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</si>
  <si>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</si>
  <si>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</si>
  <si>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</si>
  <si>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</si>
  <si>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</si>
  <si>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</si>
  <si>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</si>
  <si>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</si>
  <si>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</si>
  <si>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</si>
  <si>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</si>
  <si>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</si>
  <si>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</si>
  <si>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</si>
  <si>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</si>
  <si>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</si>
  <si>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</si>
  <si>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</si>
  <si>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</si>
  <si>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</si>
  <si>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</si>
  <si>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</si>
  <si>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</si>
  <si>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</si>
  <si>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</si>
  <si>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</si>
  <si>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</si>
  <si>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</si>
  <si>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</si>
  <si>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</si>
  <si>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</si>
  <si>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</si>
  <si>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</si>
  <si>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</si>
  <si>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</si>
  <si>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</si>
  <si>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</si>
  <si>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</si>
  <si>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</si>
  <si>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</si>
  <si>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</si>
  <si>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</si>
  <si>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</si>
  <si>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</si>
  <si>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</si>
  <si>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</si>
  <si>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</si>
  <si>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</si>
  <si>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</si>
  <si>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</si>
  <si>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</si>
  <si>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</si>
  <si>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</si>
  <si>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</si>
  <si>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</si>
  <si>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</si>
  <si>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</si>
  <si>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</si>
  <si>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</si>
  <si>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</si>
  <si>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</si>
  <si>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</si>
  <si>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</si>
  <si>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</si>
  <si>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</si>
  <si>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</si>
  <si>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</si>
  <si>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</si>
  <si>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</si>
  <si>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</si>
  <si>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</si>
  <si>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</si>
  <si>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</si>
  <si>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</si>
  <si>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</si>
  <si>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</si>
  <si>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</si>
  <si>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</si>
  <si>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</si>
  <si>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</si>
  <si>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</si>
  <si>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</si>
  <si>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</si>
  <si>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</si>
  <si>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</si>
  <si>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</si>
  <si>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</si>
  <si>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</si>
  <si>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</si>
  <si>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</si>
  <si>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</si>
  <si>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</si>
  <si>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</si>
  <si>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</si>
  <si>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</si>
  <si>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</si>
  <si>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</si>
  <si>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</si>
  <si>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</si>
  <si>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</si>
  <si>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</si>
  <si>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</si>
  <si>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</si>
  <si>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</si>
  <si>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</si>
  <si>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</si>
  <si>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</si>
  <si>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</si>
  <si>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</si>
  <si>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</si>
  <si>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</si>
  <si>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</si>
  <si>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</si>
  <si>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</si>
  <si>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</si>
  <si>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</si>
  <si>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</si>
  <si>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1734578669</t>
  </si>
  <si>
    <t>R-2024</t>
  </si>
  <si>
    <t xml:space="preserve">Kabel celoplastový J 3x95+50, měďCYKY-J 3x95+50_x000D_
</t>
  </si>
  <si>
    <t>-167962507</t>
  </si>
  <si>
    <t>Kabel celoplastový J 3x95+50, měďCYKY-J 3x95+50</t>
  </si>
  <si>
    <t>744441700</t>
  </si>
  <si>
    <t>Montáž kabel Cu sk.1 do 1 kV do 6,30 kg uložený pevně</t>
  </si>
  <si>
    <t>-1118534392</t>
  </si>
  <si>
    <t>Montáž kabelů měděných do 1 kV bez ukončení, uložených pevně sk. 1 - CYKY, NYM, NYY, YSLY, počtu a průřezu žil 3x150 až 185 mm2, 3x120+50 až 150+70 mm2</t>
  </si>
  <si>
    <t>R-2022</t>
  </si>
  <si>
    <t xml:space="preserve">Kabel celoplastový J 3x150+70, měď_x000D_
 CYKY-J 3x150+70_x000D_
</t>
  </si>
  <si>
    <t>129091143</t>
  </si>
  <si>
    <t>Kabel celoplastový J 3x150+70, měď
 CYKY-J 3x150+70</t>
  </si>
  <si>
    <t>744441800</t>
  </si>
  <si>
    <t>Montáž kabel Cu sk.1 do 1 kV do 10,00 kg uložený pevně</t>
  </si>
  <si>
    <t>-788266824</t>
  </si>
  <si>
    <t>Montáž kabelů měděných do 1 kV bez ukončení, uložených pevně sk. 1 - CYKY, NYM, NYY, YSLY, počtu a průřezu žil 3x240 mm2, 3x185+95 až 240+120 mm2</t>
  </si>
  <si>
    <t>R-2021</t>
  </si>
  <si>
    <t xml:space="preserve">Kabel celoplastový s koncentrickým vodičem (stíněný) a Cu jádrem_x000D_
 NYCWY 3x185/95_x000D_
</t>
  </si>
  <si>
    <t>-1417668855</t>
  </si>
  <si>
    <t>Kabel celoplastový s koncentrickým vodičem (stíněný) a Cu jádrem
 NYCWY 3x185/95</t>
  </si>
  <si>
    <t>744741110</t>
  </si>
  <si>
    <t>Montáž kabel Cu sdělovací sk.1 - JYTY, NCEY 2-19x1 mm umístěný pevně</t>
  </si>
  <si>
    <t>-1301725943</t>
  </si>
  <si>
    <t>Montáž kabelů měděných návěstních, ovládacích nebo sdělovacích bez ukončení uložených pevně sk. 1 - JYTY, NCEY, počtu a průřezu žil 2 až 19 x1 mm</t>
  </si>
  <si>
    <t>R-2034</t>
  </si>
  <si>
    <t>Kabel celoplastový stíněný O 14x1/JYTY-O 14x1</t>
  </si>
  <si>
    <t>-725621031</t>
  </si>
  <si>
    <t>R-2035</t>
  </si>
  <si>
    <t>Kabel celoplastový stíněný O 4x1/JYTY-O 4x1</t>
  </si>
  <si>
    <t>1160173707</t>
  </si>
  <si>
    <t>R-2036</t>
  </si>
  <si>
    <t>Kabel celoplastový stíněný O 2x1/JYTY-O 2x1</t>
  </si>
  <si>
    <t>446501983</t>
  </si>
  <si>
    <t>R-2037</t>
  </si>
  <si>
    <t>Kabel celoplastový stíněný J 7x1/JYTY-J 7x1</t>
  </si>
  <si>
    <t>-546407630</t>
  </si>
  <si>
    <t>746</t>
  </si>
  <si>
    <t>Elektromontáže - soubory pro vodiče</t>
  </si>
  <si>
    <t>746211130</t>
  </si>
  <si>
    <t>Ukončení vodič izolovaný do 6 mm2 v rozváděči nebo na přístroji</t>
  </si>
  <si>
    <t>-728389660</t>
  </si>
  <si>
    <t>Ukončení vodičů izolovaných s označením a zapojením v rozváděči nebo na přístroji, průřezu žíly do 6 mm2</t>
  </si>
  <si>
    <t>746211160</t>
  </si>
  <si>
    <t>Ukončení vodič izolovaný do 25 mm2 v rozváděči nebo na přístroji</t>
  </si>
  <si>
    <t>1278795858</t>
  </si>
  <si>
    <t>Ukončení vodičů izolovaných s označením a zapojením v rozváděči nebo na přístroji, průřezu žíly do 25 mm2</t>
  </si>
  <si>
    <t>746311100</t>
  </si>
  <si>
    <t>Ukončení šňůra 2x0,35 až 4 mm2 se zapojením</t>
  </si>
  <si>
    <t>-363110612</t>
  </si>
  <si>
    <t>Ukončení šnůř se zapojením počtu a průřezu žil 2x0,35 až 4 mm2</t>
  </si>
  <si>
    <t>746312100</t>
  </si>
  <si>
    <t>Ukončení šňůra 3x0,35 až 4 mm2 se zapojením</t>
  </si>
  <si>
    <t>-1574749666</t>
  </si>
  <si>
    <t>Ukončení šnůř se zapojením počtu a průřezu žil 3x0,35 až 4 mm2</t>
  </si>
  <si>
    <t>746314100</t>
  </si>
  <si>
    <t>Ukončení šňůra 4x0,5 až 4 mm2 se zapojením</t>
  </si>
  <si>
    <t>-1497326421</t>
  </si>
  <si>
    <t>Ukončení šnůř se zapojením počtu a průřezu žil 4x0,5 až 4 mm2</t>
  </si>
  <si>
    <t>746316100</t>
  </si>
  <si>
    <t>Ukončení šňůra 7x0,5 až 4 mm2 se zapojením</t>
  </si>
  <si>
    <t>-1513401795</t>
  </si>
  <si>
    <t>Ukončení šnůř se zapojením počtu a průřezu žil 7x0,5 až 4 mm2</t>
  </si>
  <si>
    <t>746316700</t>
  </si>
  <si>
    <t>Ukončení šňůra 16x1 mm2 se zapojením</t>
  </si>
  <si>
    <t>1860312210</t>
  </si>
  <si>
    <t>Ukončení šnůř se zapojením počtu a průřezu žil 16x1 mm2</t>
  </si>
  <si>
    <t>746413150</t>
  </si>
  <si>
    <t>Ukončení kabelů 3x1,5 až 4 mm2 smršťovací záklopkou nebo páskem bez letování</t>
  </si>
  <si>
    <t>1782581661</t>
  </si>
  <si>
    <t>Ukončení kabelů smršťovací záklopkou nebo páskou se zapojením bez letování, počtu a průřezu žil 3x1,5 až 4 mm2</t>
  </si>
  <si>
    <t>746413330</t>
  </si>
  <si>
    <t>Ukončení kabelů 3x95+50 mm2 smršťovací záklopkou nebo páskem bez letování</t>
  </si>
  <si>
    <t>-209052905</t>
  </si>
  <si>
    <t>Ukončení kabelů smršťovací záklopkou nebo páskou se zapojením bez letování, počtu a průřezu žil 3x95+50 mm2</t>
  </si>
  <si>
    <t>746413340</t>
  </si>
  <si>
    <t>Ukončení kabelů 3x120+50 mm2 smršťovací záklopkou nebo páskem bez letování</t>
  </si>
  <si>
    <t>412771589</t>
  </si>
  <si>
    <t>Ukončení kabelů smršťovací záklopkou nebo páskou se zapojením bez letování, počtu a průřezu žil 3x120+50 mm2</t>
  </si>
  <si>
    <t>746413350</t>
  </si>
  <si>
    <t>Ukončení kabelů 3x150+70 mm2 smršťovací záklopkou nebo páskem bez letování</t>
  </si>
  <si>
    <t>2062128005</t>
  </si>
  <si>
    <t>Ukončení kabelů smršťovací záklopkou nebo páskou se zapojením bez letování, počtu a průřezu žil 3x150+70 mm2</t>
  </si>
  <si>
    <t>746413360</t>
  </si>
  <si>
    <t>Ukončení kabelů 3x185+95 mm2 smršťovací záklopkou nebo páskem bez letování</t>
  </si>
  <si>
    <t>1246932195</t>
  </si>
  <si>
    <t>Ukončení kabelů smršťovací záklopkou nebo páskou se zapojením bez letování, počtu a průřezu žil 3x185+95 mm2</t>
  </si>
  <si>
    <t>746413410</t>
  </si>
  <si>
    <t>Ukončení kabelů 4x1,5 až 4 mm2 smršťovací záklopkou nebo páskem bez letování</t>
  </si>
  <si>
    <t>1368754537</t>
  </si>
  <si>
    <t>Ukončení kabelů smršťovací záklopkou nebo páskou se zapojením bez letování, počtu a průřezu žil 4x1,5 až 4 mm2</t>
  </si>
  <si>
    <t>746413560</t>
  </si>
  <si>
    <t>Ukončení kabelů 5x1,5 až 4 mm2 smršťovací záklopkou nebo páskem bez letování</t>
  </si>
  <si>
    <t>-1509952242</t>
  </si>
  <si>
    <t>Ukončení kabelů smršťovací záklopkou nebo páskou se zapojením bez letování, počtu a průřezu žil 5x1,5 až 4 mm2</t>
  </si>
  <si>
    <t>746413610</t>
  </si>
  <si>
    <t>Ukončení kabelů 7x1,5 až 4 mm2 smršťovací záklopkou nebo páskem bez letování</t>
  </si>
  <si>
    <t>-1680465467</t>
  </si>
  <si>
    <t>Ukončení kabelů smršťovací záklopkou nebo páskou se zapojením bez letování, počtu a průřezu žil 7x1,5 až 4 mm2</t>
  </si>
  <si>
    <t>746413630</t>
  </si>
  <si>
    <t>Ukončení kabelů 12x1,5 až 4 mm2 smršťovací záklopkou nebo páskem bez letování</t>
  </si>
  <si>
    <t>842739784</t>
  </si>
  <si>
    <t>Ukončení kabelů smršťovací záklopkou nebo páskou se zapojením bez letování, počtu a průřezu žil 12x1,5 až 4 mm2</t>
  </si>
  <si>
    <t>746413690</t>
  </si>
  <si>
    <t>Ukončení kabelů 19x1,5 až 2,5 mm2 smršťovací záklopkou nebo páskem bez letování</t>
  </si>
  <si>
    <t>1107027449</t>
  </si>
  <si>
    <t>Ukončení kabelů smršťovací záklopkou nebo páskou se zapojením bez letování, počtu a průřezu žil 19x1,5 až 2,5 mm2</t>
  </si>
  <si>
    <t>749</t>
  </si>
  <si>
    <t>Elektromontáže - součásti elektrozařízení</t>
  </si>
  <si>
    <t>749111110</t>
  </si>
  <si>
    <t>Montáž se zhotovením konstrukce pro rozvodny z profilů válcovaných</t>
  </si>
  <si>
    <t>-281589170</t>
  </si>
  <si>
    <t>Montáž kovových nosných a doplňkových konstrukcí se zhotovením pro rozvodny z profilů ocelových válcovaných</t>
  </si>
  <si>
    <t>R-2056</t>
  </si>
  <si>
    <t xml:space="preserve">Ocelová pásovina 30x2mm (obecně pro NK)_x000D_
</t>
  </si>
  <si>
    <t>1414892382</t>
  </si>
  <si>
    <t>Ocelová pásovina 30x2mm (obecně pro NK)</t>
  </si>
  <si>
    <t>R-2057</t>
  </si>
  <si>
    <t>Ocelový L profil 35x35x4</t>
  </si>
  <si>
    <t>-1776891570</t>
  </si>
  <si>
    <t>749212121</t>
  </si>
  <si>
    <t>Montáž se zhotovením přepážka typ EGV ve stropním průchodu</t>
  </si>
  <si>
    <t>-1767945718</t>
  </si>
  <si>
    <t>Montáž a zhotovení ohnivzdorných konstrukcí pro elektrozařízení přepážek (ucpávek) typ EGV ve stropním průchodu</t>
  </si>
  <si>
    <t>R-2052</t>
  </si>
  <si>
    <t>Protipožární ucpávka komplet</t>
  </si>
  <si>
    <t>-992086535</t>
  </si>
  <si>
    <t>RK-0100</t>
  </si>
  <si>
    <t>Podružný materiál-Ostatní montážní a pomocný materiál</t>
  </si>
  <si>
    <t>-1222633281</t>
  </si>
  <si>
    <t>Podružný materiál</t>
  </si>
  <si>
    <t>RK-0110</t>
  </si>
  <si>
    <t>Prořez - Materiál pro ukončení a označování vodičů a kabelů</t>
  </si>
  <si>
    <t>334089825</t>
  </si>
  <si>
    <t>Prořez</t>
  </si>
  <si>
    <t>783</t>
  </si>
  <si>
    <t>Dokončovací práce - nátěry</t>
  </si>
  <si>
    <t>783901100</t>
  </si>
  <si>
    <t>Úprava povrchu podkladů kovových konstrukcí elektrických zařízení oškrabáním</t>
  </si>
  <si>
    <t>-1894951651</t>
  </si>
  <si>
    <t>Provedení povrchových úprav elektrických zařízení podkladů kovových konstrukcí oškrabáním</t>
  </si>
  <si>
    <t>783902210</t>
  </si>
  <si>
    <t>Nátěry kovových konstrukcí elektrických zařízení dvousložkové základní</t>
  </si>
  <si>
    <t>-1717941351</t>
  </si>
  <si>
    <t>Provedení povrchových úprav elektrických zařízení nátěry kovových konstrukcí dvousložkovými základními</t>
  </si>
  <si>
    <t>783902220</t>
  </si>
  <si>
    <t>Nátěry kovových konstrukcí elektrických zařízení dvousložkové krycí</t>
  </si>
  <si>
    <t>1158479843</t>
  </si>
  <si>
    <t>Provedení povrchových úprav elektrických zařízení nátěry kovových konstrukcí dvousložkovými krycími</t>
  </si>
  <si>
    <t>R-2053</t>
  </si>
  <si>
    <t xml:space="preserve">Barva syn.základní_x000D_
</t>
  </si>
  <si>
    <t>683504226</t>
  </si>
  <si>
    <t>Barva syn.základní</t>
  </si>
  <si>
    <t>R-2054</t>
  </si>
  <si>
    <t xml:space="preserve">Barva syn.krycí_x000D_
</t>
  </si>
  <si>
    <t>-1595745000</t>
  </si>
  <si>
    <t>Barva syn.krycí</t>
  </si>
  <si>
    <t>R-2055</t>
  </si>
  <si>
    <t xml:space="preserve">Ředidlo S6006_x000D_
</t>
  </si>
  <si>
    <t>-1922932239</t>
  </si>
  <si>
    <t>Ředidlo S6006</t>
  </si>
  <si>
    <t>21-M</t>
  </si>
  <si>
    <t>Elektromontáže</t>
  </si>
  <si>
    <t>210802336</t>
  </si>
  <si>
    <t>Montáž měděných vodičů CYSY, HO5-F, HO5 VVH2-F, HO7RN do 1 kV 3x0,75 mm2 uložených pevně</t>
  </si>
  <si>
    <t>-1096102581</t>
  </si>
  <si>
    <t>Montáž izolovaných kabelů měděných bez ukončení do 1 kV uložených pevně CYSY, HO5-F, HO5 VVH2-F, HO7RN do 1 kV, počtu a průřezu žil 3 x 0,75 mm2</t>
  </si>
  <si>
    <t>R-2038</t>
  </si>
  <si>
    <t xml:space="preserve">Kabel ohebný (lanovaný) střední, Cu- O 3x0,75/_x000D_
CYSY-O 3x0,75_x000D_
</t>
  </si>
  <si>
    <t>1042420821</t>
  </si>
  <si>
    <t>Kabel ohebný (lanovaný) střední, Cu- O 3x0,75/
CYSY-O 3x0,75</t>
  </si>
  <si>
    <t>22-M</t>
  </si>
  <si>
    <t>Montáže oznam. a zabezp. zařízení</t>
  </si>
  <si>
    <t>220280021</t>
  </si>
  <si>
    <t>Montáž kabely bytové připevněné na zeď SYKFY 5 x 2 x 0,5 mm</t>
  </si>
  <si>
    <t>212593442</t>
  </si>
  <si>
    <t>Kabely pro přívody a vnitřní instalaci Montáž kabely bytové připevněné na zeď SYKFY 5 x 2 x 0,5 mm</t>
  </si>
  <si>
    <t>R-2039</t>
  </si>
  <si>
    <t>Kabel sdělovací pro vnitřní instalace stíněný, 4 páry - SYKFY - 4x2x0,5</t>
  </si>
  <si>
    <t>772168125</t>
  </si>
  <si>
    <t>R-2040-1</t>
  </si>
  <si>
    <t>-1563838864</t>
  </si>
  <si>
    <t>R-2040</t>
  </si>
  <si>
    <t>1397659587</t>
  </si>
  <si>
    <t>Poznámka k položce:
výkres - č. C.5+C10</t>
  </si>
  <si>
    <t>HZS</t>
  </si>
  <si>
    <t>Hodinové zúčtovací sazby</t>
  </si>
  <si>
    <t>RK-013</t>
  </si>
  <si>
    <t>Práce nespecifikované - dokončovací</t>
  </si>
  <si>
    <t>hod</t>
  </si>
  <si>
    <t>512</t>
  </si>
  <si>
    <t>1617971446</t>
  </si>
  <si>
    <t>Práce související s napojení z rozvodny (RH-73)</t>
  </si>
  <si>
    <t>R</t>
  </si>
  <si>
    <t>Revize</t>
  </si>
  <si>
    <t>RK-012</t>
  </si>
  <si>
    <t>Výchozí revize</t>
  </si>
  <si>
    <t>-1131140905</t>
  </si>
  <si>
    <t>VRN</t>
  </si>
  <si>
    <t>Vedlejší rozpočtové náklady</t>
  </si>
  <si>
    <t>VRN9</t>
  </si>
  <si>
    <t>Ostatní náklady</t>
  </si>
  <si>
    <t>090001000</t>
  </si>
  <si>
    <t>Náklady na přepravu a dodávek materiálů</t>
  </si>
  <si>
    <t>Kč</t>
  </si>
  <si>
    <t>1024</t>
  </si>
  <si>
    <t>1344953283</t>
  </si>
  <si>
    <t>Základní rozdělení průvodních činností a nákladů ostatní náklady</t>
  </si>
  <si>
    <t>R-2063</t>
  </si>
  <si>
    <t>Zvedací a manipulační technika (pro demontáž a montáž rozv. Skříní, kabelů  a kabelových tras - stavba bude prováděna po etapách)</t>
  </si>
  <si>
    <t>2056240141</t>
  </si>
  <si>
    <t>R-2064</t>
  </si>
  <si>
    <t>Demontáž stávající nepotřebné elektroinstalace -  _x000D_
rozvaděčů, spotřebičů, kabeláže, kabelových tras a dalšího elektrozařízení</t>
  </si>
  <si>
    <t>-720667660</t>
  </si>
  <si>
    <t>Demontáž stávající nepotřebné elektroinstalace -  
rozvaděčů, spotřebičů, kabeláže, kabelových tras a dalšího elektrozařízení</t>
  </si>
  <si>
    <t>R-2065</t>
  </si>
  <si>
    <t>Zpracování software pro stávající řídící systém dmychárny zajíšťující automatické řízení, signalizaci provozních a poruchových stavů a jejich přenosy na dispečink a SCADA systému pro všechny při rekonstrukci  nově instalované a dotčené technologické zaříz</t>
  </si>
  <si>
    <t>623746176</t>
  </si>
  <si>
    <t>R-2066</t>
  </si>
  <si>
    <t>Zpracování aplikačního SW pro operátorský panel PLC - _x000D_
zobrazení okamžitých hodnot technologických veličin, provozních a poruchových stavů pohonů, nastavení důležitých parametrů řízení</t>
  </si>
  <si>
    <t>546466368</t>
  </si>
  <si>
    <t>Zpracování aplikačního SW pro operátorský panel PLC - 
zobrazení okamžitých hodnot technologických veličin, provozních a poruchových stavů pohonů, nastavení důležitých parametrů řízení</t>
  </si>
  <si>
    <t>R-2067</t>
  </si>
  <si>
    <t>Zpracování software pro analyzátory sítě osazené v rozvaděčích 24RM1 a 24RM3, analýza dat a jejich přenos na dispečink do SCADA systému.</t>
  </si>
  <si>
    <t>-627207664</t>
  </si>
  <si>
    <t>R-2068</t>
  </si>
  <si>
    <t>Změna a doplnění software - doplnění přenosů a vizualizačního systému SCADA  dispečinku ČOV o provozní stavy dmychárny a signály.</t>
  </si>
  <si>
    <t>-765573275</t>
  </si>
  <si>
    <t>R-2069</t>
  </si>
  <si>
    <t>Oživení, individuelní vyzkoušení nově dodaného zařízení a rekonstruovaného zařízení</t>
  </si>
  <si>
    <t>-1522196219</t>
  </si>
  <si>
    <t>03 - D - Stavební část</t>
  </si>
  <si>
    <t>001 - D.1 - Stavební úpravy</t>
  </si>
  <si>
    <t xml:space="preserve">    3 - Svislé a kompletní konstrukce</t>
  </si>
  <si>
    <t xml:space="preserve">    6 - Úpravy povrchů, podlahy a osazování výplní</t>
  </si>
  <si>
    <t xml:space="preserve">    9 - Ostatní konstrukce a práce, bourání</t>
  </si>
  <si>
    <t xml:space="preserve">    998 - Přesun hmot</t>
  </si>
  <si>
    <t xml:space="preserve">    767 - Konstrukce zámečnické</t>
  </si>
  <si>
    <t xml:space="preserve">    777 - Podlahy lité</t>
  </si>
  <si>
    <t xml:space="preserve">    781 - Dokončovací práce - obklady</t>
  </si>
  <si>
    <t xml:space="preserve">    784 - Dokončovací práce - malby a tapety</t>
  </si>
  <si>
    <t xml:space="preserve">    46-M - Zemní práce při extr.mont.pracích</t>
  </si>
  <si>
    <t>Svislé a kompletní konstrukce</t>
  </si>
  <si>
    <t>317234410</t>
  </si>
  <si>
    <t>Vyzdívka mezi nosníky z cihel pálených na MC</t>
  </si>
  <si>
    <t>m3</t>
  </si>
  <si>
    <t>456997785</t>
  </si>
  <si>
    <t>Vyzdívka mezi nosníky cihlami pálenými na maltu cementovou</t>
  </si>
  <si>
    <t>Poznámka k položce:
viz TZ př.č. D.1.1 a v.č. D.1.2 až 4</t>
  </si>
  <si>
    <t xml:space="preserve">" sekce II - nasávací komory "     </t>
  </si>
  <si>
    <t>" zazdívka nových ocel. překladů "</t>
  </si>
  <si>
    <t>0,15*0,3*1,8*4</t>
  </si>
  <si>
    <t>317944321</t>
  </si>
  <si>
    <t>Válcované nosníky do č.12 dodatečně osazované do připravených otvorů</t>
  </si>
  <si>
    <t>1772096766</t>
  </si>
  <si>
    <t>Válcované nosníky dodatečně osazované do připravených otvorů bez zazdění hlav do č. 12</t>
  </si>
  <si>
    <t>" I č.12 "     1,8*2*4*0,0111</t>
  </si>
  <si>
    <t>R-342291</t>
  </si>
  <si>
    <t>Ukotvení příček montážní polyuretanovou pěnou tl příčky do 100 mm</t>
  </si>
  <si>
    <t>1442493682</t>
  </si>
  <si>
    <t>Ukotvení příček polyuretanovou pěnou, tl. příčky do 100 mm</t>
  </si>
  <si>
    <t>1,4*4*4</t>
  </si>
  <si>
    <t>Úpravy povrchů, podlahy a osazování výplní</t>
  </si>
  <si>
    <t>612325101</t>
  </si>
  <si>
    <t>Vápenocementová hrubá omítka rýh ve stěnách šířky do 150 mm</t>
  </si>
  <si>
    <t>-1229419746</t>
  </si>
  <si>
    <t>Vápenocementová nebo vápenná omítka rýh hrubá ve stěnách, šířky rýhy do 150 mm</t>
  </si>
  <si>
    <t>" po vybouraných deskách "</t>
  </si>
  <si>
    <t>0,45*0,25*2</t>
  </si>
  <si>
    <t>612325222</t>
  </si>
  <si>
    <t>Vápenocementová štuková omítka malých ploch do 0,25 m2 na stěnách</t>
  </si>
  <si>
    <t>-974408573</t>
  </si>
  <si>
    <t>Vápenocementová nebo vápenná omítka jednotlivých malých ploch štuková na stěnách, plochy jednotlivě přes 0,09 do 0,25 m2</t>
  </si>
  <si>
    <t>" sekce I - rozvodna "</t>
  </si>
  <si>
    <t>" oprava otvoru pro novou žaluzii 500/300 "     1</t>
  </si>
  <si>
    <t>612325302</t>
  </si>
  <si>
    <t>Vápenocementová štuková omítka ostění nebo nadpraží</t>
  </si>
  <si>
    <t>-2126748066</t>
  </si>
  <si>
    <t>Vápenocementová nebo vápenná omítka ostění nebo nadpraží štuková</t>
  </si>
  <si>
    <t>" sekce II - nasávací komory "</t>
  </si>
  <si>
    <t>" vnější nasávací otvory "     10,0</t>
  </si>
  <si>
    <t>" otvory pro filtry ve vnitřních stěnách "</t>
  </si>
  <si>
    <t>(0,3+0,15*2)*(1,7+1,4)*2*4</t>
  </si>
  <si>
    <t>" ostatní "     4,0</t>
  </si>
  <si>
    <t>Součet</t>
  </si>
  <si>
    <t>612335302</t>
  </si>
  <si>
    <t>Cementová štuková omítka ostění nebo nadpraží</t>
  </si>
  <si>
    <t>-109815674</t>
  </si>
  <si>
    <t>Cementová omítka ostění nebo nadpraží štuková</t>
  </si>
  <si>
    <t>" nová VZT žaluzie "</t>
  </si>
  <si>
    <t>0,46*(0,2*2+0,5)</t>
  </si>
  <si>
    <t>615142012</t>
  </si>
  <si>
    <t>Potažení vnitřních nosníků rabicovým pletivem</t>
  </si>
  <si>
    <t>293900201</t>
  </si>
  <si>
    <t>Potažení vnitřních ploch pletivem v ploše nebo pruzích, na plném podkladu rabicovým provizorním přichycením nosníků</t>
  </si>
  <si>
    <t>" nové překlady "</t>
  </si>
  <si>
    <t>0,8*2,2*4</t>
  </si>
  <si>
    <t>619995001</t>
  </si>
  <si>
    <t>Začištění omítek kolem oken, dveří, podlah nebo obkladů</t>
  </si>
  <si>
    <t>1279303917</t>
  </si>
  <si>
    <t>Začištění omítek (s dodáním hmot) kolem oken, dveří, podlah, obkladů apod.</t>
  </si>
  <si>
    <t>" okolo nové VZT žaluzie "     (0,7+0,5)*2</t>
  </si>
  <si>
    <t>" okolo zazděných filtrů "</t>
  </si>
  <si>
    <t>1,6*4*4</t>
  </si>
  <si>
    <t>R-6313111a</t>
  </si>
  <si>
    <t>Doplnění dosavadních mazanin betonem C30/37 plochy do 1 m2 tloušťky přes 80 mm</t>
  </si>
  <si>
    <t>-1151214990</t>
  </si>
  <si>
    <t>" sekce III - dmychárna "</t>
  </si>
  <si>
    <t>0,3*(0,2+0,37)/2*0,76*3</t>
  </si>
  <si>
    <t>632450121</t>
  </si>
  <si>
    <t>Vyrovnávací cementový potěr tl do 20 mm ze suchých směsí provedený v pásu</t>
  </si>
  <si>
    <t>1084912687</t>
  </si>
  <si>
    <t>Potěr cementový vyrovnávací ze suchých směsí v pásu o průměrné (střední) tl. od 10 do 20 mm</t>
  </si>
  <si>
    <t>" oprava parapetů "     0,45*1,3*2</t>
  </si>
  <si>
    <t>R-6429511</t>
  </si>
  <si>
    <t>Zazdívka nově osazených filtrů do otvoru 1400/1400</t>
  </si>
  <si>
    <t>1292629156</t>
  </si>
  <si>
    <t>Ostatní konstrukce a práce, bourání</t>
  </si>
  <si>
    <t>952901221</t>
  </si>
  <si>
    <t>Vyčištění budov průmyslových objektů při jakékoliv výšce podlaží</t>
  </si>
  <si>
    <t>-1300289736</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</si>
  <si>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</si>
  <si>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7,5*3,1</t>
  </si>
  <si>
    <t>6,4*5,25+1,0*2,0*2</t>
  </si>
  <si>
    <t>9,0*3</t>
  </si>
  <si>
    <t>964011211</t>
  </si>
  <si>
    <t>Vybourání ŽB překladů prefabrikovaných dl do 3 m hmotnosti do 50 kg/m</t>
  </si>
  <si>
    <t>1286669629</t>
  </si>
  <si>
    <t>Vybourání železobetonových prefabrikovaných překladů uložených ve zdivu, délky do 3 m, hmotnosti do 50 kg/m</t>
  </si>
  <si>
    <t>" stávající překlady "</t>
  </si>
  <si>
    <t>0,14*0,14*2,2*2*4</t>
  </si>
  <si>
    <t>R-9640541</t>
  </si>
  <si>
    <t>Bourání ŽB desky osazené ve zdivu z obou stran vč. vysekání rýh ostění - deska 1300/450/50</t>
  </si>
  <si>
    <t>12552458</t>
  </si>
  <si>
    <t>" sekce II - nasávací komory "     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</si>
</sst>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Trebuchet MS"/>
      <family val="2"/>
    </font>
    <font>
      <sz val="8"/>
      <color indexed="55"/>
      <name val="Trebuchet MS"/>
    </font>
    <font>
      <sz val="9"/>
      <name val="Trebuchet MS"/>
    </font>
    <font>
      <b/>
      <sz val="12"/>
      <name val="Trebuchet MS"/>
    </font>
    <font>
      <sz val="11"/>
      <name val="Trebuchet MS"/>
    </font>
    <font>
      <sz val="10"/>
      <name val="Trebuchet MS"/>
    </font>
    <font>
      <sz val="12"/>
      <color indexed="56"/>
      <name val="Trebuchet MS"/>
    </font>
    <font>
      <sz val="10"/>
      <color indexed="56"/>
      <name val="Trebuchet MS"/>
    </font>
    <font>
      <sz val="8"/>
      <color indexed="56"/>
      <name val="Trebuchet MS"/>
    </font>
    <font>
      <sz val="8"/>
      <color indexed="63"/>
      <name val="Trebuchet MS"/>
    </font>
    <font>
      <sz val="8"/>
      <color indexed="20"/>
      <name val="Trebuchet MS"/>
    </font>
    <font>
      <sz val="8"/>
      <color indexed="10"/>
      <name val="Trebuchet MS"/>
    </font>
    <font>
      <sz val="8"/>
      <name val="Trebuchet MS"/>
      <charset val="238"/>
    </font>
    <font>
      <sz val="8"/>
      <color indexed="43"/>
      <name val="Trebuchet MS"/>
    </font>
    <font>
      <sz val="10"/>
      <color indexed="16"/>
      <name val="Trebuchet MS"/>
    </font>
    <font>
      <u/>
      <sz val="10"/>
      <color indexed="12"/>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sz val="18"/>
      <color indexed="12"/>
      <name val="Wingdings 2"/>
    </font>
    <font>
      <b/>
      <sz val="10"/>
      <color indexed="56"/>
      <name val="Trebuchet MS"/>
    </font>
    <font>
      <sz val="10"/>
      <color indexed="55"/>
      <name val="Trebuchet MS"/>
    </font>
    <font>
      <sz val="10"/>
      <color indexed="12"/>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sz val="7"/>
      <name val="Trebuchet MS"/>
    </font>
    <font>
      <i/>
      <sz val="7"/>
      <color indexed="55"/>
      <name val="Trebuchet MS"/>
    </font>
    <font>
      <i/>
      <sz val="8"/>
      <color indexed="12"/>
      <name val="Trebuchet MS"/>
    </font>
    <font>
      <sz val="8"/>
      <color indexed="20"/>
      <name val="Trebuchet MS"/>
    </font>
    <font>
      <sz val="8"/>
      <color indexed="1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sz val="8"/>
      <name val="Trebuchet MS"/>
      <family val="2"/>
    </font>
    <font>
      <u/>
      <sz val="11"/>
      <color theme="10"/>
      <name val="Calibri"/>
      <scheme val="minor"/>
    </font>
  </fonts>
  <fills count="5">
    <fill>
      <patternFill patternType="none"/>
    </fill>
    <fill>
      <patternFill patternType="gray125"/>
    </fill>
    <fill>
      <patternFill patternType="solid">
        <fgColor indexed="22"/>
      </patternFill>
    </fill>
    <fill>
      <patternFill patternType="solid">
        <fgColor indexed="43"/>
      </patternFill>
    </fill>
    <fill>
      <patternFill patternType="solid">
        <fgColor indexed="26"/>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right/>
      <top/>
      <bottom style="thin">
        <color indexed="64"/>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41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5"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53"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5"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1"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2" borderId="0" xfId="0" applyFont="1" applyFill="1" applyBorder="1" applyAlignment="1" applyProtection="1">
      <alignment vertical="center"/>
    </xf>
    <xf numFmtId="0" fontId="3" fillId="2" borderId="8" xfId="0" applyFont="1" applyFill="1" applyBorder="1" applyAlignment="1" applyProtection="1">
      <alignment horizontal="left" vertical="center"/>
    </xf>
    <xf numFmtId="0" fontId="0" fillId="2" borderId="9"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0" fillId="2" borderId="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2" fillId="2" borderId="16"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20"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21"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4" xfId="0" applyFont="1" applyBorder="1" applyAlignment="1">
      <alignment vertical="center"/>
    </xf>
    <xf numFmtId="4" fontId="29" fillId="0" borderId="21"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2" fillId="0" borderId="21"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5" xfId="0" applyNumberFormat="1" applyFont="1" applyBorder="1" applyAlignment="1" applyProtection="1">
      <alignment vertical="center"/>
    </xf>
    <xf numFmtId="0" fontId="5" fillId="0" borderId="0" xfId="0" applyFont="1" applyAlignment="1">
      <alignment horizontal="left" vertical="center"/>
    </xf>
    <xf numFmtId="4" fontId="32" fillId="0" borderId="22" xfId="0" applyNumberFormat="1" applyFont="1" applyBorder="1" applyAlignment="1" applyProtection="1">
      <alignment vertical="center"/>
    </xf>
    <xf numFmtId="4" fontId="32" fillId="0" borderId="23" xfId="0" applyNumberFormat="1" applyFont="1" applyBorder="1" applyAlignment="1" applyProtection="1">
      <alignment vertical="center"/>
    </xf>
    <xf numFmtId="166"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4" fillId="3" borderId="0" xfId="0" applyFont="1" applyFill="1" applyAlignment="1">
      <alignment horizontal="left" vertical="center"/>
    </xf>
    <xf numFmtId="0" fontId="33" fillId="3" borderId="0" xfId="1" applyFont="1" applyFill="1" applyAlignment="1">
      <alignment vertical="center"/>
    </xf>
    <xf numFmtId="0" fontId="5" fillId="3"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19" fillId="0" borderId="0" xfId="0" applyFont="1" applyBorder="1" applyAlignment="1" applyProtection="1">
      <alignment horizontal="left" vertical="top"/>
      <protection locked="0"/>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3" xfId="0" applyFont="1" applyBorder="1" applyAlignment="1" applyProtection="1">
      <alignment vertical="center"/>
      <protection locked="0"/>
    </xf>
    <xf numFmtId="0" fontId="0" fillId="0" borderId="25"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3" fillId="2" borderId="9" xfId="0" applyFont="1" applyFill="1" applyBorder="1" applyAlignment="1" applyProtection="1">
      <alignment horizontal="right" vertical="center"/>
    </xf>
    <xf numFmtId="0" fontId="0" fillId="2" borderId="9" xfId="0" applyFont="1" applyFill="1" applyBorder="1" applyAlignment="1" applyProtection="1">
      <alignment vertical="center"/>
      <protection locked="0"/>
    </xf>
    <xf numFmtId="4" fontId="3" fillId="2" borderId="9" xfId="0" applyNumberFormat="1" applyFont="1" applyFill="1" applyBorder="1" applyAlignment="1" applyProtection="1">
      <alignment vertical="center"/>
    </xf>
    <xf numFmtId="0" fontId="0" fillId="2" borderId="26" xfId="0" applyFont="1" applyFill="1" applyBorder="1" applyAlignment="1" applyProtection="1">
      <alignment vertical="center"/>
    </xf>
    <xf numFmtId="0" fontId="0" fillId="0" borderId="11"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2" borderId="0" xfId="0" applyFont="1" applyFill="1" applyBorder="1" applyAlignment="1" applyProtection="1">
      <alignment horizontal="left" vertical="center"/>
    </xf>
    <xf numFmtId="0" fontId="0" fillId="2" borderId="0" xfId="0" applyFont="1" applyFill="1" applyBorder="1" applyAlignment="1" applyProtection="1">
      <alignment vertical="center"/>
      <protection locked="0"/>
    </xf>
    <xf numFmtId="0" fontId="2" fillId="2" borderId="0" xfId="0" applyFont="1" applyFill="1" applyBorder="1" applyAlignment="1" applyProtection="1">
      <alignment horizontal="right" vertical="center"/>
    </xf>
    <xf numFmtId="0" fontId="34"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46" fillId="0" borderId="27" xfId="0" applyFont="1" applyBorder="1" applyAlignment="1" applyProtection="1">
      <alignment horizontal="left"/>
      <protection locked="0"/>
    </xf>
    <xf numFmtId="0" fontId="47" fillId="0" borderId="0" xfId="0" applyFont="1" applyBorder="1" applyAlignment="1" applyProtection="1">
      <alignment horizontal="left" vertical="top"/>
      <protection locked="0"/>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35" fillId="2" borderId="1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21"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21"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21"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9" fillId="0" borderId="0" xfId="0" applyFont="1" applyBorder="1" applyAlignment="1" applyProtection="1">
      <alignment horizontal="left" vertical="center" wrapText="1"/>
    </xf>
    <xf numFmtId="0" fontId="40" fillId="0" borderId="0" xfId="0" applyFont="1" applyAlignment="1" applyProtection="1">
      <alignment vertical="center" wrapText="1"/>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4"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0" fillId="0" borderId="0" xfId="0" applyFont="1" applyBorder="1" applyAlignment="1" applyProtection="1">
      <alignment vertical="center" wrapText="1"/>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21"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21"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167" fontId="0" fillId="4" borderId="28" xfId="0" applyNumberFormat="1" applyFont="1" applyFill="1" applyBorder="1" applyAlignment="1" applyProtection="1">
      <alignment vertical="center"/>
      <protection locked="0"/>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0" xfId="0" applyFont="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0" xfId="0" applyFont="1" applyBorder="1" applyAlignment="1" applyProtection="1">
      <alignment vertical="center" wrapText="1"/>
      <protection locked="0"/>
    </xf>
    <xf numFmtId="0" fontId="47" fillId="0" borderId="0" xfId="0" applyFont="1" applyBorder="1" applyAlignment="1" applyProtection="1">
      <alignment vertical="center"/>
      <protection locked="0"/>
    </xf>
    <xf numFmtId="0" fontId="47" fillId="0" borderId="0" xfId="0" applyFont="1" applyBorder="1" applyAlignment="1" applyProtection="1">
      <alignment horizontal="left" vertical="center"/>
      <protection locked="0"/>
    </xf>
    <xf numFmtId="49" fontId="47" fillId="0" borderId="0" xfId="0" applyNumberFormat="1"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8" fillId="0" borderId="27" xfId="0"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4" fillId="0" borderId="0"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27" xfId="0" applyFont="1" applyBorder="1" applyAlignment="1" applyProtection="1">
      <alignment horizontal="left" vertical="center"/>
      <protection locked="0"/>
    </xf>
    <xf numFmtId="0" fontId="46" fillId="0" borderId="27" xfId="0" applyFont="1" applyBorder="1" applyAlignment="1" applyProtection="1">
      <alignment horizontal="center" vertical="center"/>
      <protection locked="0"/>
    </xf>
    <xf numFmtId="0" fontId="49" fillId="0" borderId="27" xfId="0" applyFont="1" applyBorder="1" applyAlignment="1" applyProtection="1">
      <alignment horizontal="left" vertical="center"/>
      <protection locked="0"/>
    </xf>
    <xf numFmtId="0" fontId="50" fillId="0" borderId="0"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0"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0"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8" fillId="0" borderId="27" xfId="0" applyFont="1" applyBorder="1" applyAlignment="1" applyProtection="1">
      <alignment horizontal="left" vertical="center"/>
      <protection locked="0"/>
    </xf>
    <xf numFmtId="0" fontId="44" fillId="0" borderId="35" xfId="0" applyFont="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8" fillId="0" borderId="0" xfId="0" applyFont="1" applyBorder="1" applyAlignment="1" applyProtection="1">
      <alignment horizontal="left" vertical="center"/>
      <protection locked="0"/>
    </xf>
    <xf numFmtId="0" fontId="49" fillId="0" borderId="0" xfId="0" applyFont="1" applyBorder="1" applyAlignment="1" applyProtection="1">
      <alignment horizontal="left" vertical="center"/>
      <protection locked="0"/>
    </xf>
    <xf numFmtId="0" fontId="47" fillId="0" borderId="27" xfId="0" applyFont="1" applyBorder="1" applyAlignment="1" applyProtection="1">
      <alignment horizontal="left" vertical="center"/>
      <protection locked="0"/>
    </xf>
    <xf numFmtId="0" fontId="44" fillId="0" borderId="0" xfId="0" applyFont="1" applyBorder="1" applyAlignment="1" applyProtection="1">
      <alignment horizontal="left" vertical="center" wrapText="1"/>
      <protection locked="0"/>
    </xf>
    <xf numFmtId="0" fontId="47" fillId="0" borderId="0"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4" xfId="0" applyFont="1" applyBorder="1" applyAlignment="1" applyProtection="1">
      <alignment horizontal="left" vertical="center" wrapText="1"/>
      <protection locked="0"/>
    </xf>
    <xf numFmtId="0" fontId="47" fillId="0" borderId="27" xfId="0" applyFont="1" applyBorder="1" applyAlignment="1" applyProtection="1">
      <alignment horizontal="left" vertical="center" wrapText="1"/>
      <protection locked="0"/>
    </xf>
    <xf numFmtId="0" fontId="47" fillId="0" borderId="35" xfId="0" applyFont="1" applyBorder="1" applyAlignment="1" applyProtection="1">
      <alignment horizontal="left" vertical="center" wrapText="1"/>
      <protection locked="0"/>
    </xf>
    <xf numFmtId="0" fontId="47" fillId="0" borderId="0" xfId="0" applyFont="1" applyBorder="1" applyAlignment="1" applyProtection="1">
      <alignment horizontal="center" vertical="top"/>
      <protection locked="0"/>
    </xf>
    <xf numFmtId="0" fontId="47" fillId="0" borderId="34" xfId="0" applyFont="1" applyBorder="1" applyAlignment="1" applyProtection="1">
      <alignment horizontal="left" vertical="center"/>
      <protection locked="0"/>
    </xf>
    <xf numFmtId="0" fontId="47" fillId="0" borderId="35"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0" xfId="0" applyFont="1" applyBorder="1" applyAlignment="1" applyProtection="1">
      <alignment vertical="center"/>
      <protection locked="0"/>
    </xf>
    <xf numFmtId="0" fontId="49" fillId="0" borderId="27" xfId="0" applyFont="1" applyBorder="1" applyAlignment="1" applyProtection="1">
      <alignment vertical="center"/>
      <protection locked="0"/>
    </xf>
    <xf numFmtId="0" fontId="46" fillId="0" borderId="27" xfId="0" applyFont="1" applyBorder="1" applyAlignment="1" applyProtection="1">
      <alignment vertical="center"/>
      <protection locked="0"/>
    </xf>
    <xf numFmtId="0" fontId="0" fillId="0" borderId="0" xfId="0" applyBorder="1" applyAlignment="1" applyProtection="1">
      <alignment vertical="top"/>
      <protection locked="0"/>
    </xf>
    <xf numFmtId="49" fontId="47" fillId="0" borderId="0" xfId="0" applyNumberFormat="1" applyFont="1" applyBorder="1" applyAlignment="1" applyProtection="1">
      <alignment horizontal="left" vertical="center"/>
      <protection locked="0"/>
    </xf>
    <xf numFmtId="0" fontId="0" fillId="0" borderId="27" xfId="0" applyBorder="1" applyAlignment="1" applyProtection="1">
      <alignment vertical="top"/>
      <protection locked="0"/>
    </xf>
    <xf numFmtId="0" fontId="49" fillId="0" borderId="27"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0" xfId="0" applyFont="1" applyBorder="1" applyAlignment="1" applyProtection="1">
      <alignment horizontal="center" vertical="center"/>
      <protection locked="0"/>
    </xf>
    <xf numFmtId="0" fontId="44" fillId="0" borderId="0" xfId="0" applyFont="1" applyBorder="1" applyAlignment="1" applyProtection="1">
      <alignment horizontal="left" vertical="top"/>
      <protection locked="0"/>
    </xf>
    <xf numFmtId="0" fontId="44" fillId="0" borderId="34" xfId="0" applyFont="1" applyBorder="1" applyAlignment="1" applyProtection="1">
      <alignment vertical="top"/>
      <protection locked="0"/>
    </xf>
    <xf numFmtId="0" fontId="44" fillId="0" borderId="27" xfId="0" applyFont="1" applyBorder="1" applyAlignment="1" applyProtection="1">
      <alignment vertical="top"/>
      <protection locked="0"/>
    </xf>
    <xf numFmtId="0" fontId="44" fillId="0" borderId="35" xfId="0" applyFont="1" applyBorder="1" applyAlignment="1" applyProtection="1">
      <alignment vertical="top"/>
      <protection locked="0"/>
    </xf>
    <xf numFmtId="4" fontId="0" fillId="4" borderId="28" xfId="0" applyNumberFormat="1" applyFont="1" applyFill="1" applyBorder="1" applyAlignment="1" applyProtection="1">
      <alignment vertical="center"/>
      <protection locked="0"/>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0" fontId="0" fillId="0" borderId="0" xfId="0"/>
    <xf numFmtId="0" fontId="23" fillId="0" borderId="20" xfId="0" applyFont="1" applyBorder="1" applyAlignment="1">
      <alignment horizontal="center" vertical="center"/>
    </xf>
    <xf numFmtId="0" fontId="23" fillId="0" borderId="13" xfId="0" applyFont="1" applyBorder="1" applyAlignment="1">
      <alignment horizontal="lef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1" xfId="0" applyFont="1" applyBorder="1" applyAlignment="1" applyProtection="1">
      <alignment horizontal="left" vertical="center"/>
    </xf>
    <xf numFmtId="0" fontId="1" fillId="0" borderId="0" xfId="0" applyFont="1" applyBorder="1" applyAlignment="1" applyProtection="1">
      <alignment horizontal="left" vertical="center"/>
    </xf>
    <xf numFmtId="4" fontId="24" fillId="0" borderId="0" xfId="0" applyNumberFormat="1" applyFont="1" applyAlignment="1" applyProtection="1">
      <alignment horizontal="right" vertical="center"/>
    </xf>
    <xf numFmtId="0" fontId="3" fillId="2" borderId="9" xfId="0" applyFont="1" applyFill="1" applyBorder="1" applyAlignment="1" applyProtection="1">
      <alignment horizontal="left" vertical="center"/>
    </xf>
    <xf numFmtId="0" fontId="0" fillId="2" borderId="9" xfId="0" applyFont="1" applyFill="1" applyBorder="1" applyAlignment="1" applyProtection="1">
      <alignment vertical="center"/>
    </xf>
    <xf numFmtId="4" fontId="3" fillId="2" borderId="9" xfId="0" applyNumberFormat="1" applyFont="1" applyFill="1" applyBorder="1" applyAlignment="1" applyProtection="1">
      <alignment vertical="center"/>
    </xf>
    <xf numFmtId="0" fontId="0" fillId="2" borderId="16" xfId="0" applyFont="1" applyFill="1" applyBorder="1" applyAlignment="1" applyProtection="1">
      <alignment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left" vertical="center"/>
    </xf>
    <xf numFmtId="0" fontId="2" fillId="2" borderId="9" xfId="0" applyFont="1" applyFill="1" applyBorder="1" applyAlignment="1" applyProtection="1">
      <alignment horizontal="center" vertical="center"/>
    </xf>
    <xf numFmtId="0" fontId="2" fillId="2" borderId="9"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7" xfId="0" applyNumberFormat="1" applyFont="1" applyBorder="1" applyAlignment="1" applyProtection="1">
      <alignment vertical="center"/>
    </xf>
    <xf numFmtId="0" fontId="0" fillId="0" borderId="7" xfId="0" applyFont="1" applyBorder="1" applyAlignment="1" applyProtection="1">
      <alignment vertical="center"/>
    </xf>
    <xf numFmtId="0" fontId="33" fillId="3" borderId="0" xfId="1" applyFont="1" applyFill="1" applyAlignment="1">
      <alignment vertical="center"/>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0" fillId="0" borderId="0" xfId="0" applyFont="1" applyAlignment="1" applyProtection="1">
      <alignment vertical="center"/>
    </xf>
    <xf numFmtId="0" fontId="19" fillId="0" borderId="0" xfId="0" applyFont="1" applyBorder="1" applyAlignment="1" applyProtection="1">
      <alignment horizontal="left" vertical="center"/>
    </xf>
    <xf numFmtId="0" fontId="19" fillId="0" borderId="0" xfId="0" applyFont="1" applyAlignment="1" applyProtection="1">
      <alignment horizontal="left" vertical="center"/>
    </xf>
    <xf numFmtId="0" fontId="47" fillId="0" borderId="0" xfId="0" applyFont="1" applyBorder="1" applyAlignment="1" applyProtection="1">
      <alignment horizontal="left" vertical="center" wrapText="1"/>
      <protection locked="0"/>
    </xf>
    <xf numFmtId="0" fontId="45" fillId="0" borderId="0" xfId="0" applyFont="1" applyBorder="1" applyAlignment="1" applyProtection="1">
      <alignment horizontal="center" vertical="center" wrapText="1"/>
      <protection locked="0"/>
    </xf>
    <xf numFmtId="0" fontId="46" fillId="0" borderId="27" xfId="0" applyFont="1" applyBorder="1" applyAlignment="1" applyProtection="1">
      <alignment horizontal="left" wrapText="1"/>
      <protection locked="0"/>
    </xf>
    <xf numFmtId="0" fontId="45" fillId="0" borderId="0" xfId="0" applyFont="1" applyBorder="1" applyAlignment="1" applyProtection="1">
      <alignment horizontal="center" vertical="center"/>
      <protection locked="0"/>
    </xf>
    <xf numFmtId="0" fontId="46" fillId="0" borderId="27" xfId="0" applyFont="1" applyBorder="1" applyAlignment="1" applyProtection="1">
      <alignment horizontal="left"/>
      <protection locked="0"/>
    </xf>
    <xf numFmtId="0" fontId="47" fillId="0" borderId="0" xfId="0" applyFont="1" applyBorder="1" applyAlignment="1" applyProtection="1">
      <alignment horizontal="left" vertical="center"/>
      <protection locked="0"/>
    </xf>
    <xf numFmtId="49" fontId="47" fillId="0" borderId="0" xfId="0" applyNumberFormat="1" applyFont="1" applyBorder="1" applyAlignment="1" applyProtection="1">
      <alignment horizontal="left" vertical="center" wrapText="1"/>
      <protection locked="0"/>
    </xf>
    <xf numFmtId="0" fontId="47" fillId="0" borderId="0" xfId="0" applyFont="1" applyBorder="1" applyAlignment="1" applyProtection="1">
      <alignment horizontal="left" vertical="top"/>
      <protection locked="0"/>
    </xf>
  </cellXfs>
  <cellStyles count="2">
    <cellStyle name="Hyperlink" xfId="1" builtinId="8"/>
    <cellStyle name="Normal"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0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512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614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62"/>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16" t="s">
        <v>718</v>
      </c>
      <c r="B1" s="17"/>
      <c r="C1" s="17"/>
      <c r="D1" s="18" t="s">
        <v>719</v>
      </c>
      <c r="E1" s="17"/>
      <c r="F1" s="17"/>
      <c r="G1" s="17"/>
      <c r="H1" s="17"/>
      <c r="I1" s="17"/>
      <c r="J1" s="17"/>
      <c r="K1" s="19" t="s">
        <v>720</v>
      </c>
      <c r="L1" s="19"/>
      <c r="M1" s="19"/>
      <c r="N1" s="19"/>
      <c r="O1" s="19"/>
      <c r="P1" s="19"/>
      <c r="Q1" s="19"/>
      <c r="R1" s="19"/>
      <c r="S1" s="19"/>
      <c r="T1" s="17"/>
      <c r="U1" s="17"/>
      <c r="V1" s="17"/>
      <c r="W1" s="19" t="s">
        <v>721</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722</v>
      </c>
      <c r="BB1" s="22" t="s">
        <v>723</v>
      </c>
      <c r="BC1" s="21"/>
      <c r="BD1" s="21"/>
      <c r="BE1" s="21"/>
      <c r="BF1" s="21"/>
      <c r="BG1" s="21"/>
      <c r="BH1" s="21"/>
      <c r="BI1" s="21"/>
      <c r="BJ1" s="21"/>
      <c r="BK1" s="21"/>
      <c r="BL1" s="21"/>
      <c r="BM1" s="21"/>
      <c r="BN1" s="21"/>
      <c r="BO1" s="21"/>
      <c r="BP1" s="21"/>
      <c r="BQ1" s="21"/>
      <c r="BR1" s="21"/>
      <c r="BT1" s="23" t="s">
        <v>724</v>
      </c>
      <c r="BU1" s="23" t="s">
        <v>724</v>
      </c>
      <c r="BV1" s="23" t="s">
        <v>725</v>
      </c>
    </row>
    <row r="2" spans="1:74" ht="36.950000000000003" customHeight="1">
      <c r="AR2" s="365"/>
      <c r="AS2" s="365"/>
      <c r="AT2" s="365"/>
      <c r="AU2" s="365"/>
      <c r="AV2" s="365"/>
      <c r="AW2" s="365"/>
      <c r="AX2" s="365"/>
      <c r="AY2" s="365"/>
      <c r="AZ2" s="365"/>
      <c r="BA2" s="365"/>
      <c r="BB2" s="365"/>
      <c r="BC2" s="365"/>
      <c r="BD2" s="365"/>
      <c r="BE2" s="365"/>
      <c r="BS2" s="24" t="s">
        <v>726</v>
      </c>
      <c r="BT2" s="24" t="s">
        <v>727</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726</v>
      </c>
      <c r="BT3" s="24" t="s">
        <v>728</v>
      </c>
    </row>
    <row r="4" spans="1:74" ht="36.950000000000003" customHeight="1">
      <c r="B4" s="28"/>
      <c r="C4" s="29"/>
      <c r="D4" s="30" t="s">
        <v>729</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730</v>
      </c>
      <c r="BE4" s="33" t="s">
        <v>731</v>
      </c>
      <c r="BS4" s="24" t="s">
        <v>732</v>
      </c>
    </row>
    <row r="5" spans="1:74" ht="14.45" customHeight="1">
      <c r="B5" s="28"/>
      <c r="C5" s="29"/>
      <c r="D5" s="34" t="s">
        <v>733</v>
      </c>
      <c r="E5" s="29"/>
      <c r="F5" s="29"/>
      <c r="G5" s="29"/>
      <c r="H5" s="29"/>
      <c r="I5" s="29"/>
      <c r="J5" s="29"/>
      <c r="K5" s="391" t="s">
        <v>734</v>
      </c>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29"/>
      <c r="AQ5" s="31"/>
      <c r="BE5" s="389" t="s">
        <v>735</v>
      </c>
      <c r="BS5" s="24" t="s">
        <v>726</v>
      </c>
    </row>
    <row r="6" spans="1:74" ht="36.950000000000003" customHeight="1">
      <c r="B6" s="28"/>
      <c r="C6" s="29"/>
      <c r="D6" s="36" t="s">
        <v>736</v>
      </c>
      <c r="E6" s="29"/>
      <c r="F6" s="29"/>
      <c r="G6" s="29"/>
      <c r="H6" s="29"/>
      <c r="I6" s="29"/>
      <c r="J6" s="29"/>
      <c r="K6" s="393" t="s">
        <v>737</v>
      </c>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29"/>
      <c r="AQ6" s="31"/>
      <c r="BE6" s="390"/>
      <c r="BS6" s="24" t="s">
        <v>738</v>
      </c>
    </row>
    <row r="7" spans="1:74" ht="14.45" customHeight="1">
      <c r="B7" s="28"/>
      <c r="C7" s="29"/>
      <c r="D7" s="37" t="s">
        <v>739</v>
      </c>
      <c r="E7" s="29"/>
      <c r="F7" s="29"/>
      <c r="G7" s="29"/>
      <c r="H7" s="29"/>
      <c r="I7" s="29"/>
      <c r="J7" s="29"/>
      <c r="K7" s="35" t="s">
        <v>740</v>
      </c>
      <c r="L7" s="29"/>
      <c r="M7" s="29"/>
      <c r="N7" s="29"/>
      <c r="O7" s="29"/>
      <c r="P7" s="29"/>
      <c r="Q7" s="29"/>
      <c r="R7" s="29"/>
      <c r="S7" s="29"/>
      <c r="T7" s="29"/>
      <c r="U7" s="29"/>
      <c r="V7" s="29"/>
      <c r="W7" s="29"/>
      <c r="X7" s="29"/>
      <c r="Y7" s="29"/>
      <c r="Z7" s="29"/>
      <c r="AA7" s="29"/>
      <c r="AB7" s="29"/>
      <c r="AC7" s="29"/>
      <c r="AD7" s="29"/>
      <c r="AE7" s="29"/>
      <c r="AF7" s="29"/>
      <c r="AG7" s="29"/>
      <c r="AH7" s="29"/>
      <c r="AI7" s="29"/>
      <c r="AJ7" s="29"/>
      <c r="AK7" s="37" t="s">
        <v>741</v>
      </c>
      <c r="AL7" s="29"/>
      <c r="AM7" s="29"/>
      <c r="AN7" s="35" t="s">
        <v>742</v>
      </c>
      <c r="AO7" s="29"/>
      <c r="AP7" s="29"/>
      <c r="AQ7" s="31"/>
      <c r="BE7" s="390"/>
      <c r="BS7" s="24" t="s">
        <v>738</v>
      </c>
    </row>
    <row r="8" spans="1:74" ht="14.45" customHeight="1">
      <c r="B8" s="28"/>
      <c r="C8" s="29"/>
      <c r="D8" s="37" t="s">
        <v>743</v>
      </c>
      <c r="E8" s="29"/>
      <c r="F8" s="29"/>
      <c r="G8" s="29"/>
      <c r="H8" s="29"/>
      <c r="I8" s="29"/>
      <c r="J8" s="29"/>
      <c r="K8" s="35" t="s">
        <v>744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745</v>
      </c>
      <c r="AL8" s="29"/>
      <c r="AM8" s="29"/>
      <c r="AN8" s="38" t="s">
        <v>746</v>
      </c>
      <c r="AO8" s="29"/>
      <c r="AP8" s="29"/>
      <c r="AQ8" s="31"/>
      <c r="BE8" s="390"/>
      <c r="BS8" s="24" t="s">
        <v>747</v>
      </c>
    </row>
    <row r="9" spans="1:74" ht="29.25" customHeight="1">
      <c r="B9" s="28"/>
      <c r="C9" s="29"/>
      <c r="D9" s="34" t="s">
        <v>748</v>
      </c>
      <c r="E9" s="29"/>
      <c r="F9" s="29"/>
      <c r="G9" s="29"/>
      <c r="H9" s="29"/>
      <c r="I9" s="29"/>
      <c r="J9" s="29"/>
      <c r="K9" s="39" t="s">
        <v>749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750</v>
      </c>
      <c r="AL9" s="29"/>
      <c r="AM9" s="29"/>
      <c r="AN9" s="39" t="s">
        <v>751</v>
      </c>
      <c r="AO9" s="29"/>
      <c r="AP9" s="29"/>
      <c r="AQ9" s="31"/>
      <c r="BE9" s="390"/>
      <c r="BS9" s="24" t="s">
        <v>752</v>
      </c>
    </row>
    <row r="10" spans="1:74" ht="14.45" customHeight="1">
      <c r="B10" s="28"/>
      <c r="C10" s="29"/>
      <c r="D10" s="37" t="s">
        <v>753</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754</v>
      </c>
      <c r="AL10" s="29"/>
      <c r="AM10" s="29"/>
      <c r="AN10" s="35" t="s">
        <v>755</v>
      </c>
      <c r="AO10" s="29"/>
      <c r="AP10" s="29"/>
      <c r="AQ10" s="31"/>
      <c r="BE10" s="390"/>
      <c r="BS10" s="24" t="s">
        <v>738</v>
      </c>
    </row>
    <row r="11" spans="1:74" ht="18.399999999999999" customHeight="1">
      <c r="B11" s="28"/>
      <c r="C11" s="29"/>
      <c r="D11" s="29"/>
      <c r="E11" s="35" t="s">
        <v>756</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757</v>
      </c>
      <c r="AL11" s="29"/>
      <c r="AM11" s="29"/>
      <c r="AN11" s="35" t="s">
        <v>758</v>
      </c>
      <c r="AO11" s="29"/>
      <c r="AP11" s="29"/>
      <c r="AQ11" s="31"/>
      <c r="BE11" s="390"/>
      <c r="BS11" s="24" t="s">
        <v>738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0"/>
      <c r="BS12" s="24" t="s">
        <v>738</v>
      </c>
    </row>
    <row r="13" spans="1:74" ht="14.45" customHeight="1">
      <c r="B13" s="28"/>
      <c r="C13" s="29"/>
      <c r="D13" s="37" t="s">
        <v>759</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754</v>
      </c>
      <c r="AL13" s="29"/>
      <c r="AM13" s="29"/>
      <c r="AN13" s="40" t="s">
        <v>760</v>
      </c>
      <c r="AO13" s="29"/>
      <c r="AP13" s="29"/>
      <c r="AQ13" s="31"/>
      <c r="BE13" s="390"/>
      <c r="BS13" s="24" t="s">
        <v>738</v>
      </c>
    </row>
    <row r="14" spans="1:74" ht="15">
      <c r="B14" s="28"/>
      <c r="C14" s="29"/>
      <c r="D14" s="29"/>
      <c r="E14" s="394" t="s">
        <v>760</v>
      </c>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7" t="s">
        <v>757</v>
      </c>
      <c r="AL14" s="29"/>
      <c r="AM14" s="29"/>
      <c r="AN14" s="40" t="s">
        <v>760</v>
      </c>
      <c r="AO14" s="29"/>
      <c r="AP14" s="29"/>
      <c r="AQ14" s="31"/>
      <c r="BE14" s="390"/>
      <c r="BS14" s="24" t="s">
        <v>738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0"/>
      <c r="BS15" s="24" t="s">
        <v>724</v>
      </c>
    </row>
    <row r="16" spans="1:74" ht="14.45" customHeight="1">
      <c r="B16" s="28"/>
      <c r="C16" s="29"/>
      <c r="D16" s="37" t="s">
        <v>761</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754</v>
      </c>
      <c r="AL16" s="29"/>
      <c r="AM16" s="29"/>
      <c r="AN16" s="35" t="s">
        <v>762</v>
      </c>
      <c r="AO16" s="29"/>
      <c r="AP16" s="29"/>
      <c r="AQ16" s="31"/>
      <c r="BE16" s="390"/>
      <c r="BS16" s="24" t="s">
        <v>724</v>
      </c>
    </row>
    <row r="17" spans="2:71" ht="18.399999999999999" customHeight="1">
      <c r="B17" s="28"/>
      <c r="C17" s="29"/>
      <c r="D17" s="29"/>
      <c r="E17" s="35" t="s">
        <v>763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757</v>
      </c>
      <c r="AL17" s="29"/>
      <c r="AM17" s="29"/>
      <c r="AN17" s="35" t="s">
        <v>764</v>
      </c>
      <c r="AO17" s="29"/>
      <c r="AP17" s="29"/>
      <c r="AQ17" s="31"/>
      <c r="BE17" s="390"/>
      <c r="BS17" s="24" t="s">
        <v>765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0"/>
      <c r="BS18" s="24" t="s">
        <v>726</v>
      </c>
    </row>
    <row r="19" spans="2:71" ht="14.45" customHeight="1">
      <c r="B19" s="28"/>
      <c r="C19" s="29"/>
      <c r="D19" s="37" t="s">
        <v>766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0"/>
      <c r="BS19" s="24" t="s">
        <v>726</v>
      </c>
    </row>
    <row r="20" spans="2:71" ht="77.25" customHeight="1">
      <c r="B20" s="28"/>
      <c r="C20" s="29"/>
      <c r="D20" s="29"/>
      <c r="E20" s="396" t="s">
        <v>767</v>
      </c>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29"/>
      <c r="AP20" s="29"/>
      <c r="AQ20" s="31"/>
      <c r="BE20" s="390"/>
      <c r="BS20" s="24" t="s">
        <v>724</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0"/>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90"/>
    </row>
    <row r="23" spans="2:71" s="1" customFormat="1" ht="25.9" customHeight="1">
      <c r="B23" s="42"/>
      <c r="C23" s="43"/>
      <c r="D23" s="44" t="s">
        <v>768</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97">
        <f>ROUND(AG51,2)</f>
        <v>196200</v>
      </c>
      <c r="AL23" s="398"/>
      <c r="AM23" s="398"/>
      <c r="AN23" s="398"/>
      <c r="AO23" s="398"/>
      <c r="AP23" s="43"/>
      <c r="AQ23" s="46"/>
      <c r="BE23" s="390"/>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90"/>
    </row>
    <row r="25" spans="2:71" s="1" customFormat="1">
      <c r="B25" s="42"/>
      <c r="C25" s="43"/>
      <c r="D25" s="43"/>
      <c r="E25" s="43"/>
      <c r="F25" s="43"/>
      <c r="G25" s="43"/>
      <c r="H25" s="43"/>
      <c r="I25" s="43"/>
      <c r="J25" s="43"/>
      <c r="K25" s="43"/>
      <c r="L25" s="388" t="s">
        <v>769</v>
      </c>
      <c r="M25" s="388"/>
      <c r="N25" s="388"/>
      <c r="O25" s="388"/>
      <c r="P25" s="43"/>
      <c r="Q25" s="43"/>
      <c r="R25" s="43"/>
      <c r="S25" s="43"/>
      <c r="T25" s="43"/>
      <c r="U25" s="43"/>
      <c r="V25" s="43"/>
      <c r="W25" s="388" t="s">
        <v>770</v>
      </c>
      <c r="X25" s="388"/>
      <c r="Y25" s="388"/>
      <c r="Z25" s="388"/>
      <c r="AA25" s="388"/>
      <c r="AB25" s="388"/>
      <c r="AC25" s="388"/>
      <c r="AD25" s="388"/>
      <c r="AE25" s="388"/>
      <c r="AF25" s="43"/>
      <c r="AG25" s="43"/>
      <c r="AH25" s="43"/>
      <c r="AI25" s="43"/>
      <c r="AJ25" s="43"/>
      <c r="AK25" s="388" t="s">
        <v>771</v>
      </c>
      <c r="AL25" s="388"/>
      <c r="AM25" s="388"/>
      <c r="AN25" s="388"/>
      <c r="AO25" s="388"/>
      <c r="AP25" s="43"/>
      <c r="AQ25" s="46"/>
      <c r="BE25" s="390"/>
    </row>
    <row r="26" spans="2:71" s="2" customFormat="1" ht="14.45" customHeight="1">
      <c r="B26" s="48"/>
      <c r="C26" s="49"/>
      <c r="D26" s="50" t="s">
        <v>772</v>
      </c>
      <c r="E26" s="49"/>
      <c r="F26" s="50" t="s">
        <v>773</v>
      </c>
      <c r="G26" s="49"/>
      <c r="H26" s="49"/>
      <c r="I26" s="49"/>
      <c r="J26" s="49"/>
      <c r="K26" s="49"/>
      <c r="L26" s="385">
        <v>0.21</v>
      </c>
      <c r="M26" s="386"/>
      <c r="N26" s="386"/>
      <c r="O26" s="386"/>
      <c r="P26" s="49"/>
      <c r="Q26" s="49"/>
      <c r="R26" s="49"/>
      <c r="S26" s="49"/>
      <c r="T26" s="49"/>
      <c r="U26" s="49"/>
      <c r="V26" s="49"/>
      <c r="W26" s="387">
        <f>ROUND(AZ51,2)</f>
        <v>196200</v>
      </c>
      <c r="X26" s="386"/>
      <c r="Y26" s="386"/>
      <c r="Z26" s="386"/>
      <c r="AA26" s="386"/>
      <c r="AB26" s="386"/>
      <c r="AC26" s="386"/>
      <c r="AD26" s="386"/>
      <c r="AE26" s="386"/>
      <c r="AF26" s="49"/>
      <c r="AG26" s="49"/>
      <c r="AH26" s="49"/>
      <c r="AI26" s="49"/>
      <c r="AJ26" s="49"/>
      <c r="AK26" s="387">
        <f>ROUND(AV51,2)</f>
        <v>41202</v>
      </c>
      <c r="AL26" s="386"/>
      <c r="AM26" s="386"/>
      <c r="AN26" s="386"/>
      <c r="AO26" s="386"/>
      <c r="AP26" s="49"/>
      <c r="AQ26" s="51"/>
      <c r="BE26" s="390"/>
    </row>
    <row r="27" spans="2:71" s="2" customFormat="1" ht="14.45" customHeight="1">
      <c r="B27" s="48"/>
      <c r="C27" s="49"/>
      <c r="D27" s="49"/>
      <c r="E27" s="49"/>
      <c r="F27" s="50" t="s">
        <v>774</v>
      </c>
      <c r="G27" s="49"/>
      <c r="H27" s="49"/>
      <c r="I27" s="49"/>
      <c r="J27" s="49"/>
      <c r="K27" s="49"/>
      <c r="L27" s="385">
        <v>0.15</v>
      </c>
      <c r="M27" s="386"/>
      <c r="N27" s="386"/>
      <c r="O27" s="386"/>
      <c r="P27" s="49"/>
      <c r="Q27" s="49"/>
      <c r="R27" s="49"/>
      <c r="S27" s="49"/>
      <c r="T27" s="49"/>
      <c r="U27" s="49"/>
      <c r="V27" s="49"/>
      <c r="W27" s="387">
        <f>ROUND(BA51,2)</f>
        <v>0</v>
      </c>
      <c r="X27" s="386"/>
      <c r="Y27" s="386"/>
      <c r="Z27" s="386"/>
      <c r="AA27" s="386"/>
      <c r="AB27" s="386"/>
      <c r="AC27" s="386"/>
      <c r="AD27" s="386"/>
      <c r="AE27" s="386"/>
      <c r="AF27" s="49"/>
      <c r="AG27" s="49"/>
      <c r="AH27" s="49"/>
      <c r="AI27" s="49"/>
      <c r="AJ27" s="49"/>
      <c r="AK27" s="387">
        <f>ROUND(AW51,2)</f>
        <v>0</v>
      </c>
      <c r="AL27" s="386"/>
      <c r="AM27" s="386"/>
      <c r="AN27" s="386"/>
      <c r="AO27" s="386"/>
      <c r="AP27" s="49"/>
      <c r="AQ27" s="51"/>
      <c r="BE27" s="390"/>
    </row>
    <row r="28" spans="2:71" s="2" customFormat="1" ht="14.45" hidden="1" customHeight="1">
      <c r="B28" s="48"/>
      <c r="C28" s="49"/>
      <c r="D28" s="49"/>
      <c r="E28" s="49"/>
      <c r="F28" s="50" t="s">
        <v>775</v>
      </c>
      <c r="G28" s="49"/>
      <c r="H28" s="49"/>
      <c r="I28" s="49"/>
      <c r="J28" s="49"/>
      <c r="K28" s="49"/>
      <c r="L28" s="385">
        <v>0.21</v>
      </c>
      <c r="M28" s="386"/>
      <c r="N28" s="386"/>
      <c r="O28" s="386"/>
      <c r="P28" s="49"/>
      <c r="Q28" s="49"/>
      <c r="R28" s="49"/>
      <c r="S28" s="49"/>
      <c r="T28" s="49"/>
      <c r="U28" s="49"/>
      <c r="V28" s="49"/>
      <c r="W28" s="387">
        <f>ROUND(BB51,2)</f>
        <v>0</v>
      </c>
      <c r="X28" s="386"/>
      <c r="Y28" s="386"/>
      <c r="Z28" s="386"/>
      <c r="AA28" s="386"/>
      <c r="AB28" s="386"/>
      <c r="AC28" s="386"/>
      <c r="AD28" s="386"/>
      <c r="AE28" s="386"/>
      <c r="AF28" s="49"/>
      <c r="AG28" s="49"/>
      <c r="AH28" s="49"/>
      <c r="AI28" s="49"/>
      <c r="AJ28" s="49"/>
      <c r="AK28" s="387">
        <v>0</v>
      </c>
      <c r="AL28" s="386"/>
      <c r="AM28" s="386"/>
      <c r="AN28" s="386"/>
      <c r="AO28" s="386"/>
      <c r="AP28" s="49"/>
      <c r="AQ28" s="51"/>
      <c r="BE28" s="390"/>
    </row>
    <row r="29" spans="2:71" s="2" customFormat="1" ht="14.45" hidden="1" customHeight="1">
      <c r="B29" s="48"/>
      <c r="C29" s="49"/>
      <c r="D29" s="49"/>
      <c r="E29" s="49"/>
      <c r="F29" s="50" t="s">
        <v>776</v>
      </c>
      <c r="G29" s="49"/>
      <c r="H29" s="49"/>
      <c r="I29" s="49"/>
      <c r="J29" s="49"/>
      <c r="K29" s="49"/>
      <c r="L29" s="385">
        <v>0.15</v>
      </c>
      <c r="M29" s="386"/>
      <c r="N29" s="386"/>
      <c r="O29" s="386"/>
      <c r="P29" s="49"/>
      <c r="Q29" s="49"/>
      <c r="R29" s="49"/>
      <c r="S29" s="49"/>
      <c r="T29" s="49"/>
      <c r="U29" s="49"/>
      <c r="V29" s="49"/>
      <c r="W29" s="387">
        <f>ROUND(BC51,2)</f>
        <v>0</v>
      </c>
      <c r="X29" s="386"/>
      <c r="Y29" s="386"/>
      <c r="Z29" s="386"/>
      <c r="AA29" s="386"/>
      <c r="AB29" s="386"/>
      <c r="AC29" s="386"/>
      <c r="AD29" s="386"/>
      <c r="AE29" s="386"/>
      <c r="AF29" s="49"/>
      <c r="AG29" s="49"/>
      <c r="AH29" s="49"/>
      <c r="AI29" s="49"/>
      <c r="AJ29" s="49"/>
      <c r="AK29" s="387">
        <v>0</v>
      </c>
      <c r="AL29" s="386"/>
      <c r="AM29" s="386"/>
      <c r="AN29" s="386"/>
      <c r="AO29" s="386"/>
      <c r="AP29" s="49"/>
      <c r="AQ29" s="51"/>
      <c r="BE29" s="390"/>
    </row>
    <row r="30" spans="2:71" s="2" customFormat="1" ht="14.45" hidden="1" customHeight="1">
      <c r="B30" s="48"/>
      <c r="C30" s="49"/>
      <c r="D30" s="49"/>
      <c r="E30" s="49"/>
      <c r="F30" s="50" t="s">
        <v>777</v>
      </c>
      <c r="G30" s="49"/>
      <c r="H30" s="49"/>
      <c r="I30" s="49"/>
      <c r="J30" s="49"/>
      <c r="K30" s="49"/>
      <c r="L30" s="385">
        <v>0</v>
      </c>
      <c r="M30" s="386"/>
      <c r="N30" s="386"/>
      <c r="O30" s="386"/>
      <c r="P30" s="49"/>
      <c r="Q30" s="49"/>
      <c r="R30" s="49"/>
      <c r="S30" s="49"/>
      <c r="T30" s="49"/>
      <c r="U30" s="49"/>
      <c r="V30" s="49"/>
      <c r="W30" s="387">
        <f>ROUND(BD51,2)</f>
        <v>0</v>
      </c>
      <c r="X30" s="386"/>
      <c r="Y30" s="386"/>
      <c r="Z30" s="386"/>
      <c r="AA30" s="386"/>
      <c r="AB30" s="386"/>
      <c r="AC30" s="386"/>
      <c r="AD30" s="386"/>
      <c r="AE30" s="386"/>
      <c r="AF30" s="49"/>
      <c r="AG30" s="49"/>
      <c r="AH30" s="49"/>
      <c r="AI30" s="49"/>
      <c r="AJ30" s="49"/>
      <c r="AK30" s="387">
        <v>0</v>
      </c>
      <c r="AL30" s="386"/>
      <c r="AM30" s="386"/>
      <c r="AN30" s="386"/>
      <c r="AO30" s="386"/>
      <c r="AP30" s="49"/>
      <c r="AQ30" s="51"/>
      <c r="BE30" s="390"/>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90"/>
    </row>
    <row r="32" spans="2:71" s="1" customFormat="1" ht="25.9" customHeight="1">
      <c r="B32" s="42"/>
      <c r="C32" s="52"/>
      <c r="D32" s="53" t="s">
        <v>778</v>
      </c>
      <c r="E32" s="54"/>
      <c r="F32" s="54"/>
      <c r="G32" s="54"/>
      <c r="H32" s="54"/>
      <c r="I32" s="54"/>
      <c r="J32" s="54"/>
      <c r="K32" s="54"/>
      <c r="L32" s="54"/>
      <c r="M32" s="54"/>
      <c r="N32" s="54"/>
      <c r="O32" s="54"/>
      <c r="P32" s="54"/>
      <c r="Q32" s="54"/>
      <c r="R32" s="54"/>
      <c r="S32" s="54"/>
      <c r="T32" s="55" t="s">
        <v>779</v>
      </c>
      <c r="U32" s="54"/>
      <c r="V32" s="54"/>
      <c r="W32" s="54"/>
      <c r="X32" s="373" t="s">
        <v>780</v>
      </c>
      <c r="Y32" s="374"/>
      <c r="Z32" s="374"/>
      <c r="AA32" s="374"/>
      <c r="AB32" s="374"/>
      <c r="AC32" s="54"/>
      <c r="AD32" s="54"/>
      <c r="AE32" s="54"/>
      <c r="AF32" s="54"/>
      <c r="AG32" s="54"/>
      <c r="AH32" s="54"/>
      <c r="AI32" s="54"/>
      <c r="AJ32" s="54"/>
      <c r="AK32" s="375">
        <f>SUM(AK23:AK30)</f>
        <v>237402</v>
      </c>
      <c r="AL32" s="374"/>
      <c r="AM32" s="374"/>
      <c r="AN32" s="374"/>
      <c r="AO32" s="376"/>
      <c r="AP32" s="52"/>
      <c r="AQ32" s="56"/>
      <c r="BE32" s="390"/>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781</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733</v>
      </c>
      <c r="D41" s="67"/>
      <c r="E41" s="67"/>
      <c r="F41" s="67"/>
      <c r="G41" s="67"/>
      <c r="H41" s="67"/>
      <c r="I41" s="67"/>
      <c r="J41" s="67"/>
      <c r="K41" s="67"/>
      <c r="L41" s="67" t="str">
        <f>K5</f>
        <v>214032-HDP_Brno</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736</v>
      </c>
      <c r="D42" s="71"/>
      <c r="E42" s="71"/>
      <c r="F42" s="71"/>
      <c r="G42" s="71"/>
      <c r="H42" s="71"/>
      <c r="I42" s="71"/>
      <c r="J42" s="71"/>
      <c r="K42" s="71"/>
      <c r="L42" s="381" t="str">
        <f>K6</f>
        <v>ČOV Olomouc - Rekonstrukce dmýcharny včetně rozvodny</v>
      </c>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5">
      <c r="B44" s="42"/>
      <c r="C44" s="66" t="s">
        <v>743</v>
      </c>
      <c r="D44" s="64"/>
      <c r="E44" s="64"/>
      <c r="F44" s="64"/>
      <c r="G44" s="64"/>
      <c r="H44" s="64"/>
      <c r="I44" s="64"/>
      <c r="J44" s="64"/>
      <c r="K44" s="64"/>
      <c r="L44" s="73" t="str">
        <f>IF(K8="","",K8)</f>
        <v>Olomouc</v>
      </c>
      <c r="M44" s="64"/>
      <c r="N44" s="64"/>
      <c r="O44" s="64"/>
      <c r="P44" s="64"/>
      <c r="Q44" s="64"/>
      <c r="R44" s="64"/>
      <c r="S44" s="64"/>
      <c r="T44" s="64"/>
      <c r="U44" s="64"/>
      <c r="V44" s="64"/>
      <c r="W44" s="64"/>
      <c r="X44" s="64"/>
      <c r="Y44" s="64"/>
      <c r="Z44" s="64"/>
      <c r="AA44" s="64"/>
      <c r="AB44" s="64"/>
      <c r="AC44" s="64"/>
      <c r="AD44" s="64"/>
      <c r="AE44" s="64"/>
      <c r="AF44" s="64"/>
      <c r="AG44" s="64"/>
      <c r="AH44" s="64"/>
      <c r="AI44" s="66" t="s">
        <v>745</v>
      </c>
      <c r="AJ44" s="64"/>
      <c r="AK44" s="64"/>
      <c r="AL44" s="64"/>
      <c r="AM44" s="383" t="str">
        <f>IF(AN8= "","",AN8)</f>
        <v>28.6.2016</v>
      </c>
      <c r="AN44" s="383"/>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5">
      <c r="B46" s="42"/>
      <c r="C46" s="66" t="s">
        <v>753</v>
      </c>
      <c r="D46" s="64"/>
      <c r="E46" s="64"/>
      <c r="F46" s="64"/>
      <c r="G46" s="64"/>
      <c r="H46" s="64"/>
      <c r="I46" s="64"/>
      <c r="J46" s="64"/>
      <c r="K46" s="64"/>
      <c r="L46" s="67" t="str">
        <f>IF(E11= "","",E11)</f>
        <v>Statutární město Olomouc, Horní nám. 583, 779 11</v>
      </c>
      <c r="M46" s="64"/>
      <c r="N46" s="64"/>
      <c r="O46" s="64"/>
      <c r="P46" s="64"/>
      <c r="Q46" s="64"/>
      <c r="R46" s="64"/>
      <c r="S46" s="64"/>
      <c r="T46" s="64"/>
      <c r="U46" s="64"/>
      <c r="V46" s="64"/>
      <c r="W46" s="64"/>
      <c r="X46" s="64"/>
      <c r="Y46" s="64"/>
      <c r="Z46" s="64"/>
      <c r="AA46" s="64"/>
      <c r="AB46" s="64"/>
      <c r="AC46" s="64"/>
      <c r="AD46" s="64"/>
      <c r="AE46" s="64"/>
      <c r="AF46" s="64"/>
      <c r="AG46" s="64"/>
      <c r="AH46" s="64"/>
      <c r="AI46" s="66" t="s">
        <v>761</v>
      </c>
      <c r="AJ46" s="64"/>
      <c r="AK46" s="64"/>
      <c r="AL46" s="64"/>
      <c r="AM46" s="384" t="str">
        <f>IF(E17="","",E17)</f>
        <v>Sweco Hydroprojekt a.s., divize Morava</v>
      </c>
      <c r="AN46" s="384"/>
      <c r="AO46" s="384"/>
      <c r="AP46" s="384"/>
      <c r="AQ46" s="64"/>
      <c r="AR46" s="62"/>
      <c r="AS46" s="366" t="s">
        <v>782</v>
      </c>
      <c r="AT46" s="367"/>
      <c r="AU46" s="75"/>
      <c r="AV46" s="75"/>
      <c r="AW46" s="75"/>
      <c r="AX46" s="75"/>
      <c r="AY46" s="75"/>
      <c r="AZ46" s="75"/>
      <c r="BA46" s="75"/>
      <c r="BB46" s="75"/>
      <c r="BC46" s="75"/>
      <c r="BD46" s="76"/>
    </row>
    <row r="47" spans="2:56" s="1" customFormat="1" ht="15">
      <c r="B47" s="42"/>
      <c r="C47" s="66" t="s">
        <v>759</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68"/>
      <c r="AT47" s="369"/>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70"/>
      <c r="AT48" s="371"/>
      <c r="AU48" s="43"/>
      <c r="AV48" s="43"/>
      <c r="AW48" s="43"/>
      <c r="AX48" s="43"/>
      <c r="AY48" s="43"/>
      <c r="AZ48" s="43"/>
      <c r="BA48" s="43"/>
      <c r="BB48" s="43"/>
      <c r="BC48" s="43"/>
      <c r="BD48" s="79"/>
    </row>
    <row r="49" spans="1:91" s="1" customFormat="1" ht="29.25" customHeight="1">
      <c r="B49" s="42"/>
      <c r="C49" s="377" t="s">
        <v>783</v>
      </c>
      <c r="D49" s="378"/>
      <c r="E49" s="378"/>
      <c r="F49" s="378"/>
      <c r="G49" s="378"/>
      <c r="H49" s="54"/>
      <c r="I49" s="379" t="s">
        <v>784</v>
      </c>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80" t="s">
        <v>785</v>
      </c>
      <c r="AH49" s="378"/>
      <c r="AI49" s="378"/>
      <c r="AJ49" s="378"/>
      <c r="AK49" s="378"/>
      <c r="AL49" s="378"/>
      <c r="AM49" s="378"/>
      <c r="AN49" s="379" t="s">
        <v>786</v>
      </c>
      <c r="AO49" s="378"/>
      <c r="AP49" s="378"/>
      <c r="AQ49" s="80" t="s">
        <v>787</v>
      </c>
      <c r="AR49" s="62"/>
      <c r="AS49" s="81" t="s">
        <v>788</v>
      </c>
      <c r="AT49" s="82" t="s">
        <v>789</v>
      </c>
      <c r="AU49" s="82" t="s">
        <v>790</v>
      </c>
      <c r="AV49" s="82" t="s">
        <v>791</v>
      </c>
      <c r="AW49" s="82" t="s">
        <v>792</v>
      </c>
      <c r="AX49" s="82" t="s">
        <v>793</v>
      </c>
      <c r="AY49" s="82" t="s">
        <v>794</v>
      </c>
      <c r="AZ49" s="82" t="s">
        <v>795</v>
      </c>
      <c r="BA49" s="82" t="s">
        <v>796</v>
      </c>
      <c r="BB49" s="82" t="s">
        <v>797</v>
      </c>
      <c r="BC49" s="82" t="s">
        <v>798</v>
      </c>
      <c r="BD49" s="83" t="s">
        <v>799</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4"/>
      <c r="AT50" s="85"/>
      <c r="AU50" s="85"/>
      <c r="AV50" s="85"/>
      <c r="AW50" s="85"/>
      <c r="AX50" s="85"/>
      <c r="AY50" s="85"/>
      <c r="AZ50" s="85"/>
      <c r="BA50" s="85"/>
      <c r="BB50" s="85"/>
      <c r="BC50" s="85"/>
      <c r="BD50" s="86"/>
    </row>
    <row r="51" spans="1:91" s="4" customFormat="1" ht="32.450000000000003" customHeight="1">
      <c r="B51" s="69"/>
      <c r="C51" s="87" t="s">
        <v>800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72">
        <f>ROUND(AG52+AG54+AG56+AG59,2)</f>
        <v>196200</v>
      </c>
      <c r="AH51" s="372"/>
      <c r="AI51" s="372"/>
      <c r="AJ51" s="372"/>
      <c r="AK51" s="372"/>
      <c r="AL51" s="372"/>
      <c r="AM51" s="372"/>
      <c r="AN51" s="361">
        <f t="shared" ref="AN51:AN60" si="0">SUM(AG51,AT51)</f>
        <v>237402</v>
      </c>
      <c r="AO51" s="361"/>
      <c r="AP51" s="361"/>
      <c r="AQ51" s="89" t="s">
        <v>801</v>
      </c>
      <c r="AR51" s="72"/>
      <c r="AS51" s="90">
        <f>ROUND(AS52+AS54+AS56+AS59,2)</f>
        <v>0</v>
      </c>
      <c r="AT51" s="91">
        <f t="shared" ref="AT51:AT60" si="1">ROUND(SUM(AV51:AW51),2)</f>
        <v>41202</v>
      </c>
      <c r="AU51" s="92">
        <f>ROUND(AU52+AU54+AU56+AU59,5)</f>
        <v>0</v>
      </c>
      <c r="AV51" s="91">
        <f>ROUND(AZ51*L26,2)</f>
        <v>41202</v>
      </c>
      <c r="AW51" s="91">
        <f>ROUND(BA51*L27,2)</f>
        <v>0</v>
      </c>
      <c r="AX51" s="91">
        <f>ROUND(BB51*L26,2)</f>
        <v>0</v>
      </c>
      <c r="AY51" s="91">
        <f>ROUND(BC51*L27,2)</f>
        <v>0</v>
      </c>
      <c r="AZ51" s="91">
        <f>ROUND(AZ52+AZ54+AZ56+AZ59,2)</f>
        <v>196200</v>
      </c>
      <c r="BA51" s="91">
        <f>ROUND(BA52+BA54+BA56+BA59,2)</f>
        <v>0</v>
      </c>
      <c r="BB51" s="91">
        <f>ROUND(BB52+BB54+BB56+BB59,2)</f>
        <v>0</v>
      </c>
      <c r="BC51" s="91">
        <f>ROUND(BC52+BC54+BC56+BC59,2)</f>
        <v>0</v>
      </c>
      <c r="BD51" s="93">
        <f>ROUND(BD52+BD54+BD56+BD59,2)</f>
        <v>0</v>
      </c>
      <c r="BS51" s="94" t="s">
        <v>802</v>
      </c>
      <c r="BT51" s="94" t="s">
        <v>803</v>
      </c>
      <c r="BU51" s="95" t="s">
        <v>804</v>
      </c>
      <c r="BV51" s="94" t="s">
        <v>805</v>
      </c>
      <c r="BW51" s="94" t="s">
        <v>725</v>
      </c>
      <c r="BX51" s="94" t="s">
        <v>806</v>
      </c>
      <c r="CL51" s="94" t="s">
        <v>740</v>
      </c>
    </row>
    <row r="52" spans="1:91" s="5" customFormat="1" ht="22.5" customHeight="1">
      <c r="B52" s="96"/>
      <c r="C52" s="97"/>
      <c r="D52" s="360" t="s">
        <v>807</v>
      </c>
      <c r="E52" s="360"/>
      <c r="F52" s="360"/>
      <c r="G52" s="360"/>
      <c r="H52" s="360"/>
      <c r="I52" s="98"/>
      <c r="J52" s="360" t="s">
        <v>808</v>
      </c>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59">
        <f>ROUND(AG53,2)</f>
        <v>0</v>
      </c>
      <c r="AH52" s="358"/>
      <c r="AI52" s="358"/>
      <c r="AJ52" s="358"/>
      <c r="AK52" s="358"/>
      <c r="AL52" s="358"/>
      <c r="AM52" s="358"/>
      <c r="AN52" s="357">
        <f t="shared" si="0"/>
        <v>0</v>
      </c>
      <c r="AO52" s="358"/>
      <c r="AP52" s="358"/>
      <c r="AQ52" s="99" t="s">
        <v>809</v>
      </c>
      <c r="AR52" s="100"/>
      <c r="AS52" s="101">
        <f>ROUND(AS53,2)</f>
        <v>0</v>
      </c>
      <c r="AT52" s="102">
        <f t="shared" si="1"/>
        <v>0</v>
      </c>
      <c r="AU52" s="103">
        <f>ROUND(AU53,5)</f>
        <v>0</v>
      </c>
      <c r="AV52" s="102">
        <f>ROUND(AZ52*L26,2)</f>
        <v>0</v>
      </c>
      <c r="AW52" s="102">
        <f>ROUND(BA52*L27,2)</f>
        <v>0</v>
      </c>
      <c r="AX52" s="102">
        <f>ROUND(BB52*L26,2)</f>
        <v>0</v>
      </c>
      <c r="AY52" s="102">
        <f>ROUND(BC52*L27,2)</f>
        <v>0</v>
      </c>
      <c r="AZ52" s="102">
        <f>ROUND(AZ53,2)</f>
        <v>0</v>
      </c>
      <c r="BA52" s="102">
        <f>ROUND(BA53,2)</f>
        <v>0</v>
      </c>
      <c r="BB52" s="102">
        <f>ROUND(BB53,2)</f>
        <v>0</v>
      </c>
      <c r="BC52" s="102">
        <f>ROUND(BC53,2)</f>
        <v>0</v>
      </c>
      <c r="BD52" s="104">
        <f>ROUND(BD53,2)</f>
        <v>0</v>
      </c>
      <c r="BS52" s="105" t="s">
        <v>802</v>
      </c>
      <c r="BT52" s="105" t="s">
        <v>810</v>
      </c>
      <c r="BU52" s="105" t="s">
        <v>804</v>
      </c>
      <c r="BV52" s="105" t="s">
        <v>805</v>
      </c>
      <c r="BW52" s="105" t="s">
        <v>811</v>
      </c>
      <c r="BX52" s="105" t="s">
        <v>725</v>
      </c>
      <c r="CL52" s="105" t="s">
        <v>740</v>
      </c>
      <c r="CM52" s="105" t="s">
        <v>812</v>
      </c>
    </row>
    <row r="53" spans="1:91" s="6" customFormat="1" ht="22.5" customHeight="1">
      <c r="A53" s="106" t="s">
        <v>813</v>
      </c>
      <c r="B53" s="107"/>
      <c r="C53" s="108"/>
      <c r="D53" s="108"/>
      <c r="E53" s="364" t="s">
        <v>814</v>
      </c>
      <c r="F53" s="364"/>
      <c r="G53" s="364"/>
      <c r="H53" s="364"/>
      <c r="I53" s="364"/>
      <c r="J53" s="108"/>
      <c r="K53" s="364" t="s">
        <v>808</v>
      </c>
      <c r="L53" s="364"/>
      <c r="M53" s="364"/>
      <c r="N53" s="364"/>
      <c r="O53" s="364"/>
      <c r="P53" s="364"/>
      <c r="Q53" s="364"/>
      <c r="R53" s="364"/>
      <c r="S53" s="364"/>
      <c r="T53" s="364"/>
      <c r="U53" s="364"/>
      <c r="V53" s="364"/>
      <c r="W53" s="364"/>
      <c r="X53" s="364"/>
      <c r="Y53" s="364"/>
      <c r="Z53" s="364"/>
      <c r="AA53" s="364"/>
      <c r="AB53" s="364"/>
      <c r="AC53" s="364"/>
      <c r="AD53" s="364"/>
      <c r="AE53" s="364"/>
      <c r="AF53" s="364"/>
      <c r="AG53" s="362">
        <f ca="1">'001 - B - Strojní část'!J29</f>
        <v>0</v>
      </c>
      <c r="AH53" s="363"/>
      <c r="AI53" s="363"/>
      <c r="AJ53" s="363"/>
      <c r="AK53" s="363"/>
      <c r="AL53" s="363"/>
      <c r="AM53" s="363"/>
      <c r="AN53" s="362">
        <f t="shared" si="0"/>
        <v>0</v>
      </c>
      <c r="AO53" s="363"/>
      <c r="AP53" s="363"/>
      <c r="AQ53" s="109" t="s">
        <v>815</v>
      </c>
      <c r="AR53" s="110"/>
      <c r="AS53" s="111">
        <v>0</v>
      </c>
      <c r="AT53" s="112">
        <f t="shared" si="1"/>
        <v>0</v>
      </c>
      <c r="AU53" s="113">
        <f ca="1">'001 - B - Strojní část'!P87</f>
        <v>0</v>
      </c>
      <c r="AV53" s="112">
        <f ca="1">'001 - B - Strojní část'!J32</f>
        <v>0</v>
      </c>
      <c r="AW53" s="112">
        <f ca="1">'001 - B - Strojní část'!J33</f>
        <v>0</v>
      </c>
      <c r="AX53" s="112">
        <f ca="1">'001 - B - Strojní část'!J34</f>
        <v>0</v>
      </c>
      <c r="AY53" s="112">
        <f ca="1">'001 - B - Strojní část'!J35</f>
        <v>0</v>
      </c>
      <c r="AZ53" s="112">
        <f ca="1">'001 - B - Strojní část'!F32</f>
        <v>0</v>
      </c>
      <c r="BA53" s="112">
        <f ca="1">'001 - B - Strojní část'!F33</f>
        <v>0</v>
      </c>
      <c r="BB53" s="112">
        <f ca="1">'001 - B - Strojní část'!F34</f>
        <v>0</v>
      </c>
      <c r="BC53" s="112">
        <f ca="1">'001 - B - Strojní část'!F35</f>
        <v>0</v>
      </c>
      <c r="BD53" s="114">
        <f ca="1">'001 - B - Strojní část'!F36</f>
        <v>0</v>
      </c>
      <c r="BT53" s="115" t="s">
        <v>812</v>
      </c>
      <c r="BV53" s="115" t="s">
        <v>805</v>
      </c>
      <c r="BW53" s="115" t="s">
        <v>816</v>
      </c>
      <c r="BX53" s="115" t="s">
        <v>811</v>
      </c>
      <c r="CL53" s="115" t="s">
        <v>817</v>
      </c>
    </row>
    <row r="54" spans="1:91" s="5" customFormat="1" ht="22.5" customHeight="1">
      <c r="B54" s="96"/>
      <c r="C54" s="97"/>
      <c r="D54" s="360" t="s">
        <v>818</v>
      </c>
      <c r="E54" s="360"/>
      <c r="F54" s="360"/>
      <c r="G54" s="360"/>
      <c r="H54" s="360"/>
      <c r="I54" s="98"/>
      <c r="J54" s="360" t="s">
        <v>819</v>
      </c>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59">
        <f>ROUND(AG55,2)</f>
        <v>196200</v>
      </c>
      <c r="AH54" s="358"/>
      <c r="AI54" s="358"/>
      <c r="AJ54" s="358"/>
      <c r="AK54" s="358"/>
      <c r="AL54" s="358"/>
      <c r="AM54" s="358"/>
      <c r="AN54" s="357">
        <f t="shared" si="0"/>
        <v>237402</v>
      </c>
      <c r="AO54" s="358"/>
      <c r="AP54" s="358"/>
      <c r="AQ54" s="99" t="s">
        <v>809</v>
      </c>
      <c r="AR54" s="100"/>
      <c r="AS54" s="101">
        <f>ROUND(AS55,2)</f>
        <v>0</v>
      </c>
      <c r="AT54" s="102">
        <f t="shared" si="1"/>
        <v>41202</v>
      </c>
      <c r="AU54" s="103">
        <f>ROUND(AU55,5)</f>
        <v>0</v>
      </c>
      <c r="AV54" s="102">
        <f>ROUND(AZ54*L26,2)</f>
        <v>41202</v>
      </c>
      <c r="AW54" s="102">
        <f>ROUND(BA54*L27,2)</f>
        <v>0</v>
      </c>
      <c r="AX54" s="102">
        <f>ROUND(BB54*L26,2)</f>
        <v>0</v>
      </c>
      <c r="AY54" s="102">
        <f>ROUND(BC54*L27,2)</f>
        <v>0</v>
      </c>
      <c r="AZ54" s="102">
        <f>ROUND(AZ55,2)</f>
        <v>196200</v>
      </c>
      <c r="BA54" s="102">
        <f>ROUND(BA55,2)</f>
        <v>0</v>
      </c>
      <c r="BB54" s="102">
        <f>ROUND(BB55,2)</f>
        <v>0</v>
      </c>
      <c r="BC54" s="102">
        <f>ROUND(BC55,2)</f>
        <v>0</v>
      </c>
      <c r="BD54" s="104">
        <f>ROUND(BD55,2)</f>
        <v>0</v>
      </c>
      <c r="BS54" s="105" t="s">
        <v>802</v>
      </c>
      <c r="BT54" s="105" t="s">
        <v>810</v>
      </c>
      <c r="BU54" s="105" t="s">
        <v>804</v>
      </c>
      <c r="BV54" s="105" t="s">
        <v>805</v>
      </c>
      <c r="BW54" s="105" t="s">
        <v>820</v>
      </c>
      <c r="BX54" s="105" t="s">
        <v>725</v>
      </c>
      <c r="CL54" s="105" t="s">
        <v>740</v>
      </c>
      <c r="CM54" s="105" t="s">
        <v>812</v>
      </c>
    </row>
    <row r="55" spans="1:91" s="6" customFormat="1" ht="22.5" customHeight="1">
      <c r="A55" s="106" t="s">
        <v>813</v>
      </c>
      <c r="B55" s="107"/>
      <c r="C55" s="108"/>
      <c r="D55" s="108"/>
      <c r="E55" s="364" t="s">
        <v>814</v>
      </c>
      <c r="F55" s="364"/>
      <c r="G55" s="364"/>
      <c r="H55" s="364"/>
      <c r="I55" s="364"/>
      <c r="J55" s="108"/>
      <c r="K55" s="364" t="s">
        <v>819</v>
      </c>
      <c r="L55" s="364"/>
      <c r="M55" s="364"/>
      <c r="N55" s="364"/>
      <c r="O55" s="364"/>
      <c r="P55" s="364"/>
      <c r="Q55" s="364"/>
      <c r="R55" s="364"/>
      <c r="S55" s="364"/>
      <c r="T55" s="364"/>
      <c r="U55" s="364"/>
      <c r="V55" s="364"/>
      <c r="W55" s="364"/>
      <c r="X55" s="364"/>
      <c r="Y55" s="364"/>
      <c r="Z55" s="364"/>
      <c r="AA55" s="364"/>
      <c r="AB55" s="364"/>
      <c r="AC55" s="364"/>
      <c r="AD55" s="364"/>
      <c r="AE55" s="364"/>
      <c r="AF55" s="364"/>
      <c r="AG55" s="362">
        <f ca="1">'001 - C - Elektrotechnick...'!J29</f>
        <v>196200</v>
      </c>
      <c r="AH55" s="363"/>
      <c r="AI55" s="363"/>
      <c r="AJ55" s="363"/>
      <c r="AK55" s="363"/>
      <c r="AL55" s="363"/>
      <c r="AM55" s="363"/>
      <c r="AN55" s="362">
        <f t="shared" si="0"/>
        <v>237402</v>
      </c>
      <c r="AO55" s="363"/>
      <c r="AP55" s="363"/>
      <c r="AQ55" s="109" t="s">
        <v>815</v>
      </c>
      <c r="AR55" s="110"/>
      <c r="AS55" s="111">
        <v>0</v>
      </c>
      <c r="AT55" s="112">
        <f t="shared" si="1"/>
        <v>41202</v>
      </c>
      <c r="AU55" s="113">
        <f ca="1">'001 - C - Elektrotechnick...'!P96</f>
        <v>0</v>
      </c>
      <c r="AV55" s="112">
        <f ca="1">'001 - C - Elektrotechnick...'!J32</f>
        <v>41202</v>
      </c>
      <c r="AW55" s="112">
        <f ca="1">'001 - C - Elektrotechnick...'!J33</f>
        <v>0</v>
      </c>
      <c r="AX55" s="112">
        <f ca="1">'001 - C - Elektrotechnick...'!J34</f>
        <v>0</v>
      </c>
      <c r="AY55" s="112">
        <f ca="1">'001 - C - Elektrotechnick...'!J35</f>
        <v>0</v>
      </c>
      <c r="AZ55" s="112">
        <f ca="1">'001 - C - Elektrotechnick...'!F32</f>
        <v>196200</v>
      </c>
      <c r="BA55" s="112">
        <f ca="1">'001 - C - Elektrotechnick...'!F33</f>
        <v>0</v>
      </c>
      <c r="BB55" s="112">
        <f ca="1">'001 - C - Elektrotechnick...'!F34</f>
        <v>0</v>
      </c>
      <c r="BC55" s="112">
        <f ca="1">'001 - C - Elektrotechnick...'!F35</f>
        <v>0</v>
      </c>
      <c r="BD55" s="114">
        <f ca="1">'001 - C - Elektrotechnick...'!F36</f>
        <v>0</v>
      </c>
      <c r="BT55" s="115" t="s">
        <v>812</v>
      </c>
      <c r="BV55" s="115" t="s">
        <v>805</v>
      </c>
      <c r="BW55" s="115" t="s">
        <v>821</v>
      </c>
      <c r="BX55" s="115" t="s">
        <v>820</v>
      </c>
      <c r="CL55" s="115" t="s">
        <v>817</v>
      </c>
    </row>
    <row r="56" spans="1:91" s="5" customFormat="1" ht="22.5" customHeight="1">
      <c r="B56" s="96"/>
      <c r="C56" s="97"/>
      <c r="D56" s="360" t="s">
        <v>822</v>
      </c>
      <c r="E56" s="360"/>
      <c r="F56" s="360"/>
      <c r="G56" s="360"/>
      <c r="H56" s="360"/>
      <c r="I56" s="98"/>
      <c r="J56" s="360" t="s">
        <v>823</v>
      </c>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59">
        <f>ROUND(SUM(AG57:AG58),2)</f>
        <v>0</v>
      </c>
      <c r="AH56" s="358"/>
      <c r="AI56" s="358"/>
      <c r="AJ56" s="358"/>
      <c r="AK56" s="358"/>
      <c r="AL56" s="358"/>
      <c r="AM56" s="358"/>
      <c r="AN56" s="357">
        <f t="shared" si="0"/>
        <v>0</v>
      </c>
      <c r="AO56" s="358"/>
      <c r="AP56" s="358"/>
      <c r="AQ56" s="99" t="s">
        <v>824</v>
      </c>
      <c r="AR56" s="100"/>
      <c r="AS56" s="101">
        <f>ROUND(SUM(AS57:AS58),2)</f>
        <v>0</v>
      </c>
      <c r="AT56" s="102">
        <f t="shared" si="1"/>
        <v>0</v>
      </c>
      <c r="AU56" s="103">
        <f>ROUND(SUM(AU57:AU58),5)</f>
        <v>0</v>
      </c>
      <c r="AV56" s="102">
        <f>ROUND(AZ56*L26,2)</f>
        <v>0</v>
      </c>
      <c r="AW56" s="102">
        <f>ROUND(BA56*L27,2)</f>
        <v>0</v>
      </c>
      <c r="AX56" s="102">
        <f>ROUND(BB56*L26,2)</f>
        <v>0</v>
      </c>
      <c r="AY56" s="102">
        <f>ROUND(BC56*L27,2)</f>
        <v>0</v>
      </c>
      <c r="AZ56" s="102">
        <f>ROUND(SUM(AZ57:AZ58),2)</f>
        <v>0</v>
      </c>
      <c r="BA56" s="102">
        <f>ROUND(SUM(BA57:BA58),2)</f>
        <v>0</v>
      </c>
      <c r="BB56" s="102">
        <f>ROUND(SUM(BB57:BB58),2)</f>
        <v>0</v>
      </c>
      <c r="BC56" s="102">
        <f>ROUND(SUM(BC57:BC58),2)</f>
        <v>0</v>
      </c>
      <c r="BD56" s="104">
        <f>ROUND(SUM(BD57:BD58),2)</f>
        <v>0</v>
      </c>
      <c r="BS56" s="105" t="s">
        <v>802</v>
      </c>
      <c r="BT56" s="105" t="s">
        <v>810</v>
      </c>
      <c r="BU56" s="105" t="s">
        <v>804</v>
      </c>
      <c r="BV56" s="105" t="s">
        <v>805</v>
      </c>
      <c r="BW56" s="105" t="s">
        <v>825</v>
      </c>
      <c r="BX56" s="105" t="s">
        <v>725</v>
      </c>
      <c r="CL56" s="105" t="s">
        <v>817</v>
      </c>
      <c r="CM56" s="105" t="s">
        <v>812</v>
      </c>
    </row>
    <row r="57" spans="1:91" s="6" customFormat="1" ht="22.5" customHeight="1">
      <c r="A57" s="106" t="s">
        <v>813</v>
      </c>
      <c r="B57" s="107"/>
      <c r="C57" s="108"/>
      <c r="D57" s="108"/>
      <c r="E57" s="364" t="s">
        <v>814</v>
      </c>
      <c r="F57" s="364"/>
      <c r="G57" s="364"/>
      <c r="H57" s="364"/>
      <c r="I57" s="364"/>
      <c r="J57" s="108"/>
      <c r="K57" s="364" t="s">
        <v>826</v>
      </c>
      <c r="L57" s="364"/>
      <c r="M57" s="364"/>
      <c r="N57" s="364"/>
      <c r="O57" s="364"/>
      <c r="P57" s="364"/>
      <c r="Q57" s="364"/>
      <c r="R57" s="364"/>
      <c r="S57" s="364"/>
      <c r="T57" s="364"/>
      <c r="U57" s="364"/>
      <c r="V57" s="364"/>
      <c r="W57" s="364"/>
      <c r="X57" s="364"/>
      <c r="Y57" s="364"/>
      <c r="Z57" s="364"/>
      <c r="AA57" s="364"/>
      <c r="AB57" s="364"/>
      <c r="AC57" s="364"/>
      <c r="AD57" s="364"/>
      <c r="AE57" s="364"/>
      <c r="AF57" s="364"/>
      <c r="AG57" s="362">
        <f ca="1">'001 - D.1 - Stavební úpravy'!J29</f>
        <v>0</v>
      </c>
      <c r="AH57" s="363"/>
      <c r="AI57" s="363"/>
      <c r="AJ57" s="363"/>
      <c r="AK57" s="363"/>
      <c r="AL57" s="363"/>
      <c r="AM57" s="363"/>
      <c r="AN57" s="362">
        <f t="shared" si="0"/>
        <v>0</v>
      </c>
      <c r="AO57" s="363"/>
      <c r="AP57" s="363"/>
      <c r="AQ57" s="109" t="s">
        <v>815</v>
      </c>
      <c r="AR57" s="110"/>
      <c r="AS57" s="111">
        <v>0</v>
      </c>
      <c r="AT57" s="112">
        <f t="shared" si="1"/>
        <v>0</v>
      </c>
      <c r="AU57" s="113">
        <f ca="1">'001 - D.1 - Stavební úpravy'!P95</f>
        <v>0</v>
      </c>
      <c r="AV57" s="112">
        <f ca="1">'001 - D.1 - Stavební úpravy'!J32</f>
        <v>0</v>
      </c>
      <c r="AW57" s="112">
        <f ca="1">'001 - D.1 - Stavební úpravy'!J33</f>
        <v>0</v>
      </c>
      <c r="AX57" s="112">
        <f ca="1">'001 - D.1 - Stavební úpravy'!J34</f>
        <v>0</v>
      </c>
      <c r="AY57" s="112">
        <f ca="1">'001 - D.1 - Stavební úpravy'!J35</f>
        <v>0</v>
      </c>
      <c r="AZ57" s="112">
        <f ca="1">'001 - D.1 - Stavební úpravy'!F32</f>
        <v>0</v>
      </c>
      <c r="BA57" s="112">
        <f ca="1">'001 - D.1 - Stavební úpravy'!F33</f>
        <v>0</v>
      </c>
      <c r="BB57" s="112">
        <f ca="1">'001 - D.1 - Stavební úpravy'!F34</f>
        <v>0</v>
      </c>
      <c r="BC57" s="112">
        <f ca="1">'001 - D.1 - Stavební úpravy'!F35</f>
        <v>0</v>
      </c>
      <c r="BD57" s="114">
        <f ca="1">'001 - D.1 - Stavební úpravy'!F36</f>
        <v>0</v>
      </c>
      <c r="BT57" s="115" t="s">
        <v>812</v>
      </c>
      <c r="BV57" s="115" t="s">
        <v>805</v>
      </c>
      <c r="BW57" s="115" t="s">
        <v>827</v>
      </c>
      <c r="BX57" s="115" t="s">
        <v>825</v>
      </c>
      <c r="CL57" s="115" t="s">
        <v>740</v>
      </c>
    </row>
    <row r="58" spans="1:91" s="6" customFormat="1" ht="22.5" customHeight="1">
      <c r="A58" s="106" t="s">
        <v>813</v>
      </c>
      <c r="B58" s="107"/>
      <c r="C58" s="108"/>
      <c r="D58" s="108"/>
      <c r="E58" s="364" t="s">
        <v>828</v>
      </c>
      <c r="F58" s="364"/>
      <c r="G58" s="364"/>
      <c r="H58" s="364"/>
      <c r="I58" s="364"/>
      <c r="J58" s="108"/>
      <c r="K58" s="364" t="s">
        <v>829</v>
      </c>
      <c r="L58" s="364"/>
      <c r="M58" s="364"/>
      <c r="N58" s="364"/>
      <c r="O58" s="364"/>
      <c r="P58" s="364"/>
      <c r="Q58" s="364"/>
      <c r="R58" s="364"/>
      <c r="S58" s="364"/>
      <c r="T58" s="364"/>
      <c r="U58" s="364"/>
      <c r="V58" s="364"/>
      <c r="W58" s="364"/>
      <c r="X58" s="364"/>
      <c r="Y58" s="364"/>
      <c r="Z58" s="364"/>
      <c r="AA58" s="364"/>
      <c r="AB58" s="364"/>
      <c r="AC58" s="364"/>
      <c r="AD58" s="364"/>
      <c r="AE58" s="364"/>
      <c r="AF58" s="364"/>
      <c r="AG58" s="362">
        <f ca="1">'002 - D.2 - Vzduchotechnika'!J29</f>
        <v>0</v>
      </c>
      <c r="AH58" s="363"/>
      <c r="AI58" s="363"/>
      <c r="AJ58" s="363"/>
      <c r="AK58" s="363"/>
      <c r="AL58" s="363"/>
      <c r="AM58" s="363"/>
      <c r="AN58" s="362">
        <f t="shared" si="0"/>
        <v>0</v>
      </c>
      <c r="AO58" s="363"/>
      <c r="AP58" s="363"/>
      <c r="AQ58" s="109" t="s">
        <v>815</v>
      </c>
      <c r="AR58" s="110"/>
      <c r="AS58" s="111">
        <v>0</v>
      </c>
      <c r="AT58" s="112">
        <f t="shared" si="1"/>
        <v>0</v>
      </c>
      <c r="AU58" s="113">
        <f ca="1">'002 - D.2 - Vzduchotechnika'!P91</f>
        <v>0</v>
      </c>
      <c r="AV58" s="112">
        <f ca="1">'002 - D.2 - Vzduchotechnika'!J32</f>
        <v>0</v>
      </c>
      <c r="AW58" s="112">
        <f ca="1">'002 - D.2 - Vzduchotechnika'!J33</f>
        <v>0</v>
      </c>
      <c r="AX58" s="112">
        <f ca="1">'002 - D.2 - Vzduchotechnika'!J34</f>
        <v>0</v>
      </c>
      <c r="AY58" s="112">
        <f ca="1">'002 - D.2 - Vzduchotechnika'!J35</f>
        <v>0</v>
      </c>
      <c r="AZ58" s="112">
        <f ca="1">'002 - D.2 - Vzduchotechnika'!F32</f>
        <v>0</v>
      </c>
      <c r="BA58" s="112">
        <f ca="1">'002 - D.2 - Vzduchotechnika'!F33</f>
        <v>0</v>
      </c>
      <c r="BB58" s="112">
        <f ca="1">'002 - D.2 - Vzduchotechnika'!F34</f>
        <v>0</v>
      </c>
      <c r="BC58" s="112">
        <f ca="1">'002 - D.2 - Vzduchotechnika'!F35</f>
        <v>0</v>
      </c>
      <c r="BD58" s="114">
        <f ca="1">'002 - D.2 - Vzduchotechnika'!F36</f>
        <v>0</v>
      </c>
      <c r="BT58" s="115" t="s">
        <v>812</v>
      </c>
      <c r="BV58" s="115" t="s">
        <v>805</v>
      </c>
      <c r="BW58" s="115" t="s">
        <v>830</v>
      </c>
      <c r="BX58" s="115" t="s">
        <v>825</v>
      </c>
      <c r="CL58" s="115" t="s">
        <v>740</v>
      </c>
    </row>
    <row r="59" spans="1:91" s="5" customFormat="1" ht="22.5" customHeight="1">
      <c r="B59" s="96"/>
      <c r="C59" s="97"/>
      <c r="D59" s="360" t="s">
        <v>831</v>
      </c>
      <c r="E59" s="360"/>
      <c r="F59" s="360"/>
      <c r="G59" s="360"/>
      <c r="H59" s="360"/>
      <c r="I59" s="98"/>
      <c r="J59" s="360" t="s">
        <v>832</v>
      </c>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59">
        <f>ROUND(AG60,2)</f>
        <v>0</v>
      </c>
      <c r="AH59" s="358"/>
      <c r="AI59" s="358"/>
      <c r="AJ59" s="358"/>
      <c r="AK59" s="358"/>
      <c r="AL59" s="358"/>
      <c r="AM59" s="358"/>
      <c r="AN59" s="357">
        <f t="shared" si="0"/>
        <v>0</v>
      </c>
      <c r="AO59" s="358"/>
      <c r="AP59" s="358"/>
      <c r="AQ59" s="99" t="s">
        <v>833</v>
      </c>
      <c r="AR59" s="100"/>
      <c r="AS59" s="101">
        <f>ROUND(AS60,2)</f>
        <v>0</v>
      </c>
      <c r="AT59" s="102">
        <f t="shared" si="1"/>
        <v>0</v>
      </c>
      <c r="AU59" s="103">
        <f>ROUND(AU60,5)</f>
        <v>0</v>
      </c>
      <c r="AV59" s="102">
        <f>ROUND(AZ59*L26,2)</f>
        <v>0</v>
      </c>
      <c r="AW59" s="102">
        <f>ROUND(BA59*L27,2)</f>
        <v>0</v>
      </c>
      <c r="AX59" s="102">
        <f>ROUND(BB59*L26,2)</f>
        <v>0</v>
      </c>
      <c r="AY59" s="102">
        <f>ROUND(BC59*L27,2)</f>
        <v>0</v>
      </c>
      <c r="AZ59" s="102">
        <f>ROUND(AZ60,2)</f>
        <v>0</v>
      </c>
      <c r="BA59" s="102">
        <f>ROUND(BA60,2)</f>
        <v>0</v>
      </c>
      <c r="BB59" s="102">
        <f>ROUND(BB60,2)</f>
        <v>0</v>
      </c>
      <c r="BC59" s="102">
        <f>ROUND(BC60,2)</f>
        <v>0</v>
      </c>
      <c r="BD59" s="104">
        <f>ROUND(BD60,2)</f>
        <v>0</v>
      </c>
      <c r="BS59" s="105" t="s">
        <v>802</v>
      </c>
      <c r="BT59" s="105" t="s">
        <v>810</v>
      </c>
      <c r="BU59" s="105" t="s">
        <v>804</v>
      </c>
      <c r="BV59" s="105" t="s">
        <v>805</v>
      </c>
      <c r="BW59" s="105" t="s">
        <v>834</v>
      </c>
      <c r="BX59" s="105" t="s">
        <v>725</v>
      </c>
      <c r="CL59" s="105" t="s">
        <v>740</v>
      </c>
      <c r="CM59" s="105" t="s">
        <v>812</v>
      </c>
    </row>
    <row r="60" spans="1:91" s="6" customFormat="1" ht="22.5" customHeight="1">
      <c r="A60" s="106" t="s">
        <v>813</v>
      </c>
      <c r="B60" s="107"/>
      <c r="C60" s="108"/>
      <c r="D60" s="108"/>
      <c r="E60" s="364" t="s">
        <v>814</v>
      </c>
      <c r="F60" s="364"/>
      <c r="G60" s="364"/>
      <c r="H60" s="364"/>
      <c r="I60" s="364"/>
      <c r="J60" s="108"/>
      <c r="K60" s="364" t="s">
        <v>835</v>
      </c>
      <c r="L60" s="364"/>
      <c r="M60" s="364"/>
      <c r="N60" s="364"/>
      <c r="O60" s="364"/>
      <c r="P60" s="364"/>
      <c r="Q60" s="364"/>
      <c r="R60" s="364"/>
      <c r="S60" s="364"/>
      <c r="T60" s="364"/>
      <c r="U60" s="364"/>
      <c r="V60" s="364"/>
      <c r="W60" s="364"/>
      <c r="X60" s="364"/>
      <c r="Y60" s="364"/>
      <c r="Z60" s="364"/>
      <c r="AA60" s="364"/>
      <c r="AB60" s="364"/>
      <c r="AC60" s="364"/>
      <c r="AD60" s="364"/>
      <c r="AE60" s="364"/>
      <c r="AF60" s="364"/>
      <c r="AG60" s="362">
        <f ca="1">'001 - Ostatní a vedlejší ...'!J29</f>
        <v>0</v>
      </c>
      <c r="AH60" s="363"/>
      <c r="AI60" s="363"/>
      <c r="AJ60" s="363"/>
      <c r="AK60" s="363"/>
      <c r="AL60" s="363"/>
      <c r="AM60" s="363"/>
      <c r="AN60" s="362">
        <f t="shared" si="0"/>
        <v>0</v>
      </c>
      <c r="AO60" s="363"/>
      <c r="AP60" s="363"/>
      <c r="AQ60" s="109" t="s">
        <v>815</v>
      </c>
      <c r="AR60" s="110"/>
      <c r="AS60" s="116">
        <v>0</v>
      </c>
      <c r="AT60" s="117">
        <f t="shared" si="1"/>
        <v>0</v>
      </c>
      <c r="AU60" s="118">
        <f ca="1">'001 - Ostatní a vedlejší ...'!P85</f>
        <v>0</v>
      </c>
      <c r="AV60" s="117">
        <f ca="1">'001 - Ostatní a vedlejší ...'!J32</f>
        <v>0</v>
      </c>
      <c r="AW60" s="117">
        <f ca="1">'001 - Ostatní a vedlejší ...'!J33</f>
        <v>0</v>
      </c>
      <c r="AX60" s="117">
        <f ca="1">'001 - Ostatní a vedlejší ...'!J34</f>
        <v>0</v>
      </c>
      <c r="AY60" s="117">
        <f ca="1">'001 - Ostatní a vedlejší ...'!J35</f>
        <v>0</v>
      </c>
      <c r="AZ60" s="117">
        <f ca="1">'001 - Ostatní a vedlejší ...'!F32</f>
        <v>0</v>
      </c>
      <c r="BA60" s="117">
        <f ca="1">'001 - Ostatní a vedlejší ...'!F33</f>
        <v>0</v>
      </c>
      <c r="BB60" s="117">
        <f ca="1">'001 - Ostatní a vedlejší ...'!F34</f>
        <v>0</v>
      </c>
      <c r="BC60" s="117">
        <f ca="1">'001 - Ostatní a vedlejší ...'!F35</f>
        <v>0</v>
      </c>
      <c r="BD60" s="119">
        <f ca="1">'001 - Ostatní a vedlejší ...'!F36</f>
        <v>0</v>
      </c>
      <c r="BT60" s="115" t="s">
        <v>812</v>
      </c>
      <c r="BV60" s="115" t="s">
        <v>805</v>
      </c>
      <c r="BW60" s="115" t="s">
        <v>836</v>
      </c>
      <c r="BX60" s="115" t="s">
        <v>834</v>
      </c>
      <c r="CL60" s="115" t="s">
        <v>740</v>
      </c>
    </row>
    <row r="61" spans="1:91" s="1" customFormat="1" ht="30" customHeight="1">
      <c r="B61" s="42"/>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2"/>
    </row>
    <row r="62" spans="1:91" s="1" customFormat="1" ht="6.95"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62"/>
    </row>
  </sheetData>
  <sheetProtection password="CC35" sheet="1" objects="1" scenarios="1" formatCells="0" formatColumns="0" formatRows="0" sort="0" autoFilter="0"/>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W30:AE30"/>
    <mergeCell ref="AK30:AO30"/>
    <mergeCell ref="W28:AE28"/>
    <mergeCell ref="AK28:AO28"/>
    <mergeCell ref="L29:O29"/>
    <mergeCell ref="W29:AE29"/>
    <mergeCell ref="AK29:AO29"/>
    <mergeCell ref="L28:O28"/>
    <mergeCell ref="X32:AB32"/>
    <mergeCell ref="AK32:AO32"/>
    <mergeCell ref="C49:G49"/>
    <mergeCell ref="I49:AF49"/>
    <mergeCell ref="AG49:AM49"/>
    <mergeCell ref="AN49:AP49"/>
    <mergeCell ref="L42:AO42"/>
    <mergeCell ref="AM44:AN44"/>
    <mergeCell ref="AM46:AP46"/>
    <mergeCell ref="AS46:AT48"/>
    <mergeCell ref="AN53:AP53"/>
    <mergeCell ref="AG53:AM53"/>
    <mergeCell ref="E53:I53"/>
    <mergeCell ref="K53:AF53"/>
    <mergeCell ref="AN52:AP52"/>
    <mergeCell ref="AG52:AM52"/>
    <mergeCell ref="D52:H52"/>
    <mergeCell ref="J52:AF52"/>
    <mergeCell ref="AG51:AM51"/>
    <mergeCell ref="AN54:AP54"/>
    <mergeCell ref="AG54:AM54"/>
    <mergeCell ref="D54:H54"/>
    <mergeCell ref="AR2:BE2"/>
    <mergeCell ref="AN57:AP57"/>
    <mergeCell ref="AG57:AM57"/>
    <mergeCell ref="E57:I57"/>
    <mergeCell ref="K57:AF57"/>
    <mergeCell ref="AN56:AP56"/>
    <mergeCell ref="AG56:AM56"/>
    <mergeCell ref="AN60:AP60"/>
    <mergeCell ref="AG60:AM60"/>
    <mergeCell ref="E60:I60"/>
    <mergeCell ref="K60:AF60"/>
    <mergeCell ref="AG55:AM55"/>
    <mergeCell ref="E55:I55"/>
    <mergeCell ref="K55:AF55"/>
    <mergeCell ref="D56:H56"/>
    <mergeCell ref="J56:AF56"/>
    <mergeCell ref="AN55:AP55"/>
    <mergeCell ref="AN59:AP59"/>
    <mergeCell ref="AG59:AM59"/>
    <mergeCell ref="D59:H59"/>
    <mergeCell ref="J59:AF59"/>
    <mergeCell ref="AN51:AP51"/>
    <mergeCell ref="AN58:AP58"/>
    <mergeCell ref="AG58:AM58"/>
    <mergeCell ref="E58:I58"/>
    <mergeCell ref="K58:AF58"/>
    <mergeCell ref="J54:AF54"/>
  </mergeCells>
  <phoneticPr fontId="52" type="noConversion"/>
  <hyperlinks>
    <hyperlink ref="K1:S1" location="C2" display="1) Rekapitulace stavby"/>
    <hyperlink ref="W1:AI1" location="C51" display="2) Rekapitulace objektů stavby a soupisů prací"/>
    <hyperlink ref="A53" location="'001 - B - Strojní část'!C2" display="/"/>
    <hyperlink ref="A55" location="'001 - C - Elektrotechnick...'!C2" display="/"/>
    <hyperlink ref="A57" location="'001 - D.1 - Stavební úpravy'!C2" display="/"/>
    <hyperlink ref="A58" location="'002 - D.2 - Vzduchotechnika'!C2" display="/"/>
    <hyperlink ref="A60" location="'001 - Ostatní a vedlejš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56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1"/>
      <c r="B1" s="121"/>
      <c r="C1" s="121"/>
      <c r="D1" s="122" t="s">
        <v>719</v>
      </c>
      <c r="E1" s="121"/>
      <c r="F1" s="123" t="s">
        <v>837</v>
      </c>
      <c r="G1" s="399" t="s">
        <v>838</v>
      </c>
      <c r="H1" s="399"/>
      <c r="I1" s="124"/>
      <c r="J1" s="123" t="s">
        <v>839</v>
      </c>
      <c r="K1" s="122" t="s">
        <v>840</v>
      </c>
      <c r="L1" s="123" t="s">
        <v>841</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5"/>
      <c r="M2" s="365"/>
      <c r="N2" s="365"/>
      <c r="O2" s="365"/>
      <c r="P2" s="365"/>
      <c r="Q2" s="365"/>
      <c r="R2" s="365"/>
      <c r="S2" s="365"/>
      <c r="T2" s="365"/>
      <c r="U2" s="365"/>
      <c r="V2" s="365"/>
      <c r="AT2" s="24" t="s">
        <v>816</v>
      </c>
    </row>
    <row r="3" spans="1:70" ht="6.95" customHeight="1">
      <c r="B3" s="25"/>
      <c r="C3" s="26"/>
      <c r="D3" s="26"/>
      <c r="E3" s="26"/>
      <c r="F3" s="26"/>
      <c r="G3" s="26"/>
      <c r="H3" s="26"/>
      <c r="I3" s="125"/>
      <c r="J3" s="26"/>
      <c r="K3" s="27"/>
      <c r="AT3" s="24" t="s">
        <v>812</v>
      </c>
    </row>
    <row r="4" spans="1:70" ht="36.950000000000003" customHeight="1">
      <c r="B4" s="28"/>
      <c r="C4" s="29"/>
      <c r="D4" s="30" t="s">
        <v>842</v>
      </c>
      <c r="E4" s="29"/>
      <c r="F4" s="29"/>
      <c r="G4" s="29"/>
      <c r="H4" s="29"/>
      <c r="I4" s="126"/>
      <c r="J4" s="29"/>
      <c r="K4" s="31"/>
      <c r="M4" s="32" t="s">
        <v>730</v>
      </c>
      <c r="AT4" s="24" t="s">
        <v>724</v>
      </c>
    </row>
    <row r="5" spans="1:70" ht="6.95" customHeight="1">
      <c r="B5" s="28"/>
      <c r="C5" s="29"/>
      <c r="D5" s="29"/>
      <c r="E5" s="29"/>
      <c r="F5" s="29"/>
      <c r="G5" s="29"/>
      <c r="H5" s="29"/>
      <c r="I5" s="126"/>
      <c r="J5" s="29"/>
      <c r="K5" s="31"/>
    </row>
    <row r="6" spans="1:70" ht="15">
      <c r="B6" s="28"/>
      <c r="C6" s="29"/>
      <c r="D6" s="37" t="s">
        <v>736</v>
      </c>
      <c r="E6" s="29"/>
      <c r="F6" s="29"/>
      <c r="G6" s="29"/>
      <c r="H6" s="29"/>
      <c r="I6" s="126"/>
      <c r="J6" s="29"/>
      <c r="K6" s="31"/>
    </row>
    <row r="7" spans="1:70" ht="22.5" customHeight="1">
      <c r="B7" s="28"/>
      <c r="C7" s="29"/>
      <c r="D7" s="29"/>
      <c r="E7" s="400" t="str">
        <f ca="1">'Rekapitulace stavby'!K6</f>
        <v>ČOV Olomouc - Rekonstrukce dmýcharny včetně rozvodny</v>
      </c>
      <c r="F7" s="405"/>
      <c r="G7" s="405"/>
      <c r="H7" s="405"/>
      <c r="I7" s="126"/>
      <c r="J7" s="29"/>
      <c r="K7" s="31"/>
    </row>
    <row r="8" spans="1:70" ht="15">
      <c r="B8" s="28"/>
      <c r="C8" s="29"/>
      <c r="D8" s="37" t="s">
        <v>843</v>
      </c>
      <c r="E8" s="29"/>
      <c r="F8" s="29"/>
      <c r="G8" s="29"/>
      <c r="H8" s="29"/>
      <c r="I8" s="126"/>
      <c r="J8" s="29"/>
      <c r="K8" s="31"/>
    </row>
    <row r="9" spans="1:70" s="1" customFormat="1" ht="22.5" customHeight="1">
      <c r="B9" s="42"/>
      <c r="C9" s="43"/>
      <c r="D9" s="43"/>
      <c r="E9" s="400" t="s">
        <v>844</v>
      </c>
      <c r="F9" s="401"/>
      <c r="G9" s="401"/>
      <c r="H9" s="401"/>
      <c r="I9" s="127"/>
      <c r="J9" s="43"/>
      <c r="K9" s="46"/>
    </row>
    <row r="10" spans="1:70" s="1" customFormat="1" ht="15">
      <c r="B10" s="42"/>
      <c r="C10" s="43"/>
      <c r="D10" s="37" t="s">
        <v>845</v>
      </c>
      <c r="E10" s="43"/>
      <c r="F10" s="43"/>
      <c r="G10" s="43"/>
      <c r="H10" s="43"/>
      <c r="I10" s="127"/>
      <c r="J10" s="43"/>
      <c r="K10" s="46"/>
    </row>
    <row r="11" spans="1:70" s="1" customFormat="1" ht="36.950000000000003" customHeight="1">
      <c r="B11" s="42"/>
      <c r="C11" s="43"/>
      <c r="D11" s="43"/>
      <c r="E11" s="402" t="s">
        <v>846</v>
      </c>
      <c r="F11" s="401"/>
      <c r="G11" s="401"/>
      <c r="H11" s="401"/>
      <c r="I11" s="127"/>
      <c r="J11" s="43"/>
      <c r="K11" s="46"/>
    </row>
    <row r="12" spans="1:70" s="1" customFormat="1">
      <c r="B12" s="42"/>
      <c r="C12" s="43"/>
      <c r="D12" s="43"/>
      <c r="E12" s="43"/>
      <c r="F12" s="43"/>
      <c r="G12" s="43"/>
      <c r="H12" s="43"/>
      <c r="I12" s="127"/>
      <c r="J12" s="43"/>
      <c r="K12" s="46"/>
    </row>
    <row r="13" spans="1:70" s="1" customFormat="1" ht="14.45" customHeight="1">
      <c r="B13" s="42"/>
      <c r="C13" s="43"/>
      <c r="D13" s="37" t="s">
        <v>739</v>
      </c>
      <c r="E13" s="43"/>
      <c r="F13" s="35" t="s">
        <v>817</v>
      </c>
      <c r="G13" s="43"/>
      <c r="H13" s="43"/>
      <c r="I13" s="128" t="s">
        <v>741</v>
      </c>
      <c r="J13" s="35" t="s">
        <v>742</v>
      </c>
      <c r="K13" s="46"/>
    </row>
    <row r="14" spans="1:70" s="1" customFormat="1" ht="14.45" customHeight="1">
      <c r="B14" s="42"/>
      <c r="C14" s="43"/>
      <c r="D14" s="37" t="s">
        <v>743</v>
      </c>
      <c r="E14" s="43"/>
      <c r="F14" s="35" t="s">
        <v>744</v>
      </c>
      <c r="G14" s="43"/>
      <c r="H14" s="43"/>
      <c r="I14" s="128" t="s">
        <v>745</v>
      </c>
      <c r="J14" s="129" t="str">
        <f ca="1">'Rekapitulace stavby'!AN8</f>
        <v>28.6.2016</v>
      </c>
      <c r="K14" s="46"/>
    </row>
    <row r="15" spans="1:70" s="1" customFormat="1" ht="21.75" customHeight="1">
      <c r="B15" s="42"/>
      <c r="C15" s="43"/>
      <c r="D15" s="43"/>
      <c r="E15" s="43"/>
      <c r="F15" s="43"/>
      <c r="G15" s="43"/>
      <c r="H15" s="43"/>
      <c r="I15" s="130" t="s">
        <v>750</v>
      </c>
      <c r="J15" s="39" t="s">
        <v>751</v>
      </c>
      <c r="K15" s="46"/>
    </row>
    <row r="16" spans="1:70" s="1" customFormat="1" ht="14.45" customHeight="1">
      <c r="B16" s="42"/>
      <c r="C16" s="43"/>
      <c r="D16" s="37" t="s">
        <v>753</v>
      </c>
      <c r="E16" s="43"/>
      <c r="F16" s="43"/>
      <c r="G16" s="43"/>
      <c r="H16" s="43"/>
      <c r="I16" s="128" t="s">
        <v>754</v>
      </c>
      <c r="J16" s="35" t="s">
        <v>755</v>
      </c>
      <c r="K16" s="46"/>
    </row>
    <row r="17" spans="2:11" s="1" customFormat="1" ht="18" customHeight="1">
      <c r="B17" s="42"/>
      <c r="C17" s="43"/>
      <c r="D17" s="43"/>
      <c r="E17" s="35" t="s">
        <v>756</v>
      </c>
      <c r="F17" s="43"/>
      <c r="G17" s="43"/>
      <c r="H17" s="43"/>
      <c r="I17" s="128" t="s">
        <v>757</v>
      </c>
      <c r="J17" s="35" t="s">
        <v>758</v>
      </c>
      <c r="K17" s="46"/>
    </row>
    <row r="18" spans="2:11" s="1" customFormat="1" ht="6.95" customHeight="1">
      <c r="B18" s="42"/>
      <c r="C18" s="43"/>
      <c r="D18" s="43"/>
      <c r="E18" s="43"/>
      <c r="F18" s="43"/>
      <c r="G18" s="43"/>
      <c r="H18" s="43"/>
      <c r="I18" s="127"/>
      <c r="J18" s="43"/>
      <c r="K18" s="46"/>
    </row>
    <row r="19" spans="2:11" s="1" customFormat="1" ht="14.45" customHeight="1">
      <c r="B19" s="42"/>
      <c r="C19" s="43"/>
      <c r="D19" s="37" t="s">
        <v>759</v>
      </c>
      <c r="E19" s="43"/>
      <c r="F19" s="43"/>
      <c r="G19" s="43"/>
      <c r="H19" s="43"/>
      <c r="I19" s="128" t="s">
        <v>754</v>
      </c>
      <c r="J19" s="35" t="str">
        <f ca="1">IF('Rekapitulace stavby'!AN13="Vyplň údaj","",IF('Rekapitulace stavby'!AN13="","",'Rekapitulace stavby'!AN13))</f>
        <v/>
      </c>
      <c r="K19" s="46"/>
    </row>
    <row r="20" spans="2:11" s="1" customFormat="1" ht="18" customHeight="1">
      <c r="B20" s="42"/>
      <c r="C20" s="43"/>
      <c r="D20" s="43"/>
      <c r="E20" s="35" t="str">
        <f ca="1">IF('Rekapitulace stavby'!E14="Vyplň údaj","",IF('Rekapitulace stavby'!E14="","",'Rekapitulace stavby'!E14))</f>
        <v/>
      </c>
      <c r="F20" s="43"/>
      <c r="G20" s="43"/>
      <c r="H20" s="43"/>
      <c r="I20" s="128" t="s">
        <v>757</v>
      </c>
      <c r="J20" s="35" t="str">
        <f ca="1">IF('Rekapitulace stavby'!AN14="Vyplň údaj","",IF('Rekapitulace stavby'!AN14="","",'Rekapitulace stavby'!AN14))</f>
        <v/>
      </c>
      <c r="K20" s="46"/>
    </row>
    <row r="21" spans="2:11" s="1" customFormat="1" ht="6.95" customHeight="1">
      <c r="B21" s="42"/>
      <c r="C21" s="43"/>
      <c r="D21" s="43"/>
      <c r="E21" s="43"/>
      <c r="F21" s="43"/>
      <c r="G21" s="43"/>
      <c r="H21" s="43"/>
      <c r="I21" s="127"/>
      <c r="J21" s="43"/>
      <c r="K21" s="46"/>
    </row>
    <row r="22" spans="2:11" s="1" customFormat="1" ht="14.45" customHeight="1">
      <c r="B22" s="42"/>
      <c r="C22" s="43"/>
      <c r="D22" s="37" t="s">
        <v>761</v>
      </c>
      <c r="E22" s="43"/>
      <c r="F22" s="43"/>
      <c r="G22" s="43"/>
      <c r="H22" s="43"/>
      <c r="I22" s="128" t="s">
        <v>754</v>
      </c>
      <c r="J22" s="35" t="s">
        <v>762</v>
      </c>
      <c r="K22" s="46"/>
    </row>
    <row r="23" spans="2:11" s="1" customFormat="1" ht="18" customHeight="1">
      <c r="B23" s="42"/>
      <c r="C23" s="43"/>
      <c r="D23" s="43"/>
      <c r="E23" s="35" t="s">
        <v>763</v>
      </c>
      <c r="F23" s="43"/>
      <c r="G23" s="43"/>
      <c r="H23" s="43"/>
      <c r="I23" s="128" t="s">
        <v>757</v>
      </c>
      <c r="J23" s="35" t="s">
        <v>764</v>
      </c>
      <c r="K23" s="46"/>
    </row>
    <row r="24" spans="2:11" s="1" customFormat="1" ht="6.95" customHeight="1">
      <c r="B24" s="42"/>
      <c r="C24" s="43"/>
      <c r="D24" s="43"/>
      <c r="E24" s="43"/>
      <c r="F24" s="43"/>
      <c r="G24" s="43"/>
      <c r="H24" s="43"/>
      <c r="I24" s="127"/>
      <c r="J24" s="43"/>
      <c r="K24" s="46"/>
    </row>
    <row r="25" spans="2:11" s="1" customFormat="1" ht="14.45" customHeight="1">
      <c r="B25" s="42"/>
      <c r="C25" s="43"/>
      <c r="D25" s="37" t="s">
        <v>766</v>
      </c>
      <c r="E25" s="43"/>
      <c r="F25" s="43"/>
      <c r="G25" s="43"/>
      <c r="H25" s="43"/>
      <c r="I25" s="127"/>
      <c r="J25" s="43"/>
      <c r="K25" s="46"/>
    </row>
    <row r="26" spans="2:11" s="7" customFormat="1" ht="120" customHeight="1">
      <c r="B26" s="131"/>
      <c r="C26" s="132"/>
      <c r="D26" s="132"/>
      <c r="E26" s="396" t="s">
        <v>847</v>
      </c>
      <c r="F26" s="396"/>
      <c r="G26" s="396"/>
      <c r="H26" s="396"/>
      <c r="I26" s="133"/>
      <c r="J26" s="132"/>
      <c r="K26" s="134"/>
    </row>
    <row r="27" spans="2:11" s="1" customFormat="1" ht="6.95" customHeight="1">
      <c r="B27" s="42"/>
      <c r="C27" s="43"/>
      <c r="D27" s="43"/>
      <c r="E27" s="43"/>
      <c r="F27" s="43"/>
      <c r="G27" s="43"/>
      <c r="H27" s="43"/>
      <c r="I27" s="127"/>
      <c r="J27" s="43"/>
      <c r="K27" s="46"/>
    </row>
    <row r="28" spans="2:11" s="1" customFormat="1" ht="6.95" customHeight="1">
      <c r="B28" s="42"/>
      <c r="C28" s="43"/>
      <c r="D28" s="85"/>
      <c r="E28" s="85"/>
      <c r="F28" s="85"/>
      <c r="G28" s="85"/>
      <c r="H28" s="85"/>
      <c r="I28" s="135"/>
      <c r="J28" s="85"/>
      <c r="K28" s="136"/>
    </row>
    <row r="29" spans="2:11" s="1" customFormat="1" ht="25.35" customHeight="1">
      <c r="B29" s="42"/>
      <c r="C29" s="43"/>
      <c r="D29" s="137" t="s">
        <v>768</v>
      </c>
      <c r="E29" s="43"/>
      <c r="F29" s="43"/>
      <c r="G29" s="43"/>
      <c r="H29" s="43"/>
      <c r="I29" s="127"/>
      <c r="J29" s="138">
        <f>ROUND(J87,2)</f>
        <v>0</v>
      </c>
      <c r="K29" s="46"/>
    </row>
    <row r="30" spans="2:11" s="1" customFormat="1" ht="6.95" customHeight="1">
      <c r="B30" s="42"/>
      <c r="C30" s="43"/>
      <c r="D30" s="85"/>
      <c r="E30" s="85"/>
      <c r="F30" s="85"/>
      <c r="G30" s="85"/>
      <c r="H30" s="85"/>
      <c r="I30" s="135"/>
      <c r="J30" s="85"/>
      <c r="K30" s="136"/>
    </row>
    <row r="31" spans="2:11" s="1" customFormat="1" ht="14.45" customHeight="1">
      <c r="B31" s="42"/>
      <c r="C31" s="43"/>
      <c r="D31" s="43"/>
      <c r="E31" s="43"/>
      <c r="F31" s="47" t="s">
        <v>770</v>
      </c>
      <c r="G31" s="43"/>
      <c r="H31" s="43"/>
      <c r="I31" s="139" t="s">
        <v>769</v>
      </c>
      <c r="J31" s="47" t="s">
        <v>771</v>
      </c>
      <c r="K31" s="46"/>
    </row>
    <row r="32" spans="2:11" s="1" customFormat="1" ht="14.45" customHeight="1">
      <c r="B32" s="42"/>
      <c r="C32" s="43"/>
      <c r="D32" s="50" t="s">
        <v>772</v>
      </c>
      <c r="E32" s="50" t="s">
        <v>773</v>
      </c>
      <c r="F32" s="140">
        <f>ROUND(SUM(BE87:BE567), 2)</f>
        <v>0</v>
      </c>
      <c r="G32" s="43"/>
      <c r="H32" s="43"/>
      <c r="I32" s="141">
        <v>0.21</v>
      </c>
      <c r="J32" s="140">
        <f>ROUND(ROUND((SUM(BE87:BE567)), 2)*I32, 2)</f>
        <v>0</v>
      </c>
      <c r="K32" s="46"/>
    </row>
    <row r="33" spans="2:11" s="1" customFormat="1" ht="14.45" customHeight="1">
      <c r="B33" s="42"/>
      <c r="C33" s="43"/>
      <c r="D33" s="43"/>
      <c r="E33" s="50" t="s">
        <v>774</v>
      </c>
      <c r="F33" s="140">
        <f>ROUND(SUM(BF87:BF567), 2)</f>
        <v>0</v>
      </c>
      <c r="G33" s="43"/>
      <c r="H33" s="43"/>
      <c r="I33" s="141">
        <v>0.15</v>
      </c>
      <c r="J33" s="140">
        <f>ROUND(ROUND((SUM(BF87:BF567)), 2)*I33, 2)</f>
        <v>0</v>
      </c>
      <c r="K33" s="46"/>
    </row>
    <row r="34" spans="2:11" s="1" customFormat="1" ht="14.45" hidden="1" customHeight="1">
      <c r="B34" s="42"/>
      <c r="C34" s="43"/>
      <c r="D34" s="43"/>
      <c r="E34" s="50" t="s">
        <v>775</v>
      </c>
      <c r="F34" s="140">
        <f>ROUND(SUM(BG87:BG567), 2)</f>
        <v>0</v>
      </c>
      <c r="G34" s="43"/>
      <c r="H34" s="43"/>
      <c r="I34" s="141">
        <v>0.21</v>
      </c>
      <c r="J34" s="140">
        <v>0</v>
      </c>
      <c r="K34" s="46"/>
    </row>
    <row r="35" spans="2:11" s="1" customFormat="1" ht="14.45" hidden="1" customHeight="1">
      <c r="B35" s="42"/>
      <c r="C35" s="43"/>
      <c r="D35" s="43"/>
      <c r="E35" s="50" t="s">
        <v>776</v>
      </c>
      <c r="F35" s="140">
        <f>ROUND(SUM(BH87:BH567), 2)</f>
        <v>0</v>
      </c>
      <c r="G35" s="43"/>
      <c r="H35" s="43"/>
      <c r="I35" s="141">
        <v>0.15</v>
      </c>
      <c r="J35" s="140">
        <v>0</v>
      </c>
      <c r="K35" s="46"/>
    </row>
    <row r="36" spans="2:11" s="1" customFormat="1" ht="14.45" hidden="1" customHeight="1">
      <c r="B36" s="42"/>
      <c r="C36" s="43"/>
      <c r="D36" s="43"/>
      <c r="E36" s="50" t="s">
        <v>777</v>
      </c>
      <c r="F36" s="140">
        <f>ROUND(SUM(BI87:BI567), 2)</f>
        <v>0</v>
      </c>
      <c r="G36" s="43"/>
      <c r="H36" s="43"/>
      <c r="I36" s="141">
        <v>0</v>
      </c>
      <c r="J36" s="140">
        <v>0</v>
      </c>
      <c r="K36" s="46"/>
    </row>
    <row r="37" spans="2:11" s="1" customFormat="1" ht="6.95" customHeight="1">
      <c r="B37" s="42"/>
      <c r="C37" s="43"/>
      <c r="D37" s="43"/>
      <c r="E37" s="43"/>
      <c r="F37" s="43"/>
      <c r="G37" s="43"/>
      <c r="H37" s="43"/>
      <c r="I37" s="127"/>
      <c r="J37" s="43"/>
      <c r="K37" s="46"/>
    </row>
    <row r="38" spans="2:11" s="1" customFormat="1" ht="25.35" customHeight="1">
      <c r="B38" s="42"/>
      <c r="C38" s="52"/>
      <c r="D38" s="53" t="s">
        <v>778</v>
      </c>
      <c r="E38" s="54"/>
      <c r="F38" s="54"/>
      <c r="G38" s="142" t="s">
        <v>779</v>
      </c>
      <c r="H38" s="55" t="s">
        <v>780</v>
      </c>
      <c r="I38" s="143"/>
      <c r="J38" s="144">
        <f>SUM(J29:J36)</f>
        <v>0</v>
      </c>
      <c r="K38" s="145"/>
    </row>
    <row r="39" spans="2:11" s="1" customFormat="1" ht="14.45" customHeight="1">
      <c r="B39" s="57"/>
      <c r="C39" s="58"/>
      <c r="D39" s="58"/>
      <c r="E39" s="58"/>
      <c r="F39" s="58"/>
      <c r="G39" s="58"/>
      <c r="H39" s="58"/>
      <c r="I39" s="146"/>
      <c r="J39" s="58"/>
      <c r="K39" s="59"/>
    </row>
    <row r="43" spans="2:11" s="1" customFormat="1" ht="6.95" customHeight="1">
      <c r="B43" s="147"/>
      <c r="C43" s="148"/>
      <c r="D43" s="148"/>
      <c r="E43" s="148"/>
      <c r="F43" s="148"/>
      <c r="G43" s="148"/>
      <c r="H43" s="148"/>
      <c r="I43" s="149"/>
      <c r="J43" s="148"/>
      <c r="K43" s="150"/>
    </row>
    <row r="44" spans="2:11" s="1" customFormat="1" ht="36.950000000000003" customHeight="1">
      <c r="B44" s="42"/>
      <c r="C44" s="30" t="s">
        <v>848</v>
      </c>
      <c r="D44" s="43"/>
      <c r="E44" s="43"/>
      <c r="F44" s="43"/>
      <c r="G44" s="43"/>
      <c r="H44" s="43"/>
      <c r="I44" s="127"/>
      <c r="J44" s="43"/>
      <c r="K44" s="46"/>
    </row>
    <row r="45" spans="2:11" s="1" customFormat="1" ht="6.95" customHeight="1">
      <c r="B45" s="42"/>
      <c r="C45" s="43"/>
      <c r="D45" s="43"/>
      <c r="E45" s="43"/>
      <c r="F45" s="43"/>
      <c r="G45" s="43"/>
      <c r="H45" s="43"/>
      <c r="I45" s="127"/>
      <c r="J45" s="43"/>
      <c r="K45" s="46"/>
    </row>
    <row r="46" spans="2:11" s="1" customFormat="1" ht="14.45" customHeight="1">
      <c r="B46" s="42"/>
      <c r="C46" s="37" t="s">
        <v>736</v>
      </c>
      <c r="D46" s="43"/>
      <c r="E46" s="43"/>
      <c r="F46" s="43"/>
      <c r="G46" s="43"/>
      <c r="H46" s="43"/>
      <c r="I46" s="127"/>
      <c r="J46" s="43"/>
      <c r="K46" s="46"/>
    </row>
    <row r="47" spans="2:11" s="1" customFormat="1" ht="22.5" customHeight="1">
      <c r="B47" s="42"/>
      <c r="C47" s="43"/>
      <c r="D47" s="43"/>
      <c r="E47" s="400" t="str">
        <f>E7</f>
        <v>ČOV Olomouc - Rekonstrukce dmýcharny včetně rozvodny</v>
      </c>
      <c r="F47" s="405"/>
      <c r="G47" s="405"/>
      <c r="H47" s="405"/>
      <c r="I47" s="127"/>
      <c r="J47" s="43"/>
      <c r="K47" s="46"/>
    </row>
    <row r="48" spans="2:11" ht="15">
      <c r="B48" s="28"/>
      <c r="C48" s="37" t="s">
        <v>843</v>
      </c>
      <c r="D48" s="29"/>
      <c r="E48" s="29"/>
      <c r="F48" s="29"/>
      <c r="G48" s="29"/>
      <c r="H48" s="29"/>
      <c r="I48" s="126"/>
      <c r="J48" s="29"/>
      <c r="K48" s="31"/>
    </row>
    <row r="49" spans="2:47" s="1" customFormat="1" ht="22.5" customHeight="1">
      <c r="B49" s="42"/>
      <c r="C49" s="43"/>
      <c r="D49" s="43"/>
      <c r="E49" s="400" t="s">
        <v>844</v>
      </c>
      <c r="F49" s="401"/>
      <c r="G49" s="401"/>
      <c r="H49" s="401"/>
      <c r="I49" s="127"/>
      <c r="J49" s="43"/>
      <c r="K49" s="46"/>
    </row>
    <row r="50" spans="2:47" s="1" customFormat="1" ht="14.45" customHeight="1">
      <c r="B50" s="42"/>
      <c r="C50" s="37" t="s">
        <v>845</v>
      </c>
      <c r="D50" s="43"/>
      <c r="E50" s="43"/>
      <c r="F50" s="43"/>
      <c r="G50" s="43"/>
      <c r="H50" s="43"/>
      <c r="I50" s="127"/>
      <c r="J50" s="43"/>
      <c r="K50" s="46"/>
    </row>
    <row r="51" spans="2:47" s="1" customFormat="1" ht="23.25" customHeight="1">
      <c r="B51" s="42"/>
      <c r="C51" s="43"/>
      <c r="D51" s="43"/>
      <c r="E51" s="402" t="str">
        <f>E11</f>
        <v>001 - B - Strojní část</v>
      </c>
      <c r="F51" s="401"/>
      <c r="G51" s="401"/>
      <c r="H51" s="401"/>
      <c r="I51" s="127"/>
      <c r="J51" s="43"/>
      <c r="K51" s="46"/>
    </row>
    <row r="52" spans="2:47" s="1" customFormat="1" ht="6.95" customHeight="1">
      <c r="B52" s="42"/>
      <c r="C52" s="43"/>
      <c r="D52" s="43"/>
      <c r="E52" s="43"/>
      <c r="F52" s="43"/>
      <c r="G52" s="43"/>
      <c r="H52" s="43"/>
      <c r="I52" s="127"/>
      <c r="J52" s="43"/>
      <c r="K52" s="46"/>
    </row>
    <row r="53" spans="2:47" s="1" customFormat="1" ht="18" customHeight="1">
      <c r="B53" s="42"/>
      <c r="C53" s="37" t="s">
        <v>743</v>
      </c>
      <c r="D53" s="43"/>
      <c r="E53" s="43"/>
      <c r="F53" s="35" t="str">
        <f>F14</f>
        <v>Olomouc</v>
      </c>
      <c r="G53" s="43"/>
      <c r="H53" s="43"/>
      <c r="I53" s="128" t="s">
        <v>745</v>
      </c>
      <c r="J53" s="129" t="str">
        <f>IF(J14="","",J14)</f>
        <v>28.6.2016</v>
      </c>
      <c r="K53" s="46"/>
    </row>
    <row r="54" spans="2:47" s="1" customFormat="1" ht="6.95" customHeight="1">
      <c r="B54" s="42"/>
      <c r="C54" s="43"/>
      <c r="D54" s="43"/>
      <c r="E54" s="43"/>
      <c r="F54" s="43"/>
      <c r="G54" s="43"/>
      <c r="H54" s="43"/>
      <c r="I54" s="127"/>
      <c r="J54" s="43"/>
      <c r="K54" s="46"/>
    </row>
    <row r="55" spans="2:47" s="1" customFormat="1" ht="15">
      <c r="B55" s="42"/>
      <c r="C55" s="37" t="s">
        <v>753</v>
      </c>
      <c r="D55" s="43"/>
      <c r="E55" s="43"/>
      <c r="F55" s="35" t="str">
        <f>E17</f>
        <v>Statutární město Olomouc, Horní nám. 583, 779 11</v>
      </c>
      <c r="G55" s="43"/>
      <c r="H55" s="43"/>
      <c r="I55" s="128" t="s">
        <v>761</v>
      </c>
      <c r="J55" s="35" t="str">
        <f>E23</f>
        <v>Sweco Hydroprojekt a.s., divize Morava</v>
      </c>
      <c r="K55" s="46"/>
    </row>
    <row r="56" spans="2:47" s="1" customFormat="1" ht="14.45" customHeight="1">
      <c r="B56" s="42"/>
      <c r="C56" s="37" t="s">
        <v>759</v>
      </c>
      <c r="D56" s="43"/>
      <c r="E56" s="43"/>
      <c r="F56" s="35" t="str">
        <f>IF(E20="","",E20)</f>
        <v/>
      </c>
      <c r="G56" s="43"/>
      <c r="H56" s="43"/>
      <c r="I56" s="127"/>
      <c r="J56" s="43"/>
      <c r="K56" s="46"/>
    </row>
    <row r="57" spans="2:47" s="1" customFormat="1" ht="10.35" customHeight="1">
      <c r="B57" s="42"/>
      <c r="C57" s="43"/>
      <c r="D57" s="43"/>
      <c r="E57" s="43"/>
      <c r="F57" s="43"/>
      <c r="G57" s="43"/>
      <c r="H57" s="43"/>
      <c r="I57" s="127"/>
      <c r="J57" s="43"/>
      <c r="K57" s="46"/>
    </row>
    <row r="58" spans="2:47" s="1" customFormat="1" ht="29.25" customHeight="1">
      <c r="B58" s="42"/>
      <c r="C58" s="151" t="s">
        <v>849</v>
      </c>
      <c r="D58" s="52"/>
      <c r="E58" s="52"/>
      <c r="F58" s="52"/>
      <c r="G58" s="52"/>
      <c r="H58" s="52"/>
      <c r="I58" s="152"/>
      <c r="J58" s="153" t="s">
        <v>850</v>
      </c>
      <c r="K58" s="56"/>
    </row>
    <row r="59" spans="2:47" s="1" customFormat="1" ht="10.35" customHeight="1">
      <c r="B59" s="42"/>
      <c r="C59" s="43"/>
      <c r="D59" s="43"/>
      <c r="E59" s="43"/>
      <c r="F59" s="43"/>
      <c r="G59" s="43"/>
      <c r="H59" s="43"/>
      <c r="I59" s="127"/>
      <c r="J59" s="43"/>
      <c r="K59" s="46"/>
    </row>
    <row r="60" spans="2:47" s="1" customFormat="1" ht="29.25" customHeight="1">
      <c r="B60" s="42"/>
      <c r="C60" s="154" t="s">
        <v>851</v>
      </c>
      <c r="D60" s="43"/>
      <c r="E60" s="43"/>
      <c r="F60" s="43"/>
      <c r="G60" s="43"/>
      <c r="H60" s="43"/>
      <c r="I60" s="127"/>
      <c r="J60" s="138">
        <f>J87</f>
        <v>0</v>
      </c>
      <c r="K60" s="46"/>
      <c r="AU60" s="24" t="s">
        <v>852</v>
      </c>
    </row>
    <row r="61" spans="2:47" s="8" customFormat="1" ht="24.95" customHeight="1">
      <c r="B61" s="155"/>
      <c r="C61" s="156"/>
      <c r="D61" s="157" t="s">
        <v>853</v>
      </c>
      <c r="E61" s="160"/>
      <c r="F61" s="160"/>
      <c r="G61" s="160"/>
      <c r="H61" s="160"/>
      <c r="I61" s="161"/>
      <c r="J61" s="162">
        <f>J88</f>
        <v>0</v>
      </c>
      <c r="K61" s="163"/>
    </row>
    <row r="62" spans="2:47" s="9" customFormat="1" ht="19.899999999999999" customHeight="1">
      <c r="B62" s="164"/>
      <c r="C62" s="165"/>
      <c r="D62" s="166" t="s">
        <v>854</v>
      </c>
      <c r="E62" s="167"/>
      <c r="F62" s="167"/>
      <c r="G62" s="167"/>
      <c r="H62" s="167"/>
      <c r="I62" s="168"/>
      <c r="J62" s="169">
        <f>J89</f>
        <v>0</v>
      </c>
      <c r="K62" s="170"/>
    </row>
    <row r="63" spans="2:47" s="8" customFormat="1" ht="24.95" customHeight="1">
      <c r="B63" s="155"/>
      <c r="C63" s="156"/>
      <c r="D63" s="157" t="s">
        <v>855</v>
      </c>
      <c r="E63" s="160"/>
      <c r="F63" s="160"/>
      <c r="G63" s="160"/>
      <c r="H63" s="160"/>
      <c r="I63" s="161"/>
      <c r="J63" s="162">
        <f>J100</f>
        <v>0</v>
      </c>
      <c r="K63" s="163"/>
    </row>
    <row r="64" spans="2:47" s="9" customFormat="1" ht="19.899999999999999" customHeight="1">
      <c r="B64" s="164"/>
      <c r="C64" s="165"/>
      <c r="D64" s="166" t="s">
        <v>856</v>
      </c>
      <c r="E64" s="167"/>
      <c r="F64" s="167"/>
      <c r="G64" s="167"/>
      <c r="H64" s="167"/>
      <c r="I64" s="168"/>
      <c r="J64" s="169">
        <f>J101</f>
        <v>0</v>
      </c>
      <c r="K64" s="170"/>
    </row>
    <row r="65" spans="2:12" s="9" customFormat="1" ht="19.899999999999999" customHeight="1">
      <c r="B65" s="164"/>
      <c r="C65" s="165"/>
      <c r="D65" s="166" t="s">
        <v>857</v>
      </c>
      <c r="E65" s="167"/>
      <c r="F65" s="167"/>
      <c r="G65" s="167"/>
      <c r="H65" s="167"/>
      <c r="I65" s="168"/>
      <c r="J65" s="169">
        <f>J534</f>
        <v>0</v>
      </c>
      <c r="K65" s="170"/>
    </row>
    <row r="66" spans="2:12" s="1" customFormat="1" ht="21.75" customHeight="1">
      <c r="B66" s="42"/>
      <c r="C66" s="43"/>
      <c r="D66" s="43"/>
      <c r="E66" s="43"/>
      <c r="F66" s="43"/>
      <c r="G66" s="43"/>
      <c r="H66" s="43"/>
      <c r="I66" s="127"/>
      <c r="J66" s="43"/>
      <c r="K66" s="46"/>
    </row>
    <row r="67" spans="2:12" s="1" customFormat="1" ht="6.95" customHeight="1">
      <c r="B67" s="57"/>
      <c r="C67" s="58"/>
      <c r="D67" s="58"/>
      <c r="E67" s="58"/>
      <c r="F67" s="58"/>
      <c r="G67" s="58"/>
      <c r="H67" s="58"/>
      <c r="I67" s="146"/>
      <c r="J67" s="58"/>
      <c r="K67" s="59"/>
    </row>
    <row r="71" spans="2:12" s="1" customFormat="1" ht="6.95" customHeight="1">
      <c r="B71" s="60"/>
      <c r="C71" s="61"/>
      <c r="D71" s="61"/>
      <c r="E71" s="61"/>
      <c r="F71" s="61"/>
      <c r="G71" s="61"/>
      <c r="H71" s="61"/>
      <c r="I71" s="149"/>
      <c r="J71" s="61"/>
      <c r="K71" s="61"/>
      <c r="L71" s="62"/>
    </row>
    <row r="72" spans="2:12" s="1" customFormat="1" ht="36.950000000000003" customHeight="1">
      <c r="B72" s="42"/>
      <c r="C72" s="63" t="s">
        <v>858</v>
      </c>
      <c r="D72" s="64"/>
      <c r="E72" s="64"/>
      <c r="F72" s="64"/>
      <c r="G72" s="64"/>
      <c r="H72" s="64"/>
      <c r="I72" s="171"/>
      <c r="J72" s="64"/>
      <c r="K72" s="64"/>
      <c r="L72" s="62"/>
    </row>
    <row r="73" spans="2:12" s="1" customFormat="1" ht="6.95" customHeight="1">
      <c r="B73" s="42"/>
      <c r="C73" s="64"/>
      <c r="D73" s="64"/>
      <c r="E73" s="64"/>
      <c r="F73" s="64"/>
      <c r="G73" s="64"/>
      <c r="H73" s="64"/>
      <c r="I73" s="171"/>
      <c r="J73" s="64"/>
      <c r="K73" s="64"/>
      <c r="L73" s="62"/>
    </row>
    <row r="74" spans="2:12" s="1" customFormat="1" ht="14.45" customHeight="1">
      <c r="B74" s="42"/>
      <c r="C74" s="66" t="s">
        <v>736</v>
      </c>
      <c r="D74" s="64"/>
      <c r="E74" s="64"/>
      <c r="F74" s="64"/>
      <c r="G74" s="64"/>
      <c r="H74" s="64"/>
      <c r="I74" s="171"/>
      <c r="J74" s="64"/>
      <c r="K74" s="64"/>
      <c r="L74" s="62"/>
    </row>
    <row r="75" spans="2:12" s="1" customFormat="1" ht="22.5" customHeight="1">
      <c r="B75" s="42"/>
      <c r="C75" s="64"/>
      <c r="D75" s="64"/>
      <c r="E75" s="403" t="str">
        <f>E7</f>
        <v>ČOV Olomouc - Rekonstrukce dmýcharny včetně rozvodny</v>
      </c>
      <c r="F75" s="406"/>
      <c r="G75" s="406"/>
      <c r="H75" s="406"/>
      <c r="I75" s="171"/>
      <c r="J75" s="64"/>
      <c r="K75" s="64"/>
      <c r="L75" s="62"/>
    </row>
    <row r="76" spans="2:12" ht="15">
      <c r="B76" s="28"/>
      <c r="C76" s="66" t="s">
        <v>843</v>
      </c>
      <c r="D76" s="172"/>
      <c r="E76" s="172"/>
      <c r="F76" s="172"/>
      <c r="G76" s="172"/>
      <c r="H76" s="172"/>
      <c r="J76" s="172"/>
      <c r="K76" s="172"/>
      <c r="L76" s="173"/>
    </row>
    <row r="77" spans="2:12" s="1" customFormat="1" ht="22.5" customHeight="1">
      <c r="B77" s="42"/>
      <c r="C77" s="64"/>
      <c r="D77" s="64"/>
      <c r="E77" s="403" t="s">
        <v>844</v>
      </c>
      <c r="F77" s="404"/>
      <c r="G77" s="404"/>
      <c r="H77" s="404"/>
      <c r="I77" s="171"/>
      <c r="J77" s="64"/>
      <c r="K77" s="64"/>
      <c r="L77" s="62"/>
    </row>
    <row r="78" spans="2:12" s="1" customFormat="1" ht="14.45" customHeight="1">
      <c r="B78" s="42"/>
      <c r="C78" s="66" t="s">
        <v>845</v>
      </c>
      <c r="D78" s="64"/>
      <c r="E78" s="64"/>
      <c r="F78" s="64"/>
      <c r="G78" s="64"/>
      <c r="H78" s="64"/>
      <c r="I78" s="171"/>
      <c r="J78" s="64"/>
      <c r="K78" s="64"/>
      <c r="L78" s="62"/>
    </row>
    <row r="79" spans="2:12" s="1" customFormat="1" ht="23.25" customHeight="1">
      <c r="B79" s="42"/>
      <c r="C79" s="64"/>
      <c r="D79" s="64"/>
      <c r="E79" s="381" t="str">
        <f>E11</f>
        <v>001 - B - Strojní část</v>
      </c>
      <c r="F79" s="404"/>
      <c r="G79" s="404"/>
      <c r="H79" s="404"/>
      <c r="I79" s="171"/>
      <c r="J79" s="64"/>
      <c r="K79" s="64"/>
      <c r="L79" s="62"/>
    </row>
    <row r="80" spans="2:12" s="1" customFormat="1" ht="6.95" customHeight="1">
      <c r="B80" s="42"/>
      <c r="C80" s="64"/>
      <c r="D80" s="64"/>
      <c r="E80" s="64"/>
      <c r="F80" s="64"/>
      <c r="G80" s="64"/>
      <c r="H80" s="64"/>
      <c r="I80" s="171"/>
      <c r="J80" s="64"/>
      <c r="K80" s="64"/>
      <c r="L80" s="62"/>
    </row>
    <row r="81" spans="2:65" s="1" customFormat="1" ht="18" customHeight="1">
      <c r="B81" s="42"/>
      <c r="C81" s="66" t="s">
        <v>743</v>
      </c>
      <c r="D81" s="64"/>
      <c r="E81" s="64"/>
      <c r="F81" s="174" t="str">
        <f>F14</f>
        <v>Olomouc</v>
      </c>
      <c r="G81" s="64"/>
      <c r="H81" s="64"/>
      <c r="I81" s="175" t="s">
        <v>745</v>
      </c>
      <c r="J81" s="74" t="str">
        <f>IF(J14="","",J14)</f>
        <v>28.6.2016</v>
      </c>
      <c r="K81" s="64"/>
      <c r="L81" s="62"/>
    </row>
    <row r="82" spans="2:65" s="1" customFormat="1" ht="6.95" customHeight="1">
      <c r="B82" s="42"/>
      <c r="C82" s="64"/>
      <c r="D82" s="64"/>
      <c r="E82" s="64"/>
      <c r="F82" s="64"/>
      <c r="G82" s="64"/>
      <c r="H82" s="64"/>
      <c r="I82" s="171"/>
      <c r="J82" s="64"/>
      <c r="K82" s="64"/>
      <c r="L82" s="62"/>
    </row>
    <row r="83" spans="2:65" s="1" customFormat="1" ht="15">
      <c r="B83" s="42"/>
      <c r="C83" s="66" t="s">
        <v>753</v>
      </c>
      <c r="D83" s="64"/>
      <c r="E83" s="64"/>
      <c r="F83" s="174" t="str">
        <f>E17</f>
        <v>Statutární město Olomouc, Horní nám. 583, 779 11</v>
      </c>
      <c r="G83" s="64"/>
      <c r="H83" s="64"/>
      <c r="I83" s="175" t="s">
        <v>761</v>
      </c>
      <c r="J83" s="174" t="str">
        <f>E23</f>
        <v>Sweco Hydroprojekt a.s., divize Morava</v>
      </c>
      <c r="K83" s="64"/>
      <c r="L83" s="62"/>
    </row>
    <row r="84" spans="2:65" s="1" customFormat="1" ht="14.45" customHeight="1">
      <c r="B84" s="42"/>
      <c r="C84" s="66" t="s">
        <v>759</v>
      </c>
      <c r="D84" s="64"/>
      <c r="E84" s="64"/>
      <c r="F84" s="174" t="str">
        <f>IF(E20="","",E20)</f>
        <v/>
      </c>
      <c r="G84" s="64"/>
      <c r="H84" s="64"/>
      <c r="I84" s="171"/>
      <c r="J84" s="64"/>
      <c r="K84" s="64"/>
      <c r="L84" s="62"/>
    </row>
    <row r="85" spans="2:65" s="1" customFormat="1" ht="10.35" customHeight="1">
      <c r="B85" s="42"/>
      <c r="C85" s="64"/>
      <c r="D85" s="64"/>
      <c r="E85" s="64"/>
      <c r="F85" s="64"/>
      <c r="G85" s="64"/>
      <c r="H85" s="64"/>
      <c r="I85" s="171"/>
      <c r="J85" s="64"/>
      <c r="K85" s="64"/>
      <c r="L85" s="62"/>
    </row>
    <row r="86" spans="2:65" s="10" customFormat="1" ht="29.25" customHeight="1">
      <c r="B86" s="176"/>
      <c r="C86" s="177" t="s">
        <v>859</v>
      </c>
      <c r="D86" s="178" t="s">
        <v>787</v>
      </c>
      <c r="E86" s="178" t="s">
        <v>783</v>
      </c>
      <c r="F86" s="178" t="s">
        <v>860</v>
      </c>
      <c r="G86" s="178" t="s">
        <v>861</v>
      </c>
      <c r="H86" s="178" t="s">
        <v>862</v>
      </c>
      <c r="I86" s="179" t="s">
        <v>863</v>
      </c>
      <c r="J86" s="178" t="s">
        <v>850</v>
      </c>
      <c r="K86" s="180" t="s">
        <v>864</v>
      </c>
      <c r="L86" s="181"/>
      <c r="M86" s="81" t="s">
        <v>865</v>
      </c>
      <c r="N86" s="82" t="s">
        <v>772</v>
      </c>
      <c r="O86" s="82" t="s">
        <v>866</v>
      </c>
      <c r="P86" s="82" t="s">
        <v>867</v>
      </c>
      <c r="Q86" s="82" t="s">
        <v>868</v>
      </c>
      <c r="R86" s="82" t="s">
        <v>869</v>
      </c>
      <c r="S86" s="82" t="s">
        <v>870</v>
      </c>
      <c r="T86" s="83" t="s">
        <v>871</v>
      </c>
    </row>
    <row r="87" spans="2:65" s="1" customFormat="1" ht="29.25" customHeight="1">
      <c r="B87" s="42"/>
      <c r="C87" s="87" t="s">
        <v>851</v>
      </c>
      <c r="D87" s="64"/>
      <c r="E87" s="64"/>
      <c r="F87" s="64"/>
      <c r="G87" s="64"/>
      <c r="H87" s="64"/>
      <c r="I87" s="171"/>
      <c r="J87" s="182">
        <f>BK87</f>
        <v>0</v>
      </c>
      <c r="K87" s="64"/>
      <c r="L87" s="62"/>
      <c r="M87" s="84"/>
      <c r="N87" s="85"/>
      <c r="O87" s="85"/>
      <c r="P87" s="183">
        <f>P88+P100</f>
        <v>0</v>
      </c>
      <c r="Q87" s="85"/>
      <c r="R87" s="183">
        <f>R88+R100</f>
        <v>0.1613149999999999</v>
      </c>
      <c r="S87" s="85"/>
      <c r="T87" s="184">
        <f>T88+T100</f>
        <v>0</v>
      </c>
      <c r="AT87" s="24" t="s">
        <v>802</v>
      </c>
      <c r="AU87" s="24" t="s">
        <v>852</v>
      </c>
      <c r="BK87" s="185">
        <f>BK88+BK100</f>
        <v>0</v>
      </c>
    </row>
    <row r="88" spans="2:65" s="11" customFormat="1" ht="37.35" customHeight="1">
      <c r="B88" s="186"/>
      <c r="C88" s="187"/>
      <c r="D88" s="188" t="s">
        <v>802</v>
      </c>
      <c r="E88" s="189" t="s">
        <v>872</v>
      </c>
      <c r="F88" s="189" t="s">
        <v>873</v>
      </c>
      <c r="G88" s="187"/>
      <c r="H88" s="187"/>
      <c r="I88" s="190"/>
      <c r="J88" s="191">
        <f>BK88</f>
        <v>0</v>
      </c>
      <c r="K88" s="187"/>
      <c r="L88" s="192"/>
      <c r="M88" s="193"/>
      <c r="N88" s="194"/>
      <c r="O88" s="194"/>
      <c r="P88" s="195">
        <f>P89</f>
        <v>0</v>
      </c>
      <c r="Q88" s="194"/>
      <c r="R88" s="195">
        <f>R89</f>
        <v>0</v>
      </c>
      <c r="S88" s="194"/>
      <c r="T88" s="196">
        <f>T89</f>
        <v>0</v>
      </c>
      <c r="AR88" s="197" t="s">
        <v>810</v>
      </c>
      <c r="AT88" s="198" t="s">
        <v>802</v>
      </c>
      <c r="AU88" s="198" t="s">
        <v>803</v>
      </c>
      <c r="AY88" s="197" t="s">
        <v>874</v>
      </c>
      <c r="BK88" s="199">
        <f>BK89</f>
        <v>0</v>
      </c>
    </row>
    <row r="89" spans="2:65" s="11" customFormat="1" ht="19.899999999999999" customHeight="1">
      <c r="B89" s="186"/>
      <c r="C89" s="187"/>
      <c r="D89" s="200" t="s">
        <v>802</v>
      </c>
      <c r="E89" s="201" t="s">
        <v>875</v>
      </c>
      <c r="F89" s="201" t="s">
        <v>876</v>
      </c>
      <c r="G89" s="187"/>
      <c r="H89" s="187"/>
      <c r="I89" s="190"/>
      <c r="J89" s="202">
        <f>BK89</f>
        <v>0</v>
      </c>
      <c r="K89" s="187"/>
      <c r="L89" s="192"/>
      <c r="M89" s="193"/>
      <c r="N89" s="194"/>
      <c r="O89" s="194"/>
      <c r="P89" s="195">
        <f>SUM(P90:P99)</f>
        <v>0</v>
      </c>
      <c r="Q89" s="194"/>
      <c r="R89" s="195">
        <f>SUM(R90:R99)</f>
        <v>0</v>
      </c>
      <c r="S89" s="194"/>
      <c r="T89" s="196">
        <f>SUM(T90:T99)</f>
        <v>0</v>
      </c>
      <c r="AR89" s="197" t="s">
        <v>810</v>
      </c>
      <c r="AT89" s="198" t="s">
        <v>802</v>
      </c>
      <c r="AU89" s="198" t="s">
        <v>810</v>
      </c>
      <c r="AY89" s="197" t="s">
        <v>874</v>
      </c>
      <c r="BK89" s="199">
        <f>SUM(BK90:BK99)</f>
        <v>0</v>
      </c>
    </row>
    <row r="90" spans="2:65" s="1" customFormat="1" ht="31.5" customHeight="1">
      <c r="B90" s="42"/>
      <c r="C90" s="203" t="s">
        <v>810</v>
      </c>
      <c r="D90" s="203" t="s">
        <v>877</v>
      </c>
      <c r="E90" s="204" t="s">
        <v>878</v>
      </c>
      <c r="F90" s="205" t="s">
        <v>879</v>
      </c>
      <c r="G90" s="206" t="s">
        <v>880</v>
      </c>
      <c r="H90" s="207">
        <v>1.36</v>
      </c>
      <c r="I90" s="208"/>
      <c r="J90" s="209">
        <f>ROUND(I90*H90,2)</f>
        <v>0</v>
      </c>
      <c r="K90" s="205" t="s">
        <v>881</v>
      </c>
      <c r="L90" s="62"/>
      <c r="M90" s="210" t="s">
        <v>801</v>
      </c>
      <c r="N90" s="211" t="s">
        <v>773</v>
      </c>
      <c r="O90" s="43"/>
      <c r="P90" s="212">
        <f>O90*H90</f>
        <v>0</v>
      </c>
      <c r="Q90" s="212">
        <v>0</v>
      </c>
      <c r="R90" s="212">
        <f>Q90*H90</f>
        <v>0</v>
      </c>
      <c r="S90" s="212">
        <v>0</v>
      </c>
      <c r="T90" s="213">
        <f>S90*H90</f>
        <v>0</v>
      </c>
      <c r="AR90" s="24" t="s">
        <v>882</v>
      </c>
      <c r="AT90" s="24" t="s">
        <v>877</v>
      </c>
      <c r="AU90" s="24" t="s">
        <v>812</v>
      </c>
      <c r="AY90" s="24" t="s">
        <v>874</v>
      </c>
      <c r="BE90" s="214">
        <f>IF(N90="základní",J90,0)</f>
        <v>0</v>
      </c>
      <c r="BF90" s="214">
        <f>IF(N90="snížená",J90,0)</f>
        <v>0</v>
      </c>
      <c r="BG90" s="214">
        <f>IF(N90="zákl. přenesená",J90,0)</f>
        <v>0</v>
      </c>
      <c r="BH90" s="214">
        <f>IF(N90="sníž. přenesená",J90,0)</f>
        <v>0</v>
      </c>
      <c r="BI90" s="214">
        <f>IF(N90="nulová",J90,0)</f>
        <v>0</v>
      </c>
      <c r="BJ90" s="24" t="s">
        <v>810</v>
      </c>
      <c r="BK90" s="214">
        <f>ROUND(I90*H90,2)</f>
        <v>0</v>
      </c>
      <c r="BL90" s="24" t="s">
        <v>882</v>
      </c>
      <c r="BM90" s="24" t="s">
        <v>883</v>
      </c>
    </row>
    <row r="91" spans="2:65" s="1" customFormat="1" ht="27">
      <c r="B91" s="42"/>
      <c r="C91" s="64"/>
      <c r="D91" s="215" t="s">
        <v>884</v>
      </c>
      <c r="E91" s="64"/>
      <c r="F91" s="216" t="s">
        <v>885</v>
      </c>
      <c r="G91" s="64"/>
      <c r="H91" s="64"/>
      <c r="I91" s="171"/>
      <c r="J91" s="64"/>
      <c r="K91" s="64"/>
      <c r="L91" s="62"/>
      <c r="M91" s="217"/>
      <c r="N91" s="43"/>
      <c r="O91" s="43"/>
      <c r="P91" s="43"/>
      <c r="Q91" s="43"/>
      <c r="R91" s="43"/>
      <c r="S91" s="43"/>
      <c r="T91" s="79"/>
      <c r="AT91" s="24" t="s">
        <v>884</v>
      </c>
      <c r="AU91" s="24" t="s">
        <v>812</v>
      </c>
    </row>
    <row r="92" spans="2:65" s="12" customFormat="1">
      <c r="B92" s="218"/>
      <c r="C92" s="219"/>
      <c r="D92" s="220" t="s">
        <v>886</v>
      </c>
      <c r="E92" s="221" t="s">
        <v>801</v>
      </c>
      <c r="F92" s="222" t="s">
        <v>887</v>
      </c>
      <c r="G92" s="219"/>
      <c r="H92" s="223">
        <v>1.36</v>
      </c>
      <c r="I92" s="224"/>
      <c r="J92" s="219"/>
      <c r="K92" s="219"/>
      <c r="L92" s="225"/>
      <c r="M92" s="226"/>
      <c r="N92" s="227"/>
      <c r="O92" s="227"/>
      <c r="P92" s="227"/>
      <c r="Q92" s="227"/>
      <c r="R92" s="227"/>
      <c r="S92" s="227"/>
      <c r="T92" s="228"/>
      <c r="AT92" s="229" t="s">
        <v>886</v>
      </c>
      <c r="AU92" s="229" t="s">
        <v>812</v>
      </c>
      <c r="AV92" s="12" t="s">
        <v>812</v>
      </c>
      <c r="AW92" s="12" t="s">
        <v>765</v>
      </c>
      <c r="AX92" s="12" t="s">
        <v>810</v>
      </c>
      <c r="AY92" s="229" t="s">
        <v>874</v>
      </c>
    </row>
    <row r="93" spans="2:65" s="1" customFormat="1" ht="22.5" customHeight="1">
      <c r="B93" s="42"/>
      <c r="C93" s="203" t="s">
        <v>812</v>
      </c>
      <c r="D93" s="203" t="s">
        <v>877</v>
      </c>
      <c r="E93" s="204" t="s">
        <v>888</v>
      </c>
      <c r="F93" s="205" t="s">
        <v>889</v>
      </c>
      <c r="G93" s="206" t="s">
        <v>880</v>
      </c>
      <c r="H93" s="207">
        <v>1.36</v>
      </c>
      <c r="I93" s="208"/>
      <c r="J93" s="209">
        <f>ROUND(I93*H93,2)</f>
        <v>0</v>
      </c>
      <c r="K93" s="205" t="s">
        <v>881</v>
      </c>
      <c r="L93" s="62"/>
      <c r="M93" s="210" t="s">
        <v>801</v>
      </c>
      <c r="N93" s="211" t="s">
        <v>773</v>
      </c>
      <c r="O93" s="43"/>
      <c r="P93" s="212">
        <f>O93*H93</f>
        <v>0</v>
      </c>
      <c r="Q93" s="212">
        <v>0</v>
      </c>
      <c r="R93" s="212">
        <f>Q93*H93</f>
        <v>0</v>
      </c>
      <c r="S93" s="212">
        <v>0</v>
      </c>
      <c r="T93" s="213">
        <f>S93*H93</f>
        <v>0</v>
      </c>
      <c r="AR93" s="24" t="s">
        <v>882</v>
      </c>
      <c r="AT93" s="24" t="s">
        <v>877</v>
      </c>
      <c r="AU93" s="24" t="s">
        <v>812</v>
      </c>
      <c r="AY93" s="24" t="s">
        <v>874</v>
      </c>
      <c r="BE93" s="214">
        <f>IF(N93="základní",J93,0)</f>
        <v>0</v>
      </c>
      <c r="BF93" s="214">
        <f>IF(N93="snížená",J93,0)</f>
        <v>0</v>
      </c>
      <c r="BG93" s="214">
        <f>IF(N93="zákl. přenesená",J93,0)</f>
        <v>0</v>
      </c>
      <c r="BH93" s="214">
        <f>IF(N93="sníž. přenesená",J93,0)</f>
        <v>0</v>
      </c>
      <c r="BI93" s="214">
        <f>IF(N93="nulová",J93,0)</f>
        <v>0</v>
      </c>
      <c r="BJ93" s="24" t="s">
        <v>810</v>
      </c>
      <c r="BK93" s="214">
        <f>ROUND(I93*H93,2)</f>
        <v>0</v>
      </c>
      <c r="BL93" s="24" t="s">
        <v>882</v>
      </c>
      <c r="BM93" s="24" t="s">
        <v>890</v>
      </c>
    </row>
    <row r="94" spans="2:65" s="1" customFormat="1">
      <c r="B94" s="42"/>
      <c r="C94" s="64"/>
      <c r="D94" s="220" t="s">
        <v>884</v>
      </c>
      <c r="E94" s="64"/>
      <c r="F94" s="230" t="s">
        <v>891</v>
      </c>
      <c r="G94" s="64"/>
      <c r="H94" s="64"/>
      <c r="I94" s="171"/>
      <c r="J94" s="64"/>
      <c r="K94" s="64"/>
      <c r="L94" s="62"/>
      <c r="M94" s="217"/>
      <c r="N94" s="43"/>
      <c r="O94" s="43"/>
      <c r="P94" s="43"/>
      <c r="Q94" s="43"/>
      <c r="R94" s="43"/>
      <c r="S94" s="43"/>
      <c r="T94" s="79"/>
      <c r="AT94" s="24" t="s">
        <v>884</v>
      </c>
      <c r="AU94" s="24" t="s">
        <v>812</v>
      </c>
    </row>
    <row r="95" spans="2:65" s="1" customFormat="1" ht="22.5" customHeight="1">
      <c r="B95" s="42"/>
      <c r="C95" s="203" t="s">
        <v>892</v>
      </c>
      <c r="D95" s="203" t="s">
        <v>877</v>
      </c>
      <c r="E95" s="204" t="s">
        <v>893</v>
      </c>
      <c r="F95" s="205" t="s">
        <v>894</v>
      </c>
      <c r="G95" s="206" t="s">
        <v>880</v>
      </c>
      <c r="H95" s="207">
        <v>19.04</v>
      </c>
      <c r="I95" s="208"/>
      <c r="J95" s="209">
        <f>ROUND(I95*H95,2)</f>
        <v>0</v>
      </c>
      <c r="K95" s="205" t="s">
        <v>881</v>
      </c>
      <c r="L95" s="62"/>
      <c r="M95" s="210" t="s">
        <v>801</v>
      </c>
      <c r="N95" s="211" t="s">
        <v>773</v>
      </c>
      <c r="O95" s="43"/>
      <c r="P95" s="212">
        <f>O95*H95</f>
        <v>0</v>
      </c>
      <c r="Q95" s="212">
        <v>0</v>
      </c>
      <c r="R95" s="212">
        <f>Q95*H95</f>
        <v>0</v>
      </c>
      <c r="S95" s="212">
        <v>0</v>
      </c>
      <c r="T95" s="213">
        <f>S95*H95</f>
        <v>0</v>
      </c>
      <c r="AR95" s="24" t="s">
        <v>882</v>
      </c>
      <c r="AT95" s="24" t="s">
        <v>877</v>
      </c>
      <c r="AU95" s="24" t="s">
        <v>812</v>
      </c>
      <c r="AY95" s="24" t="s">
        <v>874</v>
      </c>
      <c r="BE95" s="214">
        <f>IF(N95="základní",J95,0)</f>
        <v>0</v>
      </c>
      <c r="BF95" s="214">
        <f>IF(N95="snížená",J95,0)</f>
        <v>0</v>
      </c>
      <c r="BG95" s="214">
        <f>IF(N95="zákl. přenesená",J95,0)</f>
        <v>0</v>
      </c>
      <c r="BH95" s="214">
        <f>IF(N95="sníž. přenesená",J95,0)</f>
        <v>0</v>
      </c>
      <c r="BI95" s="214">
        <f>IF(N95="nulová",J95,0)</f>
        <v>0</v>
      </c>
      <c r="BJ95" s="24" t="s">
        <v>810</v>
      </c>
      <c r="BK95" s="214">
        <f>ROUND(I95*H95,2)</f>
        <v>0</v>
      </c>
      <c r="BL95" s="24" t="s">
        <v>882</v>
      </c>
      <c r="BM95" s="24" t="s">
        <v>895</v>
      </c>
    </row>
    <row r="96" spans="2:65" s="1" customFormat="1" ht="27">
      <c r="B96" s="42"/>
      <c r="C96" s="64"/>
      <c r="D96" s="215" t="s">
        <v>884</v>
      </c>
      <c r="E96" s="64"/>
      <c r="F96" s="216" t="s">
        <v>896</v>
      </c>
      <c r="G96" s="64"/>
      <c r="H96" s="64"/>
      <c r="I96" s="171"/>
      <c r="J96" s="64"/>
      <c r="K96" s="64"/>
      <c r="L96" s="62"/>
      <c r="M96" s="217"/>
      <c r="N96" s="43"/>
      <c r="O96" s="43"/>
      <c r="P96" s="43"/>
      <c r="Q96" s="43"/>
      <c r="R96" s="43"/>
      <c r="S96" s="43"/>
      <c r="T96" s="79"/>
      <c r="AT96" s="24" t="s">
        <v>884</v>
      </c>
      <c r="AU96" s="24" t="s">
        <v>812</v>
      </c>
    </row>
    <row r="97" spans="2:65" s="12" customFormat="1">
      <c r="B97" s="218"/>
      <c r="C97" s="219"/>
      <c r="D97" s="220" t="s">
        <v>886</v>
      </c>
      <c r="E97" s="221" t="s">
        <v>801</v>
      </c>
      <c r="F97" s="222" t="s">
        <v>897</v>
      </c>
      <c r="G97" s="219"/>
      <c r="H97" s="223">
        <v>19.04</v>
      </c>
      <c r="I97" s="224"/>
      <c r="J97" s="219"/>
      <c r="K97" s="219"/>
      <c r="L97" s="225"/>
      <c r="M97" s="226"/>
      <c r="N97" s="227"/>
      <c r="O97" s="227"/>
      <c r="P97" s="227"/>
      <c r="Q97" s="227"/>
      <c r="R97" s="227"/>
      <c r="S97" s="227"/>
      <c r="T97" s="228"/>
      <c r="AT97" s="229" t="s">
        <v>886</v>
      </c>
      <c r="AU97" s="229" t="s">
        <v>812</v>
      </c>
      <c r="AV97" s="12" t="s">
        <v>812</v>
      </c>
      <c r="AW97" s="12" t="s">
        <v>765</v>
      </c>
      <c r="AX97" s="12" t="s">
        <v>810</v>
      </c>
      <c r="AY97" s="229" t="s">
        <v>874</v>
      </c>
    </row>
    <row r="98" spans="2:65" s="1" customFormat="1" ht="22.5" customHeight="1">
      <c r="B98" s="42"/>
      <c r="C98" s="203" t="s">
        <v>882</v>
      </c>
      <c r="D98" s="203" t="s">
        <v>877</v>
      </c>
      <c r="E98" s="204" t="s">
        <v>898</v>
      </c>
      <c r="F98" s="205" t="s">
        <v>899</v>
      </c>
      <c r="G98" s="206" t="s">
        <v>880</v>
      </c>
      <c r="H98" s="207">
        <v>1.36</v>
      </c>
      <c r="I98" s="208"/>
      <c r="J98" s="209">
        <f>ROUND(I98*H98,2)</f>
        <v>0</v>
      </c>
      <c r="K98" s="205" t="s">
        <v>801</v>
      </c>
      <c r="L98" s="62"/>
      <c r="M98" s="210" t="s">
        <v>801</v>
      </c>
      <c r="N98" s="211" t="s">
        <v>773</v>
      </c>
      <c r="O98" s="43"/>
      <c r="P98" s="212">
        <f>O98*H98</f>
        <v>0</v>
      </c>
      <c r="Q98" s="212">
        <v>0</v>
      </c>
      <c r="R98" s="212">
        <f>Q98*H98</f>
        <v>0</v>
      </c>
      <c r="S98" s="212">
        <v>0</v>
      </c>
      <c r="T98" s="213">
        <f>S98*H98</f>
        <v>0</v>
      </c>
      <c r="AR98" s="24" t="s">
        <v>882</v>
      </c>
      <c r="AT98" s="24" t="s">
        <v>877</v>
      </c>
      <c r="AU98" s="24" t="s">
        <v>812</v>
      </c>
      <c r="AY98" s="24" t="s">
        <v>874</v>
      </c>
      <c r="BE98" s="214">
        <f>IF(N98="základní",J98,0)</f>
        <v>0</v>
      </c>
      <c r="BF98" s="214">
        <f>IF(N98="snížená",J98,0)</f>
        <v>0</v>
      </c>
      <c r="BG98" s="214">
        <f>IF(N98="zákl. přenesená",J98,0)</f>
        <v>0</v>
      </c>
      <c r="BH98" s="214">
        <f>IF(N98="sníž. přenesená",J98,0)</f>
        <v>0</v>
      </c>
      <c r="BI98" s="214">
        <f>IF(N98="nulová",J98,0)</f>
        <v>0</v>
      </c>
      <c r="BJ98" s="24" t="s">
        <v>810</v>
      </c>
      <c r="BK98" s="214">
        <f>ROUND(I98*H98,2)</f>
        <v>0</v>
      </c>
      <c r="BL98" s="24" t="s">
        <v>882</v>
      </c>
      <c r="BM98" s="24" t="s">
        <v>900</v>
      </c>
    </row>
    <row r="99" spans="2:65" s="1" customFormat="1">
      <c r="B99" s="42"/>
      <c r="C99" s="64"/>
      <c r="D99" s="215" t="s">
        <v>884</v>
      </c>
      <c r="E99" s="64"/>
      <c r="F99" s="216" t="s">
        <v>901</v>
      </c>
      <c r="G99" s="64"/>
      <c r="H99" s="64"/>
      <c r="I99" s="171"/>
      <c r="J99" s="64"/>
      <c r="K99" s="64"/>
      <c r="L99" s="62"/>
      <c r="M99" s="217"/>
      <c r="N99" s="43"/>
      <c r="O99" s="43"/>
      <c r="P99" s="43"/>
      <c r="Q99" s="43"/>
      <c r="R99" s="43"/>
      <c r="S99" s="43"/>
      <c r="T99" s="79"/>
      <c r="AT99" s="24" t="s">
        <v>884</v>
      </c>
      <c r="AU99" s="24" t="s">
        <v>812</v>
      </c>
    </row>
    <row r="100" spans="2:65" s="11" customFormat="1" ht="37.35" customHeight="1">
      <c r="B100" s="186"/>
      <c r="C100" s="187"/>
      <c r="D100" s="188" t="s">
        <v>802</v>
      </c>
      <c r="E100" s="189" t="s">
        <v>902</v>
      </c>
      <c r="F100" s="189" t="s">
        <v>903</v>
      </c>
      <c r="G100" s="187"/>
      <c r="H100" s="187"/>
      <c r="I100" s="190"/>
      <c r="J100" s="191">
        <f>BK100</f>
        <v>0</v>
      </c>
      <c r="K100" s="187"/>
      <c r="L100" s="192"/>
      <c r="M100" s="193"/>
      <c r="N100" s="194"/>
      <c r="O100" s="194"/>
      <c r="P100" s="195">
        <f>P101+P534</f>
        <v>0</v>
      </c>
      <c r="Q100" s="194"/>
      <c r="R100" s="195">
        <f>R101+R534</f>
        <v>0.1613149999999999</v>
      </c>
      <c r="S100" s="194"/>
      <c r="T100" s="196">
        <f>T101+T534</f>
        <v>0</v>
      </c>
      <c r="AR100" s="197" t="s">
        <v>892</v>
      </c>
      <c r="AT100" s="198" t="s">
        <v>802</v>
      </c>
      <c r="AU100" s="198" t="s">
        <v>803</v>
      </c>
      <c r="AY100" s="197" t="s">
        <v>874</v>
      </c>
      <c r="BK100" s="199">
        <f>BK101+BK534</f>
        <v>0</v>
      </c>
    </row>
    <row r="101" spans="2:65" s="11" customFormat="1" ht="19.899999999999999" customHeight="1">
      <c r="B101" s="186"/>
      <c r="C101" s="187"/>
      <c r="D101" s="200" t="s">
        <v>802</v>
      </c>
      <c r="E101" s="201" t="s">
        <v>904</v>
      </c>
      <c r="F101" s="201" t="s">
        <v>905</v>
      </c>
      <c r="G101" s="187"/>
      <c r="H101" s="187"/>
      <c r="I101" s="190"/>
      <c r="J101" s="202">
        <f>BK101</f>
        <v>0</v>
      </c>
      <c r="K101" s="187"/>
      <c r="L101" s="192"/>
      <c r="M101" s="193"/>
      <c r="N101" s="194"/>
      <c r="O101" s="194"/>
      <c r="P101" s="195">
        <f>SUM(P102:P533)</f>
        <v>0</v>
      </c>
      <c r="Q101" s="194"/>
      <c r="R101" s="195">
        <f>SUM(R102:R533)</f>
        <v>0.1613149999999999</v>
      </c>
      <c r="S101" s="194"/>
      <c r="T101" s="196">
        <f>SUM(T102:T533)</f>
        <v>0</v>
      </c>
      <c r="AR101" s="197" t="s">
        <v>892</v>
      </c>
      <c r="AT101" s="198" t="s">
        <v>802</v>
      </c>
      <c r="AU101" s="198" t="s">
        <v>810</v>
      </c>
      <c r="AY101" s="197" t="s">
        <v>874</v>
      </c>
      <c r="BK101" s="199">
        <f>SUM(BK102:BK533)</f>
        <v>0</v>
      </c>
    </row>
    <row r="102" spans="2:65" s="1" customFormat="1" ht="22.5" customHeight="1">
      <c r="B102" s="42"/>
      <c r="C102" s="203" t="s">
        <v>906</v>
      </c>
      <c r="D102" s="203" t="s">
        <v>877</v>
      </c>
      <c r="E102" s="204" t="s">
        <v>907</v>
      </c>
      <c r="F102" s="205" t="s">
        <v>908</v>
      </c>
      <c r="G102" s="206" t="s">
        <v>909</v>
      </c>
      <c r="H102" s="207">
        <v>430</v>
      </c>
      <c r="I102" s="208"/>
      <c r="J102" s="209">
        <f>ROUND(I102*H102,2)</f>
        <v>0</v>
      </c>
      <c r="K102" s="205" t="s">
        <v>801</v>
      </c>
      <c r="L102" s="62"/>
      <c r="M102" s="210" t="s">
        <v>801</v>
      </c>
      <c r="N102" s="211" t="s">
        <v>773</v>
      </c>
      <c r="O102" s="43"/>
      <c r="P102" s="212">
        <f>O102*H102</f>
        <v>0</v>
      </c>
      <c r="Q102" s="212">
        <v>1.1E-4</v>
      </c>
      <c r="R102" s="212">
        <f>Q102*H102</f>
        <v>4.7300000000000002E-2</v>
      </c>
      <c r="S102" s="212">
        <v>0</v>
      </c>
      <c r="T102" s="213">
        <f>S102*H102</f>
        <v>0</v>
      </c>
      <c r="AR102" s="24" t="s">
        <v>910</v>
      </c>
      <c r="AT102" s="24" t="s">
        <v>877</v>
      </c>
      <c r="AU102" s="24" t="s">
        <v>812</v>
      </c>
      <c r="AY102" s="24" t="s">
        <v>874</v>
      </c>
      <c r="BE102" s="214">
        <f>IF(N102="základní",J102,0)</f>
        <v>0</v>
      </c>
      <c r="BF102" s="214">
        <f>IF(N102="snížená",J102,0)</f>
        <v>0</v>
      </c>
      <c r="BG102" s="214">
        <f>IF(N102="zákl. přenesená",J102,0)</f>
        <v>0</v>
      </c>
      <c r="BH102" s="214">
        <f>IF(N102="sníž. přenesená",J102,0)</f>
        <v>0</v>
      </c>
      <c r="BI102" s="214">
        <f>IF(N102="nulová",J102,0)</f>
        <v>0</v>
      </c>
      <c r="BJ102" s="24" t="s">
        <v>810</v>
      </c>
      <c r="BK102" s="214">
        <f>ROUND(I102*H102,2)</f>
        <v>0</v>
      </c>
      <c r="BL102" s="24" t="s">
        <v>910</v>
      </c>
      <c r="BM102" s="24" t="s">
        <v>911</v>
      </c>
    </row>
    <row r="103" spans="2:65" s="1" customFormat="1">
      <c r="B103" s="42"/>
      <c r="C103" s="64"/>
      <c r="D103" s="215" t="s">
        <v>884</v>
      </c>
      <c r="E103" s="64"/>
      <c r="F103" s="216" t="s">
        <v>912</v>
      </c>
      <c r="G103" s="64"/>
      <c r="H103" s="64"/>
      <c r="I103" s="171"/>
      <c r="J103" s="64"/>
      <c r="K103" s="64"/>
      <c r="L103" s="62"/>
      <c r="M103" s="217"/>
      <c r="N103" s="43"/>
      <c r="O103" s="43"/>
      <c r="P103" s="43"/>
      <c r="Q103" s="43"/>
      <c r="R103" s="43"/>
      <c r="S103" s="43"/>
      <c r="T103" s="79"/>
      <c r="AT103" s="24" t="s">
        <v>884</v>
      </c>
      <c r="AU103" s="24" t="s">
        <v>812</v>
      </c>
    </row>
    <row r="104" spans="2:65" s="1" customFormat="1" ht="40.5">
      <c r="B104" s="42"/>
      <c r="C104" s="64"/>
      <c r="D104" s="215" t="s">
        <v>913</v>
      </c>
      <c r="E104" s="64"/>
      <c r="F104" s="231" t="s">
        <v>914</v>
      </c>
      <c r="G104" s="64"/>
      <c r="H104" s="64"/>
      <c r="I104" s="171"/>
      <c r="J104" s="64"/>
      <c r="K104" s="64"/>
      <c r="L104" s="62"/>
      <c r="M104" s="217"/>
      <c r="N104" s="43"/>
      <c r="O104" s="43"/>
      <c r="P104" s="43"/>
      <c r="Q104" s="43"/>
      <c r="R104" s="43"/>
      <c r="S104" s="43"/>
      <c r="T104" s="79"/>
      <c r="AT104" s="24" t="s">
        <v>913</v>
      </c>
      <c r="AU104" s="24" t="s">
        <v>812</v>
      </c>
    </row>
    <row r="105" spans="2:65" s="12" customFormat="1">
      <c r="B105" s="218"/>
      <c r="C105" s="219"/>
      <c r="D105" s="220" t="s">
        <v>886</v>
      </c>
      <c r="E105" s="221" t="s">
        <v>801</v>
      </c>
      <c r="F105" s="222" t="s">
        <v>915</v>
      </c>
      <c r="G105" s="219"/>
      <c r="H105" s="223">
        <v>430</v>
      </c>
      <c r="I105" s="224"/>
      <c r="J105" s="219"/>
      <c r="K105" s="219"/>
      <c r="L105" s="225"/>
      <c r="M105" s="226"/>
      <c r="N105" s="227"/>
      <c r="O105" s="227"/>
      <c r="P105" s="227"/>
      <c r="Q105" s="227"/>
      <c r="R105" s="227"/>
      <c r="S105" s="227"/>
      <c r="T105" s="228"/>
      <c r="AT105" s="229" t="s">
        <v>886</v>
      </c>
      <c r="AU105" s="229" t="s">
        <v>812</v>
      </c>
      <c r="AV105" s="12" t="s">
        <v>812</v>
      </c>
      <c r="AW105" s="12" t="s">
        <v>765</v>
      </c>
      <c r="AX105" s="12" t="s">
        <v>810</v>
      </c>
      <c r="AY105" s="229" t="s">
        <v>874</v>
      </c>
    </row>
    <row r="106" spans="2:65" s="1" customFormat="1" ht="22.5" customHeight="1">
      <c r="B106" s="42"/>
      <c r="C106" s="203" t="s">
        <v>916</v>
      </c>
      <c r="D106" s="203" t="s">
        <v>877</v>
      </c>
      <c r="E106" s="204" t="s">
        <v>917</v>
      </c>
      <c r="F106" s="205" t="s">
        <v>918</v>
      </c>
      <c r="G106" s="206" t="s">
        <v>909</v>
      </c>
      <c r="H106" s="207">
        <v>930</v>
      </c>
      <c r="I106" s="208"/>
      <c r="J106" s="209">
        <f>ROUND(I106*H106,2)</f>
        <v>0</v>
      </c>
      <c r="K106" s="205" t="s">
        <v>801</v>
      </c>
      <c r="L106" s="62"/>
      <c r="M106" s="210" t="s">
        <v>801</v>
      </c>
      <c r="N106" s="211" t="s">
        <v>773</v>
      </c>
      <c r="O106" s="43"/>
      <c r="P106" s="212">
        <f>O106*H106</f>
        <v>0</v>
      </c>
      <c r="Q106" s="212">
        <v>1.1E-4</v>
      </c>
      <c r="R106" s="212">
        <f>Q106*H106</f>
        <v>0.1023</v>
      </c>
      <c r="S106" s="212">
        <v>0</v>
      </c>
      <c r="T106" s="213">
        <f>S106*H106</f>
        <v>0</v>
      </c>
      <c r="AR106" s="24" t="s">
        <v>910</v>
      </c>
      <c r="AT106" s="24" t="s">
        <v>877</v>
      </c>
      <c r="AU106" s="24" t="s">
        <v>812</v>
      </c>
      <c r="AY106" s="24" t="s">
        <v>874</v>
      </c>
      <c r="BE106" s="214">
        <f>IF(N106="základní",J106,0)</f>
        <v>0</v>
      </c>
      <c r="BF106" s="214">
        <f>IF(N106="snížená",J106,0)</f>
        <v>0</v>
      </c>
      <c r="BG106" s="214">
        <f>IF(N106="zákl. přenesená",J106,0)</f>
        <v>0</v>
      </c>
      <c r="BH106" s="214">
        <f>IF(N106="sníž. přenesená",J106,0)</f>
        <v>0</v>
      </c>
      <c r="BI106" s="214">
        <f>IF(N106="nulová",J106,0)</f>
        <v>0</v>
      </c>
      <c r="BJ106" s="24" t="s">
        <v>810</v>
      </c>
      <c r="BK106" s="214">
        <f>ROUND(I106*H106,2)</f>
        <v>0</v>
      </c>
      <c r="BL106" s="24" t="s">
        <v>910</v>
      </c>
      <c r="BM106" s="24" t="s">
        <v>919</v>
      </c>
    </row>
    <row r="107" spans="2:65" s="1" customFormat="1">
      <c r="B107" s="42"/>
      <c r="C107" s="64"/>
      <c r="D107" s="215" t="s">
        <v>884</v>
      </c>
      <c r="E107" s="64"/>
      <c r="F107" s="216" t="s">
        <v>918</v>
      </c>
      <c r="G107" s="64"/>
      <c r="H107" s="64"/>
      <c r="I107" s="171"/>
      <c r="J107" s="64"/>
      <c r="K107" s="64"/>
      <c r="L107" s="62"/>
      <c r="M107" s="217"/>
      <c r="N107" s="43"/>
      <c r="O107" s="43"/>
      <c r="P107" s="43"/>
      <c r="Q107" s="43"/>
      <c r="R107" s="43"/>
      <c r="S107" s="43"/>
      <c r="T107" s="79"/>
      <c r="AT107" s="24" t="s">
        <v>884</v>
      </c>
      <c r="AU107" s="24" t="s">
        <v>812</v>
      </c>
    </row>
    <row r="108" spans="2:65" s="1" customFormat="1" ht="40.5">
      <c r="B108" s="42"/>
      <c r="C108" s="64"/>
      <c r="D108" s="215" t="s">
        <v>913</v>
      </c>
      <c r="E108" s="64"/>
      <c r="F108" s="231" t="s">
        <v>920</v>
      </c>
      <c r="G108" s="64"/>
      <c r="H108" s="64"/>
      <c r="I108" s="171"/>
      <c r="J108" s="64"/>
      <c r="K108" s="64"/>
      <c r="L108" s="62"/>
      <c r="M108" s="217"/>
      <c r="N108" s="43"/>
      <c r="O108" s="43"/>
      <c r="P108" s="43"/>
      <c r="Q108" s="43"/>
      <c r="R108" s="43"/>
      <c r="S108" s="43"/>
      <c r="T108" s="79"/>
      <c r="AT108" s="24" t="s">
        <v>913</v>
      </c>
      <c r="AU108" s="24" t="s">
        <v>812</v>
      </c>
    </row>
    <row r="109" spans="2:65" s="12" customFormat="1">
      <c r="B109" s="218"/>
      <c r="C109" s="219"/>
      <c r="D109" s="220" t="s">
        <v>886</v>
      </c>
      <c r="E109" s="221" t="s">
        <v>801</v>
      </c>
      <c r="F109" s="222" t="s">
        <v>921</v>
      </c>
      <c r="G109" s="219"/>
      <c r="H109" s="223">
        <v>930</v>
      </c>
      <c r="I109" s="224"/>
      <c r="J109" s="219"/>
      <c r="K109" s="219"/>
      <c r="L109" s="225"/>
      <c r="M109" s="226"/>
      <c r="N109" s="227"/>
      <c r="O109" s="227"/>
      <c r="P109" s="227"/>
      <c r="Q109" s="227"/>
      <c r="R109" s="227"/>
      <c r="S109" s="227"/>
      <c r="T109" s="228"/>
      <c r="AT109" s="229" t="s">
        <v>886</v>
      </c>
      <c r="AU109" s="229" t="s">
        <v>812</v>
      </c>
      <c r="AV109" s="12" t="s">
        <v>812</v>
      </c>
      <c r="AW109" s="12" t="s">
        <v>765</v>
      </c>
      <c r="AX109" s="12" t="s">
        <v>810</v>
      </c>
      <c r="AY109" s="229" t="s">
        <v>874</v>
      </c>
    </row>
    <row r="110" spans="2:65" s="1" customFormat="1" ht="22.5" customHeight="1">
      <c r="B110" s="42"/>
      <c r="C110" s="203" t="s">
        <v>922</v>
      </c>
      <c r="D110" s="203" t="s">
        <v>877</v>
      </c>
      <c r="E110" s="204" t="s">
        <v>923</v>
      </c>
      <c r="F110" s="205" t="s">
        <v>924</v>
      </c>
      <c r="G110" s="206" t="s">
        <v>925</v>
      </c>
      <c r="H110" s="207">
        <v>12</v>
      </c>
      <c r="I110" s="208"/>
      <c r="J110" s="209">
        <f>ROUND(I110*H110,2)</f>
        <v>0</v>
      </c>
      <c r="K110" s="205" t="s">
        <v>801</v>
      </c>
      <c r="L110" s="62"/>
      <c r="M110" s="210" t="s">
        <v>801</v>
      </c>
      <c r="N110" s="211" t="s">
        <v>773</v>
      </c>
      <c r="O110" s="43"/>
      <c r="P110" s="212">
        <f>O110*H110</f>
        <v>0</v>
      </c>
      <c r="Q110" s="212">
        <v>1.1E-4</v>
      </c>
      <c r="R110" s="212">
        <f>Q110*H110</f>
        <v>1.32E-3</v>
      </c>
      <c r="S110" s="212">
        <v>0</v>
      </c>
      <c r="T110" s="213">
        <f>S110*H110</f>
        <v>0</v>
      </c>
      <c r="AR110" s="24" t="s">
        <v>910</v>
      </c>
      <c r="AT110" s="24" t="s">
        <v>877</v>
      </c>
      <c r="AU110" s="24" t="s">
        <v>812</v>
      </c>
      <c r="AY110" s="24" t="s">
        <v>874</v>
      </c>
      <c r="BE110" s="214">
        <f>IF(N110="základní",J110,0)</f>
        <v>0</v>
      </c>
      <c r="BF110" s="214">
        <f>IF(N110="snížená",J110,0)</f>
        <v>0</v>
      </c>
      <c r="BG110" s="214">
        <f>IF(N110="zákl. přenesená",J110,0)</f>
        <v>0</v>
      </c>
      <c r="BH110" s="214">
        <f>IF(N110="sníž. přenesená",J110,0)</f>
        <v>0</v>
      </c>
      <c r="BI110" s="214">
        <f>IF(N110="nulová",J110,0)</f>
        <v>0</v>
      </c>
      <c r="BJ110" s="24" t="s">
        <v>810</v>
      </c>
      <c r="BK110" s="214">
        <f>ROUND(I110*H110,2)</f>
        <v>0</v>
      </c>
      <c r="BL110" s="24" t="s">
        <v>910</v>
      </c>
      <c r="BM110" s="24" t="s">
        <v>926</v>
      </c>
    </row>
    <row r="111" spans="2:65" s="1" customFormat="1">
      <c r="B111" s="42"/>
      <c r="C111" s="64"/>
      <c r="D111" s="215" t="s">
        <v>884</v>
      </c>
      <c r="E111" s="64"/>
      <c r="F111" s="216" t="s">
        <v>924</v>
      </c>
      <c r="G111" s="64"/>
      <c r="H111" s="64"/>
      <c r="I111" s="171"/>
      <c r="J111" s="64"/>
      <c r="K111" s="64"/>
      <c r="L111" s="62"/>
      <c r="M111" s="217"/>
      <c r="N111" s="43"/>
      <c r="O111" s="43"/>
      <c r="P111" s="43"/>
      <c r="Q111" s="43"/>
      <c r="R111" s="43"/>
      <c r="S111" s="43"/>
      <c r="T111" s="79"/>
      <c r="AT111" s="24" t="s">
        <v>884</v>
      </c>
      <c r="AU111" s="24" t="s">
        <v>812</v>
      </c>
    </row>
    <row r="112" spans="2:65" s="1" customFormat="1" ht="40.5">
      <c r="B112" s="42"/>
      <c r="C112" s="64"/>
      <c r="D112" s="215" t="s">
        <v>913</v>
      </c>
      <c r="E112" s="64"/>
      <c r="F112" s="231" t="s">
        <v>927</v>
      </c>
      <c r="G112" s="64"/>
      <c r="H112" s="64"/>
      <c r="I112" s="171"/>
      <c r="J112" s="64"/>
      <c r="K112" s="64"/>
      <c r="L112" s="62"/>
      <c r="M112" s="217"/>
      <c r="N112" s="43"/>
      <c r="O112" s="43"/>
      <c r="P112" s="43"/>
      <c r="Q112" s="43"/>
      <c r="R112" s="43"/>
      <c r="S112" s="43"/>
      <c r="T112" s="79"/>
      <c r="AT112" s="24" t="s">
        <v>913</v>
      </c>
      <c r="AU112" s="24" t="s">
        <v>812</v>
      </c>
    </row>
    <row r="113" spans="2:65" s="12" customFormat="1">
      <c r="B113" s="218"/>
      <c r="C113" s="219"/>
      <c r="D113" s="220" t="s">
        <v>886</v>
      </c>
      <c r="E113" s="221" t="s">
        <v>801</v>
      </c>
      <c r="F113" s="222" t="s">
        <v>928</v>
      </c>
      <c r="G113" s="219"/>
      <c r="H113" s="223">
        <v>12</v>
      </c>
      <c r="I113" s="224"/>
      <c r="J113" s="219"/>
      <c r="K113" s="219"/>
      <c r="L113" s="225"/>
      <c r="M113" s="226"/>
      <c r="N113" s="227"/>
      <c r="O113" s="227"/>
      <c r="P113" s="227"/>
      <c r="Q113" s="227"/>
      <c r="R113" s="227"/>
      <c r="S113" s="227"/>
      <c r="T113" s="228"/>
      <c r="AT113" s="229" t="s">
        <v>886</v>
      </c>
      <c r="AU113" s="229" t="s">
        <v>812</v>
      </c>
      <c r="AV113" s="12" t="s">
        <v>812</v>
      </c>
      <c r="AW113" s="12" t="s">
        <v>765</v>
      </c>
      <c r="AX113" s="12" t="s">
        <v>810</v>
      </c>
      <c r="AY113" s="229" t="s">
        <v>874</v>
      </c>
    </row>
    <row r="114" spans="2:65" s="1" customFormat="1" ht="22.5" customHeight="1">
      <c r="B114" s="42"/>
      <c r="C114" s="232" t="s">
        <v>929</v>
      </c>
      <c r="D114" s="232" t="s">
        <v>902</v>
      </c>
      <c r="E114" s="233" t="s">
        <v>930</v>
      </c>
      <c r="F114" s="234" t="s">
        <v>931</v>
      </c>
      <c r="G114" s="235" t="s">
        <v>925</v>
      </c>
      <c r="H114" s="236">
        <v>12</v>
      </c>
      <c r="I114" s="237"/>
      <c r="J114" s="238">
        <f>ROUND(I114*H114,2)</f>
        <v>0</v>
      </c>
      <c r="K114" s="234" t="s">
        <v>801</v>
      </c>
      <c r="L114" s="239"/>
      <c r="M114" s="240" t="s">
        <v>801</v>
      </c>
      <c r="N114" s="241" t="s">
        <v>773</v>
      </c>
      <c r="O114" s="43"/>
      <c r="P114" s="212">
        <f>O114*H114</f>
        <v>0</v>
      </c>
      <c r="Q114" s="212">
        <v>0</v>
      </c>
      <c r="R114" s="212">
        <f>Q114*H114</f>
        <v>0</v>
      </c>
      <c r="S114" s="212">
        <v>0</v>
      </c>
      <c r="T114" s="213">
        <f>S114*H114</f>
        <v>0</v>
      </c>
      <c r="AR114" s="24" t="s">
        <v>932</v>
      </c>
      <c r="AT114" s="24" t="s">
        <v>902</v>
      </c>
      <c r="AU114" s="24" t="s">
        <v>812</v>
      </c>
      <c r="AY114" s="24" t="s">
        <v>874</v>
      </c>
      <c r="BE114" s="214">
        <f>IF(N114="základní",J114,0)</f>
        <v>0</v>
      </c>
      <c r="BF114" s="214">
        <f>IF(N114="snížená",J114,0)</f>
        <v>0</v>
      </c>
      <c r="BG114" s="214">
        <f>IF(N114="zákl. přenesená",J114,0)</f>
        <v>0</v>
      </c>
      <c r="BH114" s="214">
        <f>IF(N114="sníž. přenesená",J114,0)</f>
        <v>0</v>
      </c>
      <c r="BI114" s="214">
        <f>IF(N114="nulová",J114,0)</f>
        <v>0</v>
      </c>
      <c r="BJ114" s="24" t="s">
        <v>810</v>
      </c>
      <c r="BK114" s="214">
        <f>ROUND(I114*H114,2)</f>
        <v>0</v>
      </c>
      <c r="BL114" s="24" t="s">
        <v>910</v>
      </c>
      <c r="BM114" s="24" t="s">
        <v>933</v>
      </c>
    </row>
    <row r="115" spans="2:65" s="1" customFormat="1">
      <c r="B115" s="42"/>
      <c r="C115" s="64"/>
      <c r="D115" s="215" t="s">
        <v>884</v>
      </c>
      <c r="E115" s="64"/>
      <c r="F115" s="216" t="s">
        <v>931</v>
      </c>
      <c r="G115" s="64"/>
      <c r="H115" s="64"/>
      <c r="I115" s="171"/>
      <c r="J115" s="64"/>
      <c r="K115" s="64"/>
      <c r="L115" s="62"/>
      <c r="M115" s="217"/>
      <c r="N115" s="43"/>
      <c r="O115" s="43"/>
      <c r="P115" s="43"/>
      <c r="Q115" s="43"/>
      <c r="R115" s="43"/>
      <c r="S115" s="43"/>
      <c r="T115" s="79"/>
      <c r="AT115" s="24" t="s">
        <v>884</v>
      </c>
      <c r="AU115" s="24" t="s">
        <v>812</v>
      </c>
    </row>
    <row r="116" spans="2:65" s="1" customFormat="1" ht="40.5">
      <c r="B116" s="42"/>
      <c r="C116" s="64"/>
      <c r="D116" s="220" t="s">
        <v>913</v>
      </c>
      <c r="E116" s="64"/>
      <c r="F116" s="242" t="s">
        <v>927</v>
      </c>
      <c r="G116" s="64"/>
      <c r="H116" s="64"/>
      <c r="I116" s="171"/>
      <c r="J116" s="64"/>
      <c r="K116" s="64"/>
      <c r="L116" s="62"/>
      <c r="M116" s="217"/>
      <c r="N116" s="43"/>
      <c r="O116" s="43"/>
      <c r="P116" s="43"/>
      <c r="Q116" s="43"/>
      <c r="R116" s="43"/>
      <c r="S116" s="43"/>
      <c r="T116" s="79"/>
      <c r="AT116" s="24" t="s">
        <v>913</v>
      </c>
      <c r="AU116" s="24" t="s">
        <v>812</v>
      </c>
    </row>
    <row r="117" spans="2:65" s="1" customFormat="1" ht="22.5" customHeight="1">
      <c r="B117" s="42"/>
      <c r="C117" s="203" t="s">
        <v>934</v>
      </c>
      <c r="D117" s="203" t="s">
        <v>877</v>
      </c>
      <c r="E117" s="204" t="s">
        <v>935</v>
      </c>
      <c r="F117" s="205" t="s">
        <v>936</v>
      </c>
      <c r="G117" s="206" t="s">
        <v>925</v>
      </c>
      <c r="H117" s="207">
        <v>8</v>
      </c>
      <c r="I117" s="208"/>
      <c r="J117" s="209">
        <f>ROUND(I117*H117,2)</f>
        <v>0</v>
      </c>
      <c r="K117" s="205" t="s">
        <v>801</v>
      </c>
      <c r="L117" s="62"/>
      <c r="M117" s="210" t="s">
        <v>801</v>
      </c>
      <c r="N117" s="211" t="s">
        <v>773</v>
      </c>
      <c r="O117" s="43"/>
      <c r="P117" s="212">
        <f>O117*H117</f>
        <v>0</v>
      </c>
      <c r="Q117" s="212">
        <v>1.1E-4</v>
      </c>
      <c r="R117" s="212">
        <f>Q117*H117</f>
        <v>8.8000000000000003E-4</v>
      </c>
      <c r="S117" s="212">
        <v>0</v>
      </c>
      <c r="T117" s="213">
        <f>S117*H117</f>
        <v>0</v>
      </c>
      <c r="AR117" s="24" t="s">
        <v>910</v>
      </c>
      <c r="AT117" s="24" t="s">
        <v>877</v>
      </c>
      <c r="AU117" s="24" t="s">
        <v>812</v>
      </c>
      <c r="AY117" s="24" t="s">
        <v>874</v>
      </c>
      <c r="BE117" s="214">
        <f>IF(N117="základní",J117,0)</f>
        <v>0</v>
      </c>
      <c r="BF117" s="214">
        <f>IF(N117="snížená",J117,0)</f>
        <v>0</v>
      </c>
      <c r="BG117" s="214">
        <f>IF(N117="zákl. přenesená",J117,0)</f>
        <v>0</v>
      </c>
      <c r="BH117" s="214">
        <f>IF(N117="sníž. přenesená",J117,0)</f>
        <v>0</v>
      </c>
      <c r="BI117" s="214">
        <f>IF(N117="nulová",J117,0)</f>
        <v>0</v>
      </c>
      <c r="BJ117" s="24" t="s">
        <v>810</v>
      </c>
      <c r="BK117" s="214">
        <f>ROUND(I117*H117,2)</f>
        <v>0</v>
      </c>
      <c r="BL117" s="24" t="s">
        <v>910</v>
      </c>
      <c r="BM117" s="24" t="s">
        <v>937</v>
      </c>
    </row>
    <row r="118" spans="2:65" s="1" customFormat="1">
      <c r="B118" s="42"/>
      <c r="C118" s="64"/>
      <c r="D118" s="215" t="s">
        <v>884</v>
      </c>
      <c r="E118" s="64"/>
      <c r="F118" s="216" t="s">
        <v>936</v>
      </c>
      <c r="G118" s="64"/>
      <c r="H118" s="64"/>
      <c r="I118" s="171"/>
      <c r="J118" s="64"/>
      <c r="K118" s="64"/>
      <c r="L118" s="62"/>
      <c r="M118" s="217"/>
      <c r="N118" s="43"/>
      <c r="O118" s="43"/>
      <c r="P118" s="43"/>
      <c r="Q118" s="43"/>
      <c r="R118" s="43"/>
      <c r="S118" s="43"/>
      <c r="T118" s="79"/>
      <c r="AT118" s="24" t="s">
        <v>884</v>
      </c>
      <c r="AU118" s="24" t="s">
        <v>812</v>
      </c>
    </row>
    <row r="119" spans="2:65" s="1" customFormat="1" ht="40.5">
      <c r="B119" s="42"/>
      <c r="C119" s="64"/>
      <c r="D119" s="215" t="s">
        <v>913</v>
      </c>
      <c r="E119" s="64"/>
      <c r="F119" s="231" t="s">
        <v>927</v>
      </c>
      <c r="G119" s="64"/>
      <c r="H119" s="64"/>
      <c r="I119" s="171"/>
      <c r="J119" s="64"/>
      <c r="K119" s="64"/>
      <c r="L119" s="62"/>
      <c r="M119" s="217"/>
      <c r="N119" s="43"/>
      <c r="O119" s="43"/>
      <c r="P119" s="43"/>
      <c r="Q119" s="43"/>
      <c r="R119" s="43"/>
      <c r="S119" s="43"/>
      <c r="T119" s="79"/>
      <c r="AT119" s="24" t="s">
        <v>913</v>
      </c>
      <c r="AU119" s="24" t="s">
        <v>812</v>
      </c>
    </row>
    <row r="120" spans="2:65" s="12" customFormat="1">
      <c r="B120" s="218"/>
      <c r="C120" s="219"/>
      <c r="D120" s="220" t="s">
        <v>886</v>
      </c>
      <c r="E120" s="221" t="s">
        <v>801</v>
      </c>
      <c r="F120" s="222" t="s">
        <v>929</v>
      </c>
      <c r="G120" s="219"/>
      <c r="H120" s="223">
        <v>8</v>
      </c>
      <c r="I120" s="224"/>
      <c r="J120" s="219"/>
      <c r="K120" s="219"/>
      <c r="L120" s="225"/>
      <c r="M120" s="226"/>
      <c r="N120" s="227"/>
      <c r="O120" s="227"/>
      <c r="P120" s="227"/>
      <c r="Q120" s="227"/>
      <c r="R120" s="227"/>
      <c r="S120" s="227"/>
      <c r="T120" s="228"/>
      <c r="AT120" s="229" t="s">
        <v>886</v>
      </c>
      <c r="AU120" s="229" t="s">
        <v>812</v>
      </c>
      <c r="AV120" s="12" t="s">
        <v>812</v>
      </c>
      <c r="AW120" s="12" t="s">
        <v>765</v>
      </c>
      <c r="AX120" s="12" t="s">
        <v>810</v>
      </c>
      <c r="AY120" s="229" t="s">
        <v>874</v>
      </c>
    </row>
    <row r="121" spans="2:65" s="1" customFormat="1" ht="22.5" customHeight="1">
      <c r="B121" s="42"/>
      <c r="C121" s="232" t="s">
        <v>747</v>
      </c>
      <c r="D121" s="232" t="s">
        <v>902</v>
      </c>
      <c r="E121" s="233" t="s">
        <v>938</v>
      </c>
      <c r="F121" s="234" t="s">
        <v>939</v>
      </c>
      <c r="G121" s="235" t="s">
        <v>925</v>
      </c>
      <c r="H121" s="236">
        <v>8</v>
      </c>
      <c r="I121" s="237"/>
      <c r="J121" s="238">
        <f>ROUND(I121*H121,2)</f>
        <v>0</v>
      </c>
      <c r="K121" s="234" t="s">
        <v>801</v>
      </c>
      <c r="L121" s="239"/>
      <c r="M121" s="240" t="s">
        <v>801</v>
      </c>
      <c r="N121" s="241" t="s">
        <v>773</v>
      </c>
      <c r="O121" s="43"/>
      <c r="P121" s="212">
        <f>O121*H121</f>
        <v>0</v>
      </c>
      <c r="Q121" s="212">
        <v>0</v>
      </c>
      <c r="R121" s="212">
        <f>Q121*H121</f>
        <v>0</v>
      </c>
      <c r="S121" s="212">
        <v>0</v>
      </c>
      <c r="T121" s="213">
        <f>S121*H121</f>
        <v>0</v>
      </c>
      <c r="AR121" s="24" t="s">
        <v>932</v>
      </c>
      <c r="AT121" s="24" t="s">
        <v>902</v>
      </c>
      <c r="AU121" s="24" t="s">
        <v>812</v>
      </c>
      <c r="AY121" s="24" t="s">
        <v>874</v>
      </c>
      <c r="BE121" s="214">
        <f>IF(N121="základní",J121,0)</f>
        <v>0</v>
      </c>
      <c r="BF121" s="214">
        <f>IF(N121="snížená",J121,0)</f>
        <v>0</v>
      </c>
      <c r="BG121" s="214">
        <f>IF(N121="zákl. přenesená",J121,0)</f>
        <v>0</v>
      </c>
      <c r="BH121" s="214">
        <f>IF(N121="sníž. přenesená",J121,0)</f>
        <v>0</v>
      </c>
      <c r="BI121" s="214">
        <f>IF(N121="nulová",J121,0)</f>
        <v>0</v>
      </c>
      <c r="BJ121" s="24" t="s">
        <v>810</v>
      </c>
      <c r="BK121" s="214">
        <f>ROUND(I121*H121,2)</f>
        <v>0</v>
      </c>
      <c r="BL121" s="24" t="s">
        <v>910</v>
      </c>
      <c r="BM121" s="24" t="s">
        <v>940</v>
      </c>
    </row>
    <row r="122" spans="2:65" s="1" customFormat="1">
      <c r="B122" s="42"/>
      <c r="C122" s="64"/>
      <c r="D122" s="215" t="s">
        <v>884</v>
      </c>
      <c r="E122" s="64"/>
      <c r="F122" s="216" t="s">
        <v>939</v>
      </c>
      <c r="G122" s="64"/>
      <c r="H122" s="64"/>
      <c r="I122" s="171"/>
      <c r="J122" s="64"/>
      <c r="K122" s="64"/>
      <c r="L122" s="62"/>
      <c r="M122" s="217"/>
      <c r="N122" s="43"/>
      <c r="O122" s="43"/>
      <c r="P122" s="43"/>
      <c r="Q122" s="43"/>
      <c r="R122" s="43"/>
      <c r="S122" s="43"/>
      <c r="T122" s="79"/>
      <c r="AT122" s="24" t="s">
        <v>884</v>
      </c>
      <c r="AU122" s="24" t="s">
        <v>812</v>
      </c>
    </row>
    <row r="123" spans="2:65" s="1" customFormat="1" ht="40.5">
      <c r="B123" s="42"/>
      <c r="C123" s="64"/>
      <c r="D123" s="220" t="s">
        <v>913</v>
      </c>
      <c r="E123" s="64"/>
      <c r="F123" s="242" t="s">
        <v>927</v>
      </c>
      <c r="G123" s="64"/>
      <c r="H123" s="64"/>
      <c r="I123" s="171"/>
      <c r="J123" s="64"/>
      <c r="K123" s="64"/>
      <c r="L123" s="62"/>
      <c r="M123" s="217"/>
      <c r="N123" s="43"/>
      <c r="O123" s="43"/>
      <c r="P123" s="43"/>
      <c r="Q123" s="43"/>
      <c r="R123" s="43"/>
      <c r="S123" s="43"/>
      <c r="T123" s="79"/>
      <c r="AT123" s="24" t="s">
        <v>913</v>
      </c>
      <c r="AU123" s="24" t="s">
        <v>812</v>
      </c>
    </row>
    <row r="124" spans="2:65" s="1" customFormat="1" ht="22.5" customHeight="1">
      <c r="B124" s="42"/>
      <c r="C124" s="203" t="s">
        <v>941</v>
      </c>
      <c r="D124" s="203" t="s">
        <v>877</v>
      </c>
      <c r="E124" s="204" t="s">
        <v>942</v>
      </c>
      <c r="F124" s="205" t="s">
        <v>943</v>
      </c>
      <c r="G124" s="206" t="s">
        <v>944</v>
      </c>
      <c r="H124" s="207">
        <v>3</v>
      </c>
      <c r="I124" s="208"/>
      <c r="J124" s="209">
        <f>ROUND(I124*H124,2)</f>
        <v>0</v>
      </c>
      <c r="K124" s="205" t="s">
        <v>801</v>
      </c>
      <c r="L124" s="62"/>
      <c r="M124" s="210" t="s">
        <v>801</v>
      </c>
      <c r="N124" s="211" t="s">
        <v>773</v>
      </c>
      <c r="O124" s="43"/>
      <c r="P124" s="212">
        <f>O124*H124</f>
        <v>0</v>
      </c>
      <c r="Q124" s="212">
        <v>1.1E-4</v>
      </c>
      <c r="R124" s="212">
        <f>Q124*H124</f>
        <v>3.3E-4</v>
      </c>
      <c r="S124" s="212">
        <v>0</v>
      </c>
      <c r="T124" s="213">
        <f>S124*H124</f>
        <v>0</v>
      </c>
      <c r="AR124" s="24" t="s">
        <v>910</v>
      </c>
      <c r="AT124" s="24" t="s">
        <v>877</v>
      </c>
      <c r="AU124" s="24" t="s">
        <v>812</v>
      </c>
      <c r="AY124" s="24" t="s">
        <v>874</v>
      </c>
      <c r="BE124" s="214">
        <f>IF(N124="základní",J124,0)</f>
        <v>0</v>
      </c>
      <c r="BF124" s="214">
        <f>IF(N124="snížená",J124,0)</f>
        <v>0</v>
      </c>
      <c r="BG124" s="214">
        <f>IF(N124="zákl. přenesená",J124,0)</f>
        <v>0</v>
      </c>
      <c r="BH124" s="214">
        <f>IF(N124="sníž. přenesená",J124,0)</f>
        <v>0</v>
      </c>
      <c r="BI124" s="214">
        <f>IF(N124="nulová",J124,0)</f>
        <v>0</v>
      </c>
      <c r="BJ124" s="24" t="s">
        <v>810</v>
      </c>
      <c r="BK124" s="214">
        <f>ROUND(I124*H124,2)</f>
        <v>0</v>
      </c>
      <c r="BL124" s="24" t="s">
        <v>910</v>
      </c>
      <c r="BM124" s="24" t="s">
        <v>945</v>
      </c>
    </row>
    <row r="125" spans="2:65" s="1" customFormat="1">
      <c r="B125" s="42"/>
      <c r="C125" s="64"/>
      <c r="D125" s="215" t="s">
        <v>884</v>
      </c>
      <c r="E125" s="64"/>
      <c r="F125" s="216" t="s">
        <v>943</v>
      </c>
      <c r="G125" s="64"/>
      <c r="H125" s="64"/>
      <c r="I125" s="171"/>
      <c r="J125" s="64"/>
      <c r="K125" s="64"/>
      <c r="L125" s="62"/>
      <c r="M125" s="217"/>
      <c r="N125" s="43"/>
      <c r="O125" s="43"/>
      <c r="P125" s="43"/>
      <c r="Q125" s="43"/>
      <c r="R125" s="43"/>
      <c r="S125" s="43"/>
      <c r="T125" s="79"/>
      <c r="AT125" s="24" t="s">
        <v>884</v>
      </c>
      <c r="AU125" s="24" t="s">
        <v>812</v>
      </c>
    </row>
    <row r="126" spans="2:65" s="1" customFormat="1" ht="40.5">
      <c r="B126" s="42"/>
      <c r="C126" s="64"/>
      <c r="D126" s="215" t="s">
        <v>913</v>
      </c>
      <c r="E126" s="64"/>
      <c r="F126" s="231" t="s">
        <v>927</v>
      </c>
      <c r="G126" s="64"/>
      <c r="H126" s="64"/>
      <c r="I126" s="171"/>
      <c r="J126" s="64"/>
      <c r="K126" s="64"/>
      <c r="L126" s="62"/>
      <c r="M126" s="217"/>
      <c r="N126" s="43"/>
      <c r="O126" s="43"/>
      <c r="P126" s="43"/>
      <c r="Q126" s="43"/>
      <c r="R126" s="43"/>
      <c r="S126" s="43"/>
      <c r="T126" s="79"/>
      <c r="AT126" s="24" t="s">
        <v>913</v>
      </c>
      <c r="AU126" s="24" t="s">
        <v>812</v>
      </c>
    </row>
    <row r="127" spans="2:65" s="12" customFormat="1">
      <c r="B127" s="218"/>
      <c r="C127" s="219"/>
      <c r="D127" s="220" t="s">
        <v>886</v>
      </c>
      <c r="E127" s="221" t="s">
        <v>801</v>
      </c>
      <c r="F127" s="222" t="s">
        <v>892</v>
      </c>
      <c r="G127" s="219"/>
      <c r="H127" s="223">
        <v>3</v>
      </c>
      <c r="I127" s="224"/>
      <c r="J127" s="219"/>
      <c r="K127" s="219"/>
      <c r="L127" s="225"/>
      <c r="M127" s="226"/>
      <c r="N127" s="227"/>
      <c r="O127" s="227"/>
      <c r="P127" s="227"/>
      <c r="Q127" s="227"/>
      <c r="R127" s="227"/>
      <c r="S127" s="227"/>
      <c r="T127" s="228"/>
      <c r="AT127" s="229" t="s">
        <v>886</v>
      </c>
      <c r="AU127" s="229" t="s">
        <v>812</v>
      </c>
      <c r="AV127" s="12" t="s">
        <v>812</v>
      </c>
      <c r="AW127" s="12" t="s">
        <v>765</v>
      </c>
      <c r="AX127" s="12" t="s">
        <v>810</v>
      </c>
      <c r="AY127" s="229" t="s">
        <v>874</v>
      </c>
    </row>
    <row r="128" spans="2:65" s="1" customFormat="1" ht="22.5" customHeight="1">
      <c r="B128" s="42"/>
      <c r="C128" s="203" t="s">
        <v>928</v>
      </c>
      <c r="D128" s="203" t="s">
        <v>877</v>
      </c>
      <c r="E128" s="204" t="s">
        <v>946</v>
      </c>
      <c r="F128" s="205" t="s">
        <v>947</v>
      </c>
      <c r="G128" s="206" t="s">
        <v>948</v>
      </c>
      <c r="H128" s="207">
        <v>1</v>
      </c>
      <c r="I128" s="208"/>
      <c r="J128" s="209">
        <f>ROUND(I128*H128,2)</f>
        <v>0</v>
      </c>
      <c r="K128" s="205" t="s">
        <v>801</v>
      </c>
      <c r="L128" s="62"/>
      <c r="M128" s="210" t="s">
        <v>801</v>
      </c>
      <c r="N128" s="211" t="s">
        <v>773</v>
      </c>
      <c r="O128" s="43"/>
      <c r="P128" s="212">
        <f>O128*H128</f>
        <v>0</v>
      </c>
      <c r="Q128" s="212">
        <v>1.1E-4</v>
      </c>
      <c r="R128" s="212">
        <f>Q128*H128</f>
        <v>1.1E-4</v>
      </c>
      <c r="S128" s="212">
        <v>0</v>
      </c>
      <c r="T128" s="213">
        <f>S128*H128</f>
        <v>0</v>
      </c>
      <c r="AR128" s="24" t="s">
        <v>910</v>
      </c>
      <c r="AT128" s="24" t="s">
        <v>877</v>
      </c>
      <c r="AU128" s="24" t="s">
        <v>812</v>
      </c>
      <c r="AY128" s="24" t="s">
        <v>874</v>
      </c>
      <c r="BE128" s="214">
        <f>IF(N128="základní",J128,0)</f>
        <v>0</v>
      </c>
      <c r="BF128" s="214">
        <f>IF(N128="snížená",J128,0)</f>
        <v>0</v>
      </c>
      <c r="BG128" s="214">
        <f>IF(N128="zákl. přenesená",J128,0)</f>
        <v>0</v>
      </c>
      <c r="BH128" s="214">
        <f>IF(N128="sníž. přenesená",J128,0)</f>
        <v>0</v>
      </c>
      <c r="BI128" s="214">
        <f>IF(N128="nulová",J128,0)</f>
        <v>0</v>
      </c>
      <c r="BJ128" s="24" t="s">
        <v>810</v>
      </c>
      <c r="BK128" s="214">
        <f>ROUND(I128*H128,2)</f>
        <v>0</v>
      </c>
      <c r="BL128" s="24" t="s">
        <v>910</v>
      </c>
      <c r="BM128" s="24" t="s">
        <v>949</v>
      </c>
    </row>
    <row r="129" spans="2:65" s="1" customFormat="1">
      <c r="B129" s="42"/>
      <c r="C129" s="64"/>
      <c r="D129" s="215" t="s">
        <v>884</v>
      </c>
      <c r="E129" s="64"/>
      <c r="F129" s="216" t="s">
        <v>947</v>
      </c>
      <c r="G129" s="64"/>
      <c r="H129" s="64"/>
      <c r="I129" s="171"/>
      <c r="J129" s="64"/>
      <c r="K129" s="64"/>
      <c r="L129" s="62"/>
      <c r="M129" s="217"/>
      <c r="N129" s="43"/>
      <c r="O129" s="43"/>
      <c r="P129" s="43"/>
      <c r="Q129" s="43"/>
      <c r="R129" s="43"/>
      <c r="S129" s="43"/>
      <c r="T129" s="79"/>
      <c r="AT129" s="24" t="s">
        <v>884</v>
      </c>
      <c r="AU129" s="24" t="s">
        <v>812</v>
      </c>
    </row>
    <row r="130" spans="2:65" s="1" customFormat="1" ht="40.5">
      <c r="B130" s="42"/>
      <c r="C130" s="64"/>
      <c r="D130" s="215" t="s">
        <v>913</v>
      </c>
      <c r="E130" s="64"/>
      <c r="F130" s="231" t="s">
        <v>950</v>
      </c>
      <c r="G130" s="64"/>
      <c r="H130" s="64"/>
      <c r="I130" s="171"/>
      <c r="J130" s="64"/>
      <c r="K130" s="64"/>
      <c r="L130" s="62"/>
      <c r="M130" s="217"/>
      <c r="N130" s="43"/>
      <c r="O130" s="43"/>
      <c r="P130" s="43"/>
      <c r="Q130" s="43"/>
      <c r="R130" s="43"/>
      <c r="S130" s="43"/>
      <c r="T130" s="79"/>
      <c r="AT130" s="24" t="s">
        <v>913</v>
      </c>
      <c r="AU130" s="24" t="s">
        <v>812</v>
      </c>
    </row>
    <row r="131" spans="2:65" s="12" customFormat="1">
      <c r="B131" s="218"/>
      <c r="C131" s="219"/>
      <c r="D131" s="215" t="s">
        <v>886</v>
      </c>
      <c r="E131" s="243" t="s">
        <v>801</v>
      </c>
      <c r="F131" s="244" t="s">
        <v>810</v>
      </c>
      <c r="G131" s="219"/>
      <c r="H131" s="245">
        <v>1</v>
      </c>
      <c r="I131" s="224"/>
      <c r="J131" s="219"/>
      <c r="K131" s="219"/>
      <c r="L131" s="225"/>
      <c r="M131" s="226"/>
      <c r="N131" s="227"/>
      <c r="O131" s="227"/>
      <c r="P131" s="227"/>
      <c r="Q131" s="227"/>
      <c r="R131" s="227"/>
      <c r="S131" s="227"/>
      <c r="T131" s="228"/>
      <c r="AT131" s="229" t="s">
        <v>886</v>
      </c>
      <c r="AU131" s="229" t="s">
        <v>812</v>
      </c>
      <c r="AV131" s="12" t="s">
        <v>812</v>
      </c>
      <c r="AW131" s="12" t="s">
        <v>765</v>
      </c>
      <c r="AX131" s="12" t="s">
        <v>810</v>
      </c>
      <c r="AY131" s="229" t="s">
        <v>874</v>
      </c>
    </row>
    <row r="132" spans="2:65" s="12" customFormat="1">
      <c r="B132" s="218"/>
      <c r="C132" s="219"/>
      <c r="D132" s="215" t="s">
        <v>886</v>
      </c>
      <c r="E132" s="243" t="s">
        <v>801</v>
      </c>
      <c r="F132" s="244" t="s">
        <v>801</v>
      </c>
      <c r="G132" s="219"/>
      <c r="H132" s="245">
        <v>0</v>
      </c>
      <c r="I132" s="224"/>
      <c r="J132" s="219"/>
      <c r="K132" s="219"/>
      <c r="L132" s="225"/>
      <c r="M132" s="226"/>
      <c r="N132" s="227"/>
      <c r="O132" s="227"/>
      <c r="P132" s="227"/>
      <c r="Q132" s="227"/>
      <c r="R132" s="227"/>
      <c r="S132" s="227"/>
      <c r="T132" s="228"/>
      <c r="AT132" s="229" t="s">
        <v>886</v>
      </c>
      <c r="AU132" s="229" t="s">
        <v>812</v>
      </c>
      <c r="AV132" s="12" t="s">
        <v>812</v>
      </c>
      <c r="AW132" s="12" t="s">
        <v>724</v>
      </c>
      <c r="AX132" s="12" t="s">
        <v>803</v>
      </c>
      <c r="AY132" s="229" t="s">
        <v>874</v>
      </c>
    </row>
    <row r="133" spans="2:65" s="12" customFormat="1">
      <c r="B133" s="218"/>
      <c r="C133" s="219"/>
      <c r="D133" s="215" t="s">
        <v>886</v>
      </c>
      <c r="E133" s="243" t="s">
        <v>801</v>
      </c>
      <c r="F133" s="244" t="s">
        <v>801</v>
      </c>
      <c r="G133" s="219"/>
      <c r="H133" s="245">
        <v>0</v>
      </c>
      <c r="I133" s="224"/>
      <c r="J133" s="219"/>
      <c r="K133" s="219"/>
      <c r="L133" s="225"/>
      <c r="M133" s="226"/>
      <c r="N133" s="227"/>
      <c r="O133" s="227"/>
      <c r="P133" s="227"/>
      <c r="Q133" s="227"/>
      <c r="R133" s="227"/>
      <c r="S133" s="227"/>
      <c r="T133" s="228"/>
      <c r="AT133" s="229" t="s">
        <v>886</v>
      </c>
      <c r="AU133" s="229" t="s">
        <v>812</v>
      </c>
      <c r="AV133" s="12" t="s">
        <v>812</v>
      </c>
      <c r="AW133" s="12" t="s">
        <v>724</v>
      </c>
      <c r="AX133" s="12" t="s">
        <v>803</v>
      </c>
      <c r="AY133" s="229" t="s">
        <v>874</v>
      </c>
    </row>
    <row r="134" spans="2:65" s="12" customFormat="1">
      <c r="B134" s="218"/>
      <c r="C134" s="219"/>
      <c r="D134" s="215" t="s">
        <v>886</v>
      </c>
      <c r="E134" s="243" t="s">
        <v>801</v>
      </c>
      <c r="F134" s="244" t="s">
        <v>801</v>
      </c>
      <c r="G134" s="219"/>
      <c r="H134" s="245">
        <v>0</v>
      </c>
      <c r="I134" s="224"/>
      <c r="J134" s="219"/>
      <c r="K134" s="219"/>
      <c r="L134" s="225"/>
      <c r="M134" s="226"/>
      <c r="N134" s="227"/>
      <c r="O134" s="227"/>
      <c r="P134" s="227"/>
      <c r="Q134" s="227"/>
      <c r="R134" s="227"/>
      <c r="S134" s="227"/>
      <c r="T134" s="228"/>
      <c r="AT134" s="229" t="s">
        <v>886</v>
      </c>
      <c r="AU134" s="229" t="s">
        <v>812</v>
      </c>
      <c r="AV134" s="12" t="s">
        <v>812</v>
      </c>
      <c r="AW134" s="12" t="s">
        <v>724</v>
      </c>
      <c r="AX134" s="12" t="s">
        <v>803</v>
      </c>
      <c r="AY134" s="229" t="s">
        <v>874</v>
      </c>
    </row>
    <row r="135" spans="2:65" s="12" customFormat="1">
      <c r="B135" s="218"/>
      <c r="C135" s="219"/>
      <c r="D135" s="215" t="s">
        <v>886</v>
      </c>
      <c r="E135" s="243" t="s">
        <v>801</v>
      </c>
      <c r="F135" s="244" t="s">
        <v>801</v>
      </c>
      <c r="G135" s="219"/>
      <c r="H135" s="245">
        <v>0</v>
      </c>
      <c r="I135" s="224"/>
      <c r="J135" s="219"/>
      <c r="K135" s="219"/>
      <c r="L135" s="225"/>
      <c r="M135" s="226"/>
      <c r="N135" s="227"/>
      <c r="O135" s="227"/>
      <c r="P135" s="227"/>
      <c r="Q135" s="227"/>
      <c r="R135" s="227"/>
      <c r="S135" s="227"/>
      <c r="T135" s="228"/>
      <c r="AT135" s="229" t="s">
        <v>886</v>
      </c>
      <c r="AU135" s="229" t="s">
        <v>812</v>
      </c>
      <c r="AV135" s="12" t="s">
        <v>812</v>
      </c>
      <c r="AW135" s="12" t="s">
        <v>724</v>
      </c>
      <c r="AX135" s="12" t="s">
        <v>803</v>
      </c>
      <c r="AY135" s="229" t="s">
        <v>874</v>
      </c>
    </row>
    <row r="136" spans="2:65" s="12" customFormat="1">
      <c r="B136" s="218"/>
      <c r="C136" s="219"/>
      <c r="D136" s="215" t="s">
        <v>886</v>
      </c>
      <c r="E136" s="243" t="s">
        <v>801</v>
      </c>
      <c r="F136" s="244" t="s">
        <v>801</v>
      </c>
      <c r="G136" s="219"/>
      <c r="H136" s="245">
        <v>0</v>
      </c>
      <c r="I136" s="224"/>
      <c r="J136" s="219"/>
      <c r="K136" s="219"/>
      <c r="L136" s="225"/>
      <c r="M136" s="226"/>
      <c r="N136" s="227"/>
      <c r="O136" s="227"/>
      <c r="P136" s="227"/>
      <c r="Q136" s="227"/>
      <c r="R136" s="227"/>
      <c r="S136" s="227"/>
      <c r="T136" s="228"/>
      <c r="AT136" s="229" t="s">
        <v>886</v>
      </c>
      <c r="AU136" s="229" t="s">
        <v>812</v>
      </c>
      <c r="AV136" s="12" t="s">
        <v>812</v>
      </c>
      <c r="AW136" s="12" t="s">
        <v>724</v>
      </c>
      <c r="AX136" s="12" t="s">
        <v>803</v>
      </c>
      <c r="AY136" s="229" t="s">
        <v>874</v>
      </c>
    </row>
    <row r="137" spans="2:65" s="12" customFormat="1">
      <c r="B137" s="218"/>
      <c r="C137" s="219"/>
      <c r="D137" s="215" t="s">
        <v>886</v>
      </c>
      <c r="E137" s="243" t="s">
        <v>801</v>
      </c>
      <c r="F137" s="244" t="s">
        <v>801</v>
      </c>
      <c r="G137" s="219"/>
      <c r="H137" s="245">
        <v>0</v>
      </c>
      <c r="I137" s="224"/>
      <c r="J137" s="219"/>
      <c r="K137" s="219"/>
      <c r="L137" s="225"/>
      <c r="M137" s="226"/>
      <c r="N137" s="227"/>
      <c r="O137" s="227"/>
      <c r="P137" s="227"/>
      <c r="Q137" s="227"/>
      <c r="R137" s="227"/>
      <c r="S137" s="227"/>
      <c r="T137" s="228"/>
      <c r="AT137" s="229" t="s">
        <v>886</v>
      </c>
      <c r="AU137" s="229" t="s">
        <v>812</v>
      </c>
      <c r="AV137" s="12" t="s">
        <v>812</v>
      </c>
      <c r="AW137" s="12" t="s">
        <v>724</v>
      </c>
      <c r="AX137" s="12" t="s">
        <v>803</v>
      </c>
      <c r="AY137" s="229" t="s">
        <v>874</v>
      </c>
    </row>
    <row r="138" spans="2:65" s="12" customFormat="1">
      <c r="B138" s="218"/>
      <c r="C138" s="219"/>
      <c r="D138" s="215" t="s">
        <v>886</v>
      </c>
      <c r="E138" s="243" t="s">
        <v>801</v>
      </c>
      <c r="F138" s="244" t="s">
        <v>801</v>
      </c>
      <c r="G138" s="219"/>
      <c r="H138" s="245">
        <v>0</v>
      </c>
      <c r="I138" s="224"/>
      <c r="J138" s="219"/>
      <c r="K138" s="219"/>
      <c r="L138" s="225"/>
      <c r="M138" s="226"/>
      <c r="N138" s="227"/>
      <c r="O138" s="227"/>
      <c r="P138" s="227"/>
      <c r="Q138" s="227"/>
      <c r="R138" s="227"/>
      <c r="S138" s="227"/>
      <c r="T138" s="228"/>
      <c r="AT138" s="229" t="s">
        <v>886</v>
      </c>
      <c r="AU138" s="229" t="s">
        <v>812</v>
      </c>
      <c r="AV138" s="12" t="s">
        <v>812</v>
      </c>
      <c r="AW138" s="12" t="s">
        <v>724</v>
      </c>
      <c r="AX138" s="12" t="s">
        <v>803</v>
      </c>
      <c r="AY138" s="229" t="s">
        <v>874</v>
      </c>
    </row>
    <row r="139" spans="2:65" s="12" customFormat="1">
      <c r="B139" s="218"/>
      <c r="C139" s="219"/>
      <c r="D139" s="215" t="s">
        <v>886</v>
      </c>
      <c r="E139" s="243" t="s">
        <v>801</v>
      </c>
      <c r="F139" s="244" t="s">
        <v>801</v>
      </c>
      <c r="G139" s="219"/>
      <c r="H139" s="245">
        <v>0</v>
      </c>
      <c r="I139" s="224"/>
      <c r="J139" s="219"/>
      <c r="K139" s="219"/>
      <c r="L139" s="225"/>
      <c r="M139" s="226"/>
      <c r="N139" s="227"/>
      <c r="O139" s="227"/>
      <c r="P139" s="227"/>
      <c r="Q139" s="227"/>
      <c r="R139" s="227"/>
      <c r="S139" s="227"/>
      <c r="T139" s="228"/>
      <c r="AT139" s="229" t="s">
        <v>886</v>
      </c>
      <c r="AU139" s="229" t="s">
        <v>812</v>
      </c>
      <c r="AV139" s="12" t="s">
        <v>812</v>
      </c>
      <c r="AW139" s="12" t="s">
        <v>724</v>
      </c>
      <c r="AX139" s="12" t="s">
        <v>803</v>
      </c>
      <c r="AY139" s="229" t="s">
        <v>874</v>
      </c>
    </row>
    <row r="140" spans="2:65" s="12" customFormat="1">
      <c r="B140" s="218"/>
      <c r="C140" s="219"/>
      <c r="D140" s="215" t="s">
        <v>886</v>
      </c>
      <c r="E140" s="243" t="s">
        <v>801</v>
      </c>
      <c r="F140" s="244" t="s">
        <v>801</v>
      </c>
      <c r="G140" s="219"/>
      <c r="H140" s="245">
        <v>0</v>
      </c>
      <c r="I140" s="224"/>
      <c r="J140" s="219"/>
      <c r="K140" s="219"/>
      <c r="L140" s="225"/>
      <c r="M140" s="226"/>
      <c r="N140" s="227"/>
      <c r="O140" s="227"/>
      <c r="P140" s="227"/>
      <c r="Q140" s="227"/>
      <c r="R140" s="227"/>
      <c r="S140" s="227"/>
      <c r="T140" s="228"/>
      <c r="AT140" s="229" t="s">
        <v>886</v>
      </c>
      <c r="AU140" s="229" t="s">
        <v>812</v>
      </c>
      <c r="AV140" s="12" t="s">
        <v>812</v>
      </c>
      <c r="AW140" s="12" t="s">
        <v>724</v>
      </c>
      <c r="AX140" s="12" t="s">
        <v>803</v>
      </c>
      <c r="AY140" s="229" t="s">
        <v>874</v>
      </c>
    </row>
    <row r="141" spans="2:65" s="12" customFormat="1">
      <c r="B141" s="218"/>
      <c r="C141" s="219"/>
      <c r="D141" s="215" t="s">
        <v>886</v>
      </c>
      <c r="E141" s="243" t="s">
        <v>801</v>
      </c>
      <c r="F141" s="244" t="s">
        <v>801</v>
      </c>
      <c r="G141" s="219"/>
      <c r="H141" s="245">
        <v>0</v>
      </c>
      <c r="I141" s="224"/>
      <c r="J141" s="219"/>
      <c r="K141" s="219"/>
      <c r="L141" s="225"/>
      <c r="M141" s="226"/>
      <c r="N141" s="227"/>
      <c r="O141" s="227"/>
      <c r="P141" s="227"/>
      <c r="Q141" s="227"/>
      <c r="R141" s="227"/>
      <c r="S141" s="227"/>
      <c r="T141" s="228"/>
      <c r="AT141" s="229" t="s">
        <v>886</v>
      </c>
      <c r="AU141" s="229" t="s">
        <v>812</v>
      </c>
      <c r="AV141" s="12" t="s">
        <v>812</v>
      </c>
      <c r="AW141" s="12" t="s">
        <v>724</v>
      </c>
      <c r="AX141" s="12" t="s">
        <v>803</v>
      </c>
      <c r="AY141" s="229" t="s">
        <v>874</v>
      </c>
    </row>
    <row r="142" spans="2:65" s="12" customFormat="1">
      <c r="B142" s="218"/>
      <c r="C142" s="219"/>
      <c r="D142" s="220" t="s">
        <v>886</v>
      </c>
      <c r="E142" s="221" t="s">
        <v>801</v>
      </c>
      <c r="F142" s="222" t="s">
        <v>801</v>
      </c>
      <c r="G142" s="219"/>
      <c r="H142" s="223">
        <v>0</v>
      </c>
      <c r="I142" s="224"/>
      <c r="J142" s="219"/>
      <c r="K142" s="219"/>
      <c r="L142" s="225"/>
      <c r="M142" s="226"/>
      <c r="N142" s="227"/>
      <c r="O142" s="227"/>
      <c r="P142" s="227"/>
      <c r="Q142" s="227"/>
      <c r="R142" s="227"/>
      <c r="S142" s="227"/>
      <c r="T142" s="228"/>
      <c r="AT142" s="229" t="s">
        <v>886</v>
      </c>
      <c r="AU142" s="229" t="s">
        <v>812</v>
      </c>
      <c r="AV142" s="12" t="s">
        <v>812</v>
      </c>
      <c r="AW142" s="12" t="s">
        <v>724</v>
      </c>
      <c r="AX142" s="12" t="s">
        <v>803</v>
      </c>
      <c r="AY142" s="229" t="s">
        <v>874</v>
      </c>
    </row>
    <row r="143" spans="2:65" s="1" customFormat="1" ht="22.5" customHeight="1">
      <c r="B143" s="42"/>
      <c r="C143" s="203" t="s">
        <v>951</v>
      </c>
      <c r="D143" s="203" t="s">
        <v>877</v>
      </c>
      <c r="E143" s="204" t="s">
        <v>952</v>
      </c>
      <c r="F143" s="205" t="s">
        <v>953</v>
      </c>
      <c r="G143" s="206" t="s">
        <v>925</v>
      </c>
      <c r="H143" s="207">
        <v>2.2999999999999998</v>
      </c>
      <c r="I143" s="208"/>
      <c r="J143" s="209">
        <f>ROUND(I143*H143,2)</f>
        <v>0</v>
      </c>
      <c r="K143" s="205" t="s">
        <v>801</v>
      </c>
      <c r="L143" s="62"/>
      <c r="M143" s="210" t="s">
        <v>801</v>
      </c>
      <c r="N143" s="211" t="s">
        <v>773</v>
      </c>
      <c r="O143" s="43"/>
      <c r="P143" s="212">
        <f>O143*H143</f>
        <v>0</v>
      </c>
      <c r="Q143" s="212">
        <v>1.1E-4</v>
      </c>
      <c r="R143" s="212">
        <f>Q143*H143</f>
        <v>2.5299999999999997E-4</v>
      </c>
      <c r="S143" s="212">
        <v>0</v>
      </c>
      <c r="T143" s="213">
        <f>S143*H143</f>
        <v>0</v>
      </c>
      <c r="AR143" s="24" t="s">
        <v>910</v>
      </c>
      <c r="AT143" s="24" t="s">
        <v>877</v>
      </c>
      <c r="AU143" s="24" t="s">
        <v>812</v>
      </c>
      <c r="AY143" s="24" t="s">
        <v>874</v>
      </c>
      <c r="BE143" s="214">
        <f>IF(N143="základní",J143,0)</f>
        <v>0</v>
      </c>
      <c r="BF143" s="214">
        <f>IF(N143="snížená",J143,0)</f>
        <v>0</v>
      </c>
      <c r="BG143" s="214">
        <f>IF(N143="zákl. přenesená",J143,0)</f>
        <v>0</v>
      </c>
      <c r="BH143" s="214">
        <f>IF(N143="sníž. přenesená",J143,0)</f>
        <v>0</v>
      </c>
      <c r="BI143" s="214">
        <f>IF(N143="nulová",J143,0)</f>
        <v>0</v>
      </c>
      <c r="BJ143" s="24" t="s">
        <v>810</v>
      </c>
      <c r="BK143" s="214">
        <f>ROUND(I143*H143,2)</f>
        <v>0</v>
      </c>
      <c r="BL143" s="24" t="s">
        <v>910</v>
      </c>
      <c r="BM143" s="24" t="s">
        <v>954</v>
      </c>
    </row>
    <row r="144" spans="2:65" s="1" customFormat="1">
      <c r="B144" s="42"/>
      <c r="C144" s="64"/>
      <c r="D144" s="215" t="s">
        <v>884</v>
      </c>
      <c r="E144" s="64"/>
      <c r="F144" s="216" t="s">
        <v>955</v>
      </c>
      <c r="G144" s="64"/>
      <c r="H144" s="64"/>
      <c r="I144" s="171"/>
      <c r="J144" s="64"/>
      <c r="K144" s="64"/>
      <c r="L144" s="62"/>
      <c r="M144" s="217"/>
      <c r="N144" s="43"/>
      <c r="O144" s="43"/>
      <c r="P144" s="43"/>
      <c r="Q144" s="43"/>
      <c r="R144" s="43"/>
      <c r="S144" s="43"/>
      <c r="T144" s="79"/>
      <c r="AT144" s="24" t="s">
        <v>884</v>
      </c>
      <c r="AU144" s="24" t="s">
        <v>812</v>
      </c>
    </row>
    <row r="145" spans="2:65" s="1" customFormat="1" ht="27">
      <c r="B145" s="42"/>
      <c r="C145" s="64"/>
      <c r="D145" s="215" t="s">
        <v>913</v>
      </c>
      <c r="E145" s="64"/>
      <c r="F145" s="231" t="s">
        <v>956</v>
      </c>
      <c r="G145" s="64"/>
      <c r="H145" s="64"/>
      <c r="I145" s="171"/>
      <c r="J145" s="64"/>
      <c r="K145" s="64"/>
      <c r="L145" s="62"/>
      <c r="M145" s="217"/>
      <c r="N145" s="43"/>
      <c r="O145" s="43"/>
      <c r="P145" s="43"/>
      <c r="Q145" s="43"/>
      <c r="R145" s="43"/>
      <c r="S145" s="43"/>
      <c r="T145" s="79"/>
      <c r="AT145" s="24" t="s">
        <v>913</v>
      </c>
      <c r="AU145" s="24" t="s">
        <v>812</v>
      </c>
    </row>
    <row r="146" spans="2:65" s="12" customFormat="1">
      <c r="B146" s="218"/>
      <c r="C146" s="219"/>
      <c r="D146" s="220" t="s">
        <v>886</v>
      </c>
      <c r="E146" s="221" t="s">
        <v>801</v>
      </c>
      <c r="F146" s="222" t="s">
        <v>957</v>
      </c>
      <c r="G146" s="219"/>
      <c r="H146" s="223">
        <v>2.2999999999999998</v>
      </c>
      <c r="I146" s="224"/>
      <c r="J146" s="219"/>
      <c r="K146" s="219"/>
      <c r="L146" s="225"/>
      <c r="M146" s="226"/>
      <c r="N146" s="227"/>
      <c r="O146" s="227"/>
      <c r="P146" s="227"/>
      <c r="Q146" s="227"/>
      <c r="R146" s="227"/>
      <c r="S146" s="227"/>
      <c r="T146" s="228"/>
      <c r="AT146" s="229" t="s">
        <v>886</v>
      </c>
      <c r="AU146" s="229" t="s">
        <v>812</v>
      </c>
      <c r="AV146" s="12" t="s">
        <v>812</v>
      </c>
      <c r="AW146" s="12" t="s">
        <v>765</v>
      </c>
      <c r="AX146" s="12" t="s">
        <v>810</v>
      </c>
      <c r="AY146" s="229" t="s">
        <v>874</v>
      </c>
    </row>
    <row r="147" spans="2:65" s="1" customFormat="1" ht="22.5" customHeight="1">
      <c r="B147" s="42"/>
      <c r="C147" s="232" t="s">
        <v>958</v>
      </c>
      <c r="D147" s="232" t="s">
        <v>902</v>
      </c>
      <c r="E147" s="233" t="s">
        <v>959</v>
      </c>
      <c r="F147" s="234" t="s">
        <v>960</v>
      </c>
      <c r="G147" s="235" t="s">
        <v>925</v>
      </c>
      <c r="H147" s="236">
        <v>2.2999999999999998</v>
      </c>
      <c r="I147" s="237"/>
      <c r="J147" s="238">
        <f>ROUND(I147*H147,2)</f>
        <v>0</v>
      </c>
      <c r="K147" s="234" t="s">
        <v>801</v>
      </c>
      <c r="L147" s="239"/>
      <c r="M147" s="240" t="s">
        <v>801</v>
      </c>
      <c r="N147" s="241" t="s">
        <v>773</v>
      </c>
      <c r="O147" s="43"/>
      <c r="P147" s="212">
        <f>O147*H147</f>
        <v>0</v>
      </c>
      <c r="Q147" s="212">
        <v>0</v>
      </c>
      <c r="R147" s="212">
        <f>Q147*H147</f>
        <v>0</v>
      </c>
      <c r="S147" s="212">
        <v>0</v>
      </c>
      <c r="T147" s="213">
        <f>S147*H147</f>
        <v>0</v>
      </c>
      <c r="AR147" s="24" t="s">
        <v>932</v>
      </c>
      <c r="AT147" s="24" t="s">
        <v>902</v>
      </c>
      <c r="AU147" s="24" t="s">
        <v>812</v>
      </c>
      <c r="AY147" s="24" t="s">
        <v>874</v>
      </c>
      <c r="BE147" s="214">
        <f>IF(N147="základní",J147,0)</f>
        <v>0</v>
      </c>
      <c r="BF147" s="214">
        <f>IF(N147="snížená",J147,0)</f>
        <v>0</v>
      </c>
      <c r="BG147" s="214">
        <f>IF(N147="zákl. přenesená",J147,0)</f>
        <v>0</v>
      </c>
      <c r="BH147" s="214">
        <f>IF(N147="sníž. přenesená",J147,0)</f>
        <v>0</v>
      </c>
      <c r="BI147" s="214">
        <f>IF(N147="nulová",J147,0)</f>
        <v>0</v>
      </c>
      <c r="BJ147" s="24" t="s">
        <v>810</v>
      </c>
      <c r="BK147" s="214">
        <f>ROUND(I147*H147,2)</f>
        <v>0</v>
      </c>
      <c r="BL147" s="24" t="s">
        <v>910</v>
      </c>
      <c r="BM147" s="24" t="s">
        <v>961</v>
      </c>
    </row>
    <row r="148" spans="2:65" s="1" customFormat="1">
      <c r="B148" s="42"/>
      <c r="C148" s="64"/>
      <c r="D148" s="215" t="s">
        <v>884</v>
      </c>
      <c r="E148" s="64"/>
      <c r="F148" s="216" t="s">
        <v>960</v>
      </c>
      <c r="G148" s="64"/>
      <c r="H148" s="64"/>
      <c r="I148" s="171"/>
      <c r="J148" s="64"/>
      <c r="K148" s="64"/>
      <c r="L148" s="62"/>
      <c r="M148" s="217"/>
      <c r="N148" s="43"/>
      <c r="O148" s="43"/>
      <c r="P148" s="43"/>
      <c r="Q148" s="43"/>
      <c r="R148" s="43"/>
      <c r="S148" s="43"/>
      <c r="T148" s="79"/>
      <c r="AT148" s="24" t="s">
        <v>884</v>
      </c>
      <c r="AU148" s="24" t="s">
        <v>812</v>
      </c>
    </row>
    <row r="149" spans="2:65" s="1" customFormat="1" ht="27">
      <c r="B149" s="42"/>
      <c r="C149" s="64"/>
      <c r="D149" s="220" t="s">
        <v>913</v>
      </c>
      <c r="E149" s="64"/>
      <c r="F149" s="242" t="s">
        <v>956</v>
      </c>
      <c r="G149" s="64"/>
      <c r="H149" s="64"/>
      <c r="I149" s="171"/>
      <c r="J149" s="64"/>
      <c r="K149" s="64"/>
      <c r="L149" s="62"/>
      <c r="M149" s="217"/>
      <c r="N149" s="43"/>
      <c r="O149" s="43"/>
      <c r="P149" s="43"/>
      <c r="Q149" s="43"/>
      <c r="R149" s="43"/>
      <c r="S149" s="43"/>
      <c r="T149" s="79"/>
      <c r="AT149" s="24" t="s">
        <v>913</v>
      </c>
      <c r="AU149" s="24" t="s">
        <v>812</v>
      </c>
    </row>
    <row r="150" spans="2:65" s="1" customFormat="1" ht="44.25" customHeight="1">
      <c r="B150" s="42"/>
      <c r="C150" s="203" t="s">
        <v>728</v>
      </c>
      <c r="D150" s="203" t="s">
        <v>877</v>
      </c>
      <c r="E150" s="204" t="s">
        <v>962</v>
      </c>
      <c r="F150" s="205" t="s">
        <v>963</v>
      </c>
      <c r="G150" s="206" t="s">
        <v>964</v>
      </c>
      <c r="H150" s="207">
        <v>1</v>
      </c>
      <c r="I150" s="208"/>
      <c r="J150" s="209">
        <f>ROUND(I150*H150,2)</f>
        <v>0</v>
      </c>
      <c r="K150" s="205" t="s">
        <v>801</v>
      </c>
      <c r="L150" s="62"/>
      <c r="M150" s="210" t="s">
        <v>801</v>
      </c>
      <c r="N150" s="211" t="s">
        <v>773</v>
      </c>
      <c r="O150" s="43"/>
      <c r="P150" s="212">
        <f>O150*H150</f>
        <v>0</v>
      </c>
      <c r="Q150" s="212">
        <v>1.1E-4</v>
      </c>
      <c r="R150" s="212">
        <f>Q150*H150</f>
        <v>1.1E-4</v>
      </c>
      <c r="S150" s="212">
        <v>0</v>
      </c>
      <c r="T150" s="213">
        <f>S150*H150</f>
        <v>0</v>
      </c>
      <c r="AR150" s="24" t="s">
        <v>910</v>
      </c>
      <c r="AT150" s="24" t="s">
        <v>877</v>
      </c>
      <c r="AU150" s="24" t="s">
        <v>812</v>
      </c>
      <c r="AY150" s="24" t="s">
        <v>874</v>
      </c>
      <c r="BE150" s="214">
        <f>IF(N150="základní",J150,0)</f>
        <v>0</v>
      </c>
      <c r="BF150" s="214">
        <f>IF(N150="snížená",J150,0)</f>
        <v>0</v>
      </c>
      <c r="BG150" s="214">
        <f>IF(N150="zákl. přenesená",J150,0)</f>
        <v>0</v>
      </c>
      <c r="BH150" s="214">
        <f>IF(N150="sníž. přenesená",J150,0)</f>
        <v>0</v>
      </c>
      <c r="BI150" s="214">
        <f>IF(N150="nulová",J150,0)</f>
        <v>0</v>
      </c>
      <c r="BJ150" s="24" t="s">
        <v>810</v>
      </c>
      <c r="BK150" s="214">
        <f>ROUND(I150*H150,2)</f>
        <v>0</v>
      </c>
      <c r="BL150" s="24" t="s">
        <v>910</v>
      </c>
      <c r="BM150" s="24" t="s">
        <v>965</v>
      </c>
    </row>
    <row r="151" spans="2:65" s="1" customFormat="1" ht="40.5">
      <c r="B151" s="42"/>
      <c r="C151" s="64"/>
      <c r="D151" s="215" t="s">
        <v>884</v>
      </c>
      <c r="E151" s="64"/>
      <c r="F151" s="216" t="s">
        <v>963</v>
      </c>
      <c r="G151" s="64"/>
      <c r="H151" s="64"/>
      <c r="I151" s="171"/>
      <c r="J151" s="64"/>
      <c r="K151" s="64"/>
      <c r="L151" s="62"/>
      <c r="M151" s="217"/>
      <c r="N151" s="43"/>
      <c r="O151" s="43"/>
      <c r="P151" s="43"/>
      <c r="Q151" s="43"/>
      <c r="R151" s="43"/>
      <c r="S151" s="43"/>
      <c r="T151" s="79"/>
      <c r="AT151" s="24" t="s">
        <v>884</v>
      </c>
      <c r="AU151" s="24" t="s">
        <v>812</v>
      </c>
    </row>
    <row r="152" spans="2:65" s="1" customFormat="1" ht="40.5">
      <c r="B152" s="42"/>
      <c r="C152" s="64"/>
      <c r="D152" s="215" t="s">
        <v>913</v>
      </c>
      <c r="E152" s="64"/>
      <c r="F152" s="231" t="s">
        <v>966</v>
      </c>
      <c r="G152" s="64"/>
      <c r="H152" s="64"/>
      <c r="I152" s="171"/>
      <c r="J152" s="64"/>
      <c r="K152" s="64"/>
      <c r="L152" s="62"/>
      <c r="M152" s="217"/>
      <c r="N152" s="43"/>
      <c r="O152" s="43"/>
      <c r="P152" s="43"/>
      <c r="Q152" s="43"/>
      <c r="R152" s="43"/>
      <c r="S152" s="43"/>
      <c r="T152" s="79"/>
      <c r="AT152" s="24" t="s">
        <v>913</v>
      </c>
      <c r="AU152" s="24" t="s">
        <v>812</v>
      </c>
    </row>
    <row r="153" spans="2:65" s="12" customFormat="1">
      <c r="B153" s="218"/>
      <c r="C153" s="219"/>
      <c r="D153" s="220" t="s">
        <v>886</v>
      </c>
      <c r="E153" s="221" t="s">
        <v>801</v>
      </c>
      <c r="F153" s="222" t="s">
        <v>810</v>
      </c>
      <c r="G153" s="219"/>
      <c r="H153" s="223">
        <v>1</v>
      </c>
      <c r="I153" s="224"/>
      <c r="J153" s="219"/>
      <c r="K153" s="219"/>
      <c r="L153" s="225"/>
      <c r="M153" s="226"/>
      <c r="N153" s="227"/>
      <c r="O153" s="227"/>
      <c r="P153" s="227"/>
      <c r="Q153" s="227"/>
      <c r="R153" s="227"/>
      <c r="S153" s="227"/>
      <c r="T153" s="228"/>
      <c r="AT153" s="229" t="s">
        <v>886</v>
      </c>
      <c r="AU153" s="229" t="s">
        <v>812</v>
      </c>
      <c r="AV153" s="12" t="s">
        <v>812</v>
      </c>
      <c r="AW153" s="12" t="s">
        <v>765</v>
      </c>
      <c r="AX153" s="12" t="s">
        <v>810</v>
      </c>
      <c r="AY153" s="229" t="s">
        <v>874</v>
      </c>
    </row>
    <row r="154" spans="2:65" s="1" customFormat="1" ht="31.5" customHeight="1">
      <c r="B154" s="42"/>
      <c r="C154" s="232" t="s">
        <v>967</v>
      </c>
      <c r="D154" s="232" t="s">
        <v>902</v>
      </c>
      <c r="E154" s="233" t="s">
        <v>968</v>
      </c>
      <c r="F154" s="234" t="s">
        <v>969</v>
      </c>
      <c r="G154" s="235" t="s">
        <v>964</v>
      </c>
      <c r="H154" s="236">
        <v>1</v>
      </c>
      <c r="I154" s="237"/>
      <c r="J154" s="238">
        <f>ROUND(I154*H154,2)</f>
        <v>0</v>
      </c>
      <c r="K154" s="234" t="s">
        <v>801</v>
      </c>
      <c r="L154" s="239"/>
      <c r="M154" s="240" t="s">
        <v>801</v>
      </c>
      <c r="N154" s="241" t="s">
        <v>773</v>
      </c>
      <c r="O154" s="43"/>
      <c r="P154" s="212">
        <f>O154*H154</f>
        <v>0</v>
      </c>
      <c r="Q154" s="212">
        <v>0</v>
      </c>
      <c r="R154" s="212">
        <f>Q154*H154</f>
        <v>0</v>
      </c>
      <c r="S154" s="212">
        <v>0</v>
      </c>
      <c r="T154" s="213">
        <f>S154*H154</f>
        <v>0</v>
      </c>
      <c r="AR154" s="24" t="s">
        <v>932</v>
      </c>
      <c r="AT154" s="24" t="s">
        <v>902</v>
      </c>
      <c r="AU154" s="24" t="s">
        <v>812</v>
      </c>
      <c r="AY154" s="24" t="s">
        <v>874</v>
      </c>
      <c r="BE154" s="214">
        <f>IF(N154="základní",J154,0)</f>
        <v>0</v>
      </c>
      <c r="BF154" s="214">
        <f>IF(N154="snížená",J154,0)</f>
        <v>0</v>
      </c>
      <c r="BG154" s="214">
        <f>IF(N154="zákl. přenesená",J154,0)</f>
        <v>0</v>
      </c>
      <c r="BH154" s="214">
        <f>IF(N154="sníž. přenesená",J154,0)</f>
        <v>0</v>
      </c>
      <c r="BI154" s="214">
        <f>IF(N154="nulová",J154,0)</f>
        <v>0</v>
      </c>
      <c r="BJ154" s="24" t="s">
        <v>810</v>
      </c>
      <c r="BK154" s="214">
        <f>ROUND(I154*H154,2)</f>
        <v>0</v>
      </c>
      <c r="BL154" s="24" t="s">
        <v>910</v>
      </c>
      <c r="BM154" s="24" t="s">
        <v>970</v>
      </c>
    </row>
    <row r="155" spans="2:65" s="1" customFormat="1" ht="27">
      <c r="B155" s="42"/>
      <c r="C155" s="64"/>
      <c r="D155" s="215" t="s">
        <v>884</v>
      </c>
      <c r="E155" s="64"/>
      <c r="F155" s="216" t="s">
        <v>969</v>
      </c>
      <c r="G155" s="64"/>
      <c r="H155" s="64"/>
      <c r="I155" s="171"/>
      <c r="J155" s="64"/>
      <c r="K155" s="64"/>
      <c r="L155" s="62"/>
      <c r="M155" s="217"/>
      <c r="N155" s="43"/>
      <c r="O155" s="43"/>
      <c r="P155" s="43"/>
      <c r="Q155" s="43"/>
      <c r="R155" s="43"/>
      <c r="S155" s="43"/>
      <c r="T155" s="79"/>
      <c r="AT155" s="24" t="s">
        <v>884</v>
      </c>
      <c r="AU155" s="24" t="s">
        <v>812</v>
      </c>
    </row>
    <row r="156" spans="2:65" s="1" customFormat="1" ht="40.5">
      <c r="B156" s="42"/>
      <c r="C156" s="64"/>
      <c r="D156" s="220" t="s">
        <v>913</v>
      </c>
      <c r="E156" s="64"/>
      <c r="F156" s="242" t="s">
        <v>966</v>
      </c>
      <c r="G156" s="64"/>
      <c r="H156" s="64"/>
      <c r="I156" s="171"/>
      <c r="J156" s="64"/>
      <c r="K156" s="64"/>
      <c r="L156" s="62"/>
      <c r="M156" s="217"/>
      <c r="N156" s="43"/>
      <c r="O156" s="43"/>
      <c r="P156" s="43"/>
      <c r="Q156" s="43"/>
      <c r="R156" s="43"/>
      <c r="S156" s="43"/>
      <c r="T156" s="79"/>
      <c r="AT156" s="24" t="s">
        <v>913</v>
      </c>
      <c r="AU156" s="24" t="s">
        <v>812</v>
      </c>
    </row>
    <row r="157" spans="2:65" s="1" customFormat="1" ht="31.5" customHeight="1">
      <c r="B157" s="42"/>
      <c r="C157" s="203" t="s">
        <v>971</v>
      </c>
      <c r="D157" s="203" t="s">
        <v>877</v>
      </c>
      <c r="E157" s="204" t="s">
        <v>972</v>
      </c>
      <c r="F157" s="205" t="s">
        <v>973</v>
      </c>
      <c r="G157" s="206" t="s">
        <v>964</v>
      </c>
      <c r="H157" s="207">
        <v>3</v>
      </c>
      <c r="I157" s="208"/>
      <c r="J157" s="209">
        <f>ROUND(I157*H157,2)</f>
        <v>0</v>
      </c>
      <c r="K157" s="205" t="s">
        <v>801</v>
      </c>
      <c r="L157" s="62"/>
      <c r="M157" s="210" t="s">
        <v>801</v>
      </c>
      <c r="N157" s="211" t="s">
        <v>773</v>
      </c>
      <c r="O157" s="43"/>
      <c r="P157" s="212">
        <f>O157*H157</f>
        <v>0</v>
      </c>
      <c r="Q157" s="212">
        <v>1.1E-4</v>
      </c>
      <c r="R157" s="212">
        <f>Q157*H157</f>
        <v>3.3E-4</v>
      </c>
      <c r="S157" s="212">
        <v>0</v>
      </c>
      <c r="T157" s="213">
        <f>S157*H157</f>
        <v>0</v>
      </c>
      <c r="AR157" s="24" t="s">
        <v>910</v>
      </c>
      <c r="AT157" s="24" t="s">
        <v>877</v>
      </c>
      <c r="AU157" s="24" t="s">
        <v>812</v>
      </c>
      <c r="AY157" s="24" t="s">
        <v>874</v>
      </c>
      <c r="BE157" s="214">
        <f>IF(N157="základní",J157,0)</f>
        <v>0</v>
      </c>
      <c r="BF157" s="214">
        <f>IF(N157="snížená",J157,0)</f>
        <v>0</v>
      </c>
      <c r="BG157" s="214">
        <f>IF(N157="zákl. přenesená",J157,0)</f>
        <v>0</v>
      </c>
      <c r="BH157" s="214">
        <f>IF(N157="sníž. přenesená",J157,0)</f>
        <v>0</v>
      </c>
      <c r="BI157" s="214">
        <f>IF(N157="nulová",J157,0)</f>
        <v>0</v>
      </c>
      <c r="BJ157" s="24" t="s">
        <v>810</v>
      </c>
      <c r="BK157" s="214">
        <f>ROUND(I157*H157,2)</f>
        <v>0</v>
      </c>
      <c r="BL157" s="24" t="s">
        <v>910</v>
      </c>
      <c r="BM157" s="24" t="s">
        <v>974</v>
      </c>
    </row>
    <row r="158" spans="2:65" s="1" customFormat="1" ht="27">
      <c r="B158" s="42"/>
      <c r="C158" s="64"/>
      <c r="D158" s="215" t="s">
        <v>884</v>
      </c>
      <c r="E158" s="64"/>
      <c r="F158" s="216" t="s">
        <v>973</v>
      </c>
      <c r="G158" s="64"/>
      <c r="H158" s="64"/>
      <c r="I158" s="171"/>
      <c r="J158" s="64"/>
      <c r="K158" s="64"/>
      <c r="L158" s="62"/>
      <c r="M158" s="217"/>
      <c r="N158" s="43"/>
      <c r="O158" s="43"/>
      <c r="P158" s="43"/>
      <c r="Q158" s="43"/>
      <c r="R158" s="43"/>
      <c r="S158" s="43"/>
      <c r="T158" s="79"/>
      <c r="AT158" s="24" t="s">
        <v>884</v>
      </c>
      <c r="AU158" s="24" t="s">
        <v>812</v>
      </c>
    </row>
    <row r="159" spans="2:65" s="1" customFormat="1" ht="27">
      <c r="B159" s="42"/>
      <c r="C159" s="64"/>
      <c r="D159" s="215" t="s">
        <v>913</v>
      </c>
      <c r="E159" s="64"/>
      <c r="F159" s="231" t="s">
        <v>956</v>
      </c>
      <c r="G159" s="64"/>
      <c r="H159" s="64"/>
      <c r="I159" s="171"/>
      <c r="J159" s="64"/>
      <c r="K159" s="64"/>
      <c r="L159" s="62"/>
      <c r="M159" s="217"/>
      <c r="N159" s="43"/>
      <c r="O159" s="43"/>
      <c r="P159" s="43"/>
      <c r="Q159" s="43"/>
      <c r="R159" s="43"/>
      <c r="S159" s="43"/>
      <c r="T159" s="79"/>
      <c r="AT159" s="24" t="s">
        <v>913</v>
      </c>
      <c r="AU159" s="24" t="s">
        <v>812</v>
      </c>
    </row>
    <row r="160" spans="2:65" s="12" customFormat="1">
      <c r="B160" s="218"/>
      <c r="C160" s="219"/>
      <c r="D160" s="220" t="s">
        <v>886</v>
      </c>
      <c r="E160" s="221" t="s">
        <v>801</v>
      </c>
      <c r="F160" s="222" t="s">
        <v>892</v>
      </c>
      <c r="G160" s="219"/>
      <c r="H160" s="223">
        <v>3</v>
      </c>
      <c r="I160" s="224"/>
      <c r="J160" s="219"/>
      <c r="K160" s="219"/>
      <c r="L160" s="225"/>
      <c r="M160" s="226"/>
      <c r="N160" s="227"/>
      <c r="O160" s="227"/>
      <c r="P160" s="227"/>
      <c r="Q160" s="227"/>
      <c r="R160" s="227"/>
      <c r="S160" s="227"/>
      <c r="T160" s="228"/>
      <c r="AT160" s="229" t="s">
        <v>886</v>
      </c>
      <c r="AU160" s="229" t="s">
        <v>812</v>
      </c>
      <c r="AV160" s="12" t="s">
        <v>812</v>
      </c>
      <c r="AW160" s="12" t="s">
        <v>765</v>
      </c>
      <c r="AX160" s="12" t="s">
        <v>810</v>
      </c>
      <c r="AY160" s="229" t="s">
        <v>874</v>
      </c>
    </row>
    <row r="161" spans="2:65" s="1" customFormat="1" ht="31.5" customHeight="1">
      <c r="B161" s="42"/>
      <c r="C161" s="232" t="s">
        <v>975</v>
      </c>
      <c r="D161" s="232" t="s">
        <v>902</v>
      </c>
      <c r="E161" s="233" t="s">
        <v>976</v>
      </c>
      <c r="F161" s="234" t="s">
        <v>977</v>
      </c>
      <c r="G161" s="235" t="s">
        <v>964</v>
      </c>
      <c r="H161" s="236">
        <v>3</v>
      </c>
      <c r="I161" s="237"/>
      <c r="J161" s="238">
        <f>ROUND(I161*H161,2)</f>
        <v>0</v>
      </c>
      <c r="K161" s="234" t="s">
        <v>801</v>
      </c>
      <c r="L161" s="239"/>
      <c r="M161" s="240" t="s">
        <v>801</v>
      </c>
      <c r="N161" s="241" t="s">
        <v>773</v>
      </c>
      <c r="O161" s="43"/>
      <c r="P161" s="212">
        <f>O161*H161</f>
        <v>0</v>
      </c>
      <c r="Q161" s="212">
        <v>0</v>
      </c>
      <c r="R161" s="212">
        <f>Q161*H161</f>
        <v>0</v>
      </c>
      <c r="S161" s="212">
        <v>0</v>
      </c>
      <c r="T161" s="213">
        <f>S161*H161</f>
        <v>0</v>
      </c>
      <c r="AR161" s="24" t="s">
        <v>932</v>
      </c>
      <c r="AT161" s="24" t="s">
        <v>902</v>
      </c>
      <c r="AU161" s="24" t="s">
        <v>812</v>
      </c>
      <c r="AY161" s="24" t="s">
        <v>874</v>
      </c>
      <c r="BE161" s="214">
        <f>IF(N161="základní",J161,0)</f>
        <v>0</v>
      </c>
      <c r="BF161" s="214">
        <f>IF(N161="snížená",J161,0)</f>
        <v>0</v>
      </c>
      <c r="BG161" s="214">
        <f>IF(N161="zákl. přenesená",J161,0)</f>
        <v>0</v>
      </c>
      <c r="BH161" s="214">
        <f>IF(N161="sníž. přenesená",J161,0)</f>
        <v>0</v>
      </c>
      <c r="BI161" s="214">
        <f>IF(N161="nulová",J161,0)</f>
        <v>0</v>
      </c>
      <c r="BJ161" s="24" t="s">
        <v>810</v>
      </c>
      <c r="BK161" s="214">
        <f>ROUND(I161*H161,2)</f>
        <v>0</v>
      </c>
      <c r="BL161" s="24" t="s">
        <v>910</v>
      </c>
      <c r="BM161" s="24" t="s">
        <v>978</v>
      </c>
    </row>
    <row r="162" spans="2:65" s="1" customFormat="1" ht="27">
      <c r="B162" s="42"/>
      <c r="C162" s="64"/>
      <c r="D162" s="215" t="s">
        <v>884</v>
      </c>
      <c r="E162" s="64"/>
      <c r="F162" s="216" t="s">
        <v>977</v>
      </c>
      <c r="G162" s="64"/>
      <c r="H162" s="64"/>
      <c r="I162" s="171"/>
      <c r="J162" s="64"/>
      <c r="K162" s="64"/>
      <c r="L162" s="62"/>
      <c r="M162" s="217"/>
      <c r="N162" s="43"/>
      <c r="O162" s="43"/>
      <c r="P162" s="43"/>
      <c r="Q162" s="43"/>
      <c r="R162" s="43"/>
      <c r="S162" s="43"/>
      <c r="T162" s="79"/>
      <c r="AT162" s="24" t="s">
        <v>884</v>
      </c>
      <c r="AU162" s="24" t="s">
        <v>812</v>
      </c>
    </row>
    <row r="163" spans="2:65" s="1" customFormat="1" ht="27">
      <c r="B163" s="42"/>
      <c r="C163" s="64"/>
      <c r="D163" s="220" t="s">
        <v>913</v>
      </c>
      <c r="E163" s="64"/>
      <c r="F163" s="242" t="s">
        <v>956</v>
      </c>
      <c r="G163" s="64"/>
      <c r="H163" s="64"/>
      <c r="I163" s="171"/>
      <c r="J163" s="64"/>
      <c r="K163" s="64"/>
      <c r="L163" s="62"/>
      <c r="M163" s="217"/>
      <c r="N163" s="43"/>
      <c r="O163" s="43"/>
      <c r="P163" s="43"/>
      <c r="Q163" s="43"/>
      <c r="R163" s="43"/>
      <c r="S163" s="43"/>
      <c r="T163" s="79"/>
      <c r="AT163" s="24" t="s">
        <v>913</v>
      </c>
      <c r="AU163" s="24" t="s">
        <v>812</v>
      </c>
    </row>
    <row r="164" spans="2:65" s="1" customFormat="1" ht="22.5" customHeight="1">
      <c r="B164" s="42"/>
      <c r="C164" s="203" t="s">
        <v>979</v>
      </c>
      <c r="D164" s="203" t="s">
        <v>877</v>
      </c>
      <c r="E164" s="204" t="s">
        <v>980</v>
      </c>
      <c r="F164" s="205" t="s">
        <v>981</v>
      </c>
      <c r="G164" s="206" t="s">
        <v>964</v>
      </c>
      <c r="H164" s="207">
        <v>1</v>
      </c>
      <c r="I164" s="208"/>
      <c r="J164" s="209">
        <f>ROUND(I164*H164,2)</f>
        <v>0</v>
      </c>
      <c r="K164" s="205" t="s">
        <v>801</v>
      </c>
      <c r="L164" s="62"/>
      <c r="M164" s="210" t="s">
        <v>801</v>
      </c>
      <c r="N164" s="211" t="s">
        <v>773</v>
      </c>
      <c r="O164" s="43"/>
      <c r="P164" s="212">
        <f>O164*H164</f>
        <v>0</v>
      </c>
      <c r="Q164" s="212">
        <v>1.1E-4</v>
      </c>
      <c r="R164" s="212">
        <f>Q164*H164</f>
        <v>1.1E-4</v>
      </c>
      <c r="S164" s="212">
        <v>0</v>
      </c>
      <c r="T164" s="213">
        <f>S164*H164</f>
        <v>0</v>
      </c>
      <c r="AR164" s="24" t="s">
        <v>910</v>
      </c>
      <c r="AT164" s="24" t="s">
        <v>877</v>
      </c>
      <c r="AU164" s="24" t="s">
        <v>812</v>
      </c>
      <c r="AY164" s="24" t="s">
        <v>874</v>
      </c>
      <c r="BE164" s="214">
        <f>IF(N164="základní",J164,0)</f>
        <v>0</v>
      </c>
      <c r="BF164" s="214">
        <f>IF(N164="snížená",J164,0)</f>
        <v>0</v>
      </c>
      <c r="BG164" s="214">
        <f>IF(N164="zákl. přenesená",J164,0)</f>
        <v>0</v>
      </c>
      <c r="BH164" s="214">
        <f>IF(N164="sníž. přenesená",J164,0)</f>
        <v>0</v>
      </c>
      <c r="BI164" s="214">
        <f>IF(N164="nulová",J164,0)</f>
        <v>0</v>
      </c>
      <c r="BJ164" s="24" t="s">
        <v>810</v>
      </c>
      <c r="BK164" s="214">
        <f>ROUND(I164*H164,2)</f>
        <v>0</v>
      </c>
      <c r="BL164" s="24" t="s">
        <v>910</v>
      </c>
      <c r="BM164" s="24" t="s">
        <v>982</v>
      </c>
    </row>
    <row r="165" spans="2:65" s="1" customFormat="1">
      <c r="B165" s="42"/>
      <c r="C165" s="64"/>
      <c r="D165" s="215" t="s">
        <v>884</v>
      </c>
      <c r="E165" s="64"/>
      <c r="F165" s="216" t="s">
        <v>981</v>
      </c>
      <c r="G165" s="64"/>
      <c r="H165" s="64"/>
      <c r="I165" s="171"/>
      <c r="J165" s="64"/>
      <c r="K165" s="64"/>
      <c r="L165" s="62"/>
      <c r="M165" s="217"/>
      <c r="N165" s="43"/>
      <c r="O165" s="43"/>
      <c r="P165" s="43"/>
      <c r="Q165" s="43"/>
      <c r="R165" s="43"/>
      <c r="S165" s="43"/>
      <c r="T165" s="79"/>
      <c r="AT165" s="24" t="s">
        <v>884</v>
      </c>
      <c r="AU165" s="24" t="s">
        <v>812</v>
      </c>
    </row>
    <row r="166" spans="2:65" s="1" customFormat="1" ht="27">
      <c r="B166" s="42"/>
      <c r="C166" s="64"/>
      <c r="D166" s="215" t="s">
        <v>913</v>
      </c>
      <c r="E166" s="64"/>
      <c r="F166" s="231" t="s">
        <v>956</v>
      </c>
      <c r="G166" s="64"/>
      <c r="H166" s="64"/>
      <c r="I166" s="171"/>
      <c r="J166" s="64"/>
      <c r="K166" s="64"/>
      <c r="L166" s="62"/>
      <c r="M166" s="217"/>
      <c r="N166" s="43"/>
      <c r="O166" s="43"/>
      <c r="P166" s="43"/>
      <c r="Q166" s="43"/>
      <c r="R166" s="43"/>
      <c r="S166" s="43"/>
      <c r="T166" s="79"/>
      <c r="AT166" s="24" t="s">
        <v>913</v>
      </c>
      <c r="AU166" s="24" t="s">
        <v>812</v>
      </c>
    </row>
    <row r="167" spans="2:65" s="12" customFormat="1">
      <c r="B167" s="218"/>
      <c r="C167" s="219"/>
      <c r="D167" s="220" t="s">
        <v>886</v>
      </c>
      <c r="E167" s="221" t="s">
        <v>801</v>
      </c>
      <c r="F167" s="222" t="s">
        <v>810</v>
      </c>
      <c r="G167" s="219"/>
      <c r="H167" s="223">
        <v>1</v>
      </c>
      <c r="I167" s="224"/>
      <c r="J167" s="219"/>
      <c r="K167" s="219"/>
      <c r="L167" s="225"/>
      <c r="M167" s="226"/>
      <c r="N167" s="227"/>
      <c r="O167" s="227"/>
      <c r="P167" s="227"/>
      <c r="Q167" s="227"/>
      <c r="R167" s="227"/>
      <c r="S167" s="227"/>
      <c r="T167" s="228"/>
      <c r="AT167" s="229" t="s">
        <v>886</v>
      </c>
      <c r="AU167" s="229" t="s">
        <v>812</v>
      </c>
      <c r="AV167" s="12" t="s">
        <v>812</v>
      </c>
      <c r="AW167" s="12" t="s">
        <v>765</v>
      </c>
      <c r="AX167" s="12" t="s">
        <v>810</v>
      </c>
      <c r="AY167" s="229" t="s">
        <v>874</v>
      </c>
    </row>
    <row r="168" spans="2:65" s="1" customFormat="1" ht="22.5" customHeight="1">
      <c r="B168" s="42"/>
      <c r="C168" s="232" t="s">
        <v>983</v>
      </c>
      <c r="D168" s="232" t="s">
        <v>902</v>
      </c>
      <c r="E168" s="233" t="s">
        <v>984</v>
      </c>
      <c r="F168" s="234" t="s">
        <v>981</v>
      </c>
      <c r="G168" s="235" t="s">
        <v>964</v>
      </c>
      <c r="H168" s="236">
        <v>1</v>
      </c>
      <c r="I168" s="237"/>
      <c r="J168" s="238">
        <f>ROUND(I168*H168,2)</f>
        <v>0</v>
      </c>
      <c r="K168" s="234" t="s">
        <v>801</v>
      </c>
      <c r="L168" s="239"/>
      <c r="M168" s="240" t="s">
        <v>801</v>
      </c>
      <c r="N168" s="241" t="s">
        <v>773</v>
      </c>
      <c r="O168" s="43"/>
      <c r="P168" s="212">
        <f>O168*H168</f>
        <v>0</v>
      </c>
      <c r="Q168" s="212">
        <v>0</v>
      </c>
      <c r="R168" s="212">
        <f>Q168*H168</f>
        <v>0</v>
      </c>
      <c r="S168" s="212">
        <v>0</v>
      </c>
      <c r="T168" s="213">
        <f>S168*H168</f>
        <v>0</v>
      </c>
      <c r="AR168" s="24" t="s">
        <v>932</v>
      </c>
      <c r="AT168" s="24" t="s">
        <v>902</v>
      </c>
      <c r="AU168" s="24" t="s">
        <v>812</v>
      </c>
      <c r="AY168" s="24" t="s">
        <v>874</v>
      </c>
      <c r="BE168" s="214">
        <f>IF(N168="základní",J168,0)</f>
        <v>0</v>
      </c>
      <c r="BF168" s="214">
        <f>IF(N168="snížená",J168,0)</f>
        <v>0</v>
      </c>
      <c r="BG168" s="214">
        <f>IF(N168="zákl. přenesená",J168,0)</f>
        <v>0</v>
      </c>
      <c r="BH168" s="214">
        <f>IF(N168="sníž. přenesená",J168,0)</f>
        <v>0</v>
      </c>
      <c r="BI168" s="214">
        <f>IF(N168="nulová",J168,0)</f>
        <v>0</v>
      </c>
      <c r="BJ168" s="24" t="s">
        <v>810</v>
      </c>
      <c r="BK168" s="214">
        <f>ROUND(I168*H168,2)</f>
        <v>0</v>
      </c>
      <c r="BL168" s="24" t="s">
        <v>910</v>
      </c>
      <c r="BM168" s="24" t="s">
        <v>985</v>
      </c>
    </row>
    <row r="169" spans="2:65" s="1" customFormat="1">
      <c r="B169" s="42"/>
      <c r="C169" s="64"/>
      <c r="D169" s="215" t="s">
        <v>884</v>
      </c>
      <c r="E169" s="64"/>
      <c r="F169" s="216" t="s">
        <v>981</v>
      </c>
      <c r="G169" s="64"/>
      <c r="H169" s="64"/>
      <c r="I169" s="171"/>
      <c r="J169" s="64"/>
      <c r="K169" s="64"/>
      <c r="L169" s="62"/>
      <c r="M169" s="217"/>
      <c r="N169" s="43"/>
      <c r="O169" s="43"/>
      <c r="P169" s="43"/>
      <c r="Q169" s="43"/>
      <c r="R169" s="43"/>
      <c r="S169" s="43"/>
      <c r="T169" s="79"/>
      <c r="AT169" s="24" t="s">
        <v>884</v>
      </c>
      <c r="AU169" s="24" t="s">
        <v>812</v>
      </c>
    </row>
    <row r="170" spans="2:65" s="1" customFormat="1" ht="27">
      <c r="B170" s="42"/>
      <c r="C170" s="64"/>
      <c r="D170" s="220" t="s">
        <v>913</v>
      </c>
      <c r="E170" s="64"/>
      <c r="F170" s="242" t="s">
        <v>956</v>
      </c>
      <c r="G170" s="64"/>
      <c r="H170" s="64"/>
      <c r="I170" s="171"/>
      <c r="J170" s="64"/>
      <c r="K170" s="64"/>
      <c r="L170" s="62"/>
      <c r="M170" s="217"/>
      <c r="N170" s="43"/>
      <c r="O170" s="43"/>
      <c r="P170" s="43"/>
      <c r="Q170" s="43"/>
      <c r="R170" s="43"/>
      <c r="S170" s="43"/>
      <c r="T170" s="79"/>
      <c r="AT170" s="24" t="s">
        <v>913</v>
      </c>
      <c r="AU170" s="24" t="s">
        <v>812</v>
      </c>
    </row>
    <row r="171" spans="2:65" s="1" customFormat="1" ht="31.5" customHeight="1">
      <c r="B171" s="42"/>
      <c r="C171" s="203" t="s">
        <v>727</v>
      </c>
      <c r="D171" s="203" t="s">
        <v>877</v>
      </c>
      <c r="E171" s="204" t="s">
        <v>986</v>
      </c>
      <c r="F171" s="205" t="s">
        <v>987</v>
      </c>
      <c r="G171" s="206" t="s">
        <v>964</v>
      </c>
      <c r="H171" s="207">
        <v>1</v>
      </c>
      <c r="I171" s="208"/>
      <c r="J171" s="209">
        <f>ROUND(I171*H171,2)</f>
        <v>0</v>
      </c>
      <c r="K171" s="205" t="s">
        <v>801</v>
      </c>
      <c r="L171" s="62"/>
      <c r="M171" s="210" t="s">
        <v>801</v>
      </c>
      <c r="N171" s="211" t="s">
        <v>773</v>
      </c>
      <c r="O171" s="43"/>
      <c r="P171" s="212">
        <f>O171*H171</f>
        <v>0</v>
      </c>
      <c r="Q171" s="212">
        <v>1.1E-4</v>
      </c>
      <c r="R171" s="212">
        <f>Q171*H171</f>
        <v>1.1E-4</v>
      </c>
      <c r="S171" s="212">
        <v>0</v>
      </c>
      <c r="T171" s="213">
        <f>S171*H171</f>
        <v>0</v>
      </c>
      <c r="AR171" s="24" t="s">
        <v>910</v>
      </c>
      <c r="AT171" s="24" t="s">
        <v>877</v>
      </c>
      <c r="AU171" s="24" t="s">
        <v>812</v>
      </c>
      <c r="AY171" s="24" t="s">
        <v>874</v>
      </c>
      <c r="BE171" s="214">
        <f>IF(N171="základní",J171,0)</f>
        <v>0</v>
      </c>
      <c r="BF171" s="214">
        <f>IF(N171="snížená",J171,0)</f>
        <v>0</v>
      </c>
      <c r="BG171" s="214">
        <f>IF(N171="zákl. přenesená",J171,0)</f>
        <v>0</v>
      </c>
      <c r="BH171" s="214">
        <f>IF(N171="sníž. přenesená",J171,0)</f>
        <v>0</v>
      </c>
      <c r="BI171" s="214">
        <f>IF(N171="nulová",J171,0)</f>
        <v>0</v>
      </c>
      <c r="BJ171" s="24" t="s">
        <v>810</v>
      </c>
      <c r="BK171" s="214">
        <f>ROUND(I171*H171,2)</f>
        <v>0</v>
      </c>
      <c r="BL171" s="24" t="s">
        <v>910</v>
      </c>
      <c r="BM171" s="24" t="s">
        <v>988</v>
      </c>
    </row>
    <row r="172" spans="2:65" s="1" customFormat="1" ht="27">
      <c r="B172" s="42"/>
      <c r="C172" s="64"/>
      <c r="D172" s="215" t="s">
        <v>884</v>
      </c>
      <c r="E172" s="64"/>
      <c r="F172" s="216" t="s">
        <v>987</v>
      </c>
      <c r="G172" s="64"/>
      <c r="H172" s="64"/>
      <c r="I172" s="171"/>
      <c r="J172" s="64"/>
      <c r="K172" s="64"/>
      <c r="L172" s="62"/>
      <c r="M172" s="217"/>
      <c r="N172" s="43"/>
      <c r="O172" s="43"/>
      <c r="P172" s="43"/>
      <c r="Q172" s="43"/>
      <c r="R172" s="43"/>
      <c r="S172" s="43"/>
      <c r="T172" s="79"/>
      <c r="AT172" s="24" t="s">
        <v>884</v>
      </c>
      <c r="AU172" s="24" t="s">
        <v>812</v>
      </c>
    </row>
    <row r="173" spans="2:65" s="1" customFormat="1" ht="27">
      <c r="B173" s="42"/>
      <c r="C173" s="64"/>
      <c r="D173" s="215" t="s">
        <v>913</v>
      </c>
      <c r="E173" s="64"/>
      <c r="F173" s="231" t="s">
        <v>956</v>
      </c>
      <c r="G173" s="64"/>
      <c r="H173" s="64"/>
      <c r="I173" s="171"/>
      <c r="J173" s="64"/>
      <c r="K173" s="64"/>
      <c r="L173" s="62"/>
      <c r="M173" s="217"/>
      <c r="N173" s="43"/>
      <c r="O173" s="43"/>
      <c r="P173" s="43"/>
      <c r="Q173" s="43"/>
      <c r="R173" s="43"/>
      <c r="S173" s="43"/>
      <c r="T173" s="79"/>
      <c r="AT173" s="24" t="s">
        <v>913</v>
      </c>
      <c r="AU173" s="24" t="s">
        <v>812</v>
      </c>
    </row>
    <row r="174" spans="2:65" s="12" customFormat="1">
      <c r="B174" s="218"/>
      <c r="C174" s="219"/>
      <c r="D174" s="220" t="s">
        <v>886</v>
      </c>
      <c r="E174" s="221" t="s">
        <v>801</v>
      </c>
      <c r="F174" s="222" t="s">
        <v>810</v>
      </c>
      <c r="G174" s="219"/>
      <c r="H174" s="223">
        <v>1</v>
      </c>
      <c r="I174" s="224"/>
      <c r="J174" s="219"/>
      <c r="K174" s="219"/>
      <c r="L174" s="225"/>
      <c r="M174" s="226"/>
      <c r="N174" s="227"/>
      <c r="O174" s="227"/>
      <c r="P174" s="227"/>
      <c r="Q174" s="227"/>
      <c r="R174" s="227"/>
      <c r="S174" s="227"/>
      <c r="T174" s="228"/>
      <c r="AT174" s="229" t="s">
        <v>886</v>
      </c>
      <c r="AU174" s="229" t="s">
        <v>812</v>
      </c>
      <c r="AV174" s="12" t="s">
        <v>812</v>
      </c>
      <c r="AW174" s="12" t="s">
        <v>765</v>
      </c>
      <c r="AX174" s="12" t="s">
        <v>810</v>
      </c>
      <c r="AY174" s="229" t="s">
        <v>874</v>
      </c>
    </row>
    <row r="175" spans="2:65" s="1" customFormat="1" ht="31.5" customHeight="1">
      <c r="B175" s="42"/>
      <c r="C175" s="232" t="s">
        <v>989</v>
      </c>
      <c r="D175" s="232" t="s">
        <v>902</v>
      </c>
      <c r="E175" s="233" t="s">
        <v>990</v>
      </c>
      <c r="F175" s="234" t="s">
        <v>991</v>
      </c>
      <c r="G175" s="235" t="s">
        <v>964</v>
      </c>
      <c r="H175" s="236">
        <v>1</v>
      </c>
      <c r="I175" s="237"/>
      <c r="J175" s="238">
        <f>ROUND(I175*H175,2)</f>
        <v>0</v>
      </c>
      <c r="K175" s="234" t="s">
        <v>801</v>
      </c>
      <c r="L175" s="239"/>
      <c r="M175" s="240" t="s">
        <v>801</v>
      </c>
      <c r="N175" s="241" t="s">
        <v>773</v>
      </c>
      <c r="O175" s="43"/>
      <c r="P175" s="212">
        <f>O175*H175</f>
        <v>0</v>
      </c>
      <c r="Q175" s="212">
        <v>0</v>
      </c>
      <c r="R175" s="212">
        <f>Q175*H175</f>
        <v>0</v>
      </c>
      <c r="S175" s="212">
        <v>0</v>
      </c>
      <c r="T175" s="213">
        <f>S175*H175</f>
        <v>0</v>
      </c>
      <c r="AR175" s="24" t="s">
        <v>932</v>
      </c>
      <c r="AT175" s="24" t="s">
        <v>902</v>
      </c>
      <c r="AU175" s="24" t="s">
        <v>812</v>
      </c>
      <c r="AY175" s="24" t="s">
        <v>874</v>
      </c>
      <c r="BE175" s="214">
        <f>IF(N175="základní",J175,0)</f>
        <v>0</v>
      </c>
      <c r="BF175" s="214">
        <f>IF(N175="snížená",J175,0)</f>
        <v>0</v>
      </c>
      <c r="BG175" s="214">
        <f>IF(N175="zákl. přenesená",J175,0)</f>
        <v>0</v>
      </c>
      <c r="BH175" s="214">
        <f>IF(N175="sníž. přenesená",J175,0)</f>
        <v>0</v>
      </c>
      <c r="BI175" s="214">
        <f>IF(N175="nulová",J175,0)</f>
        <v>0</v>
      </c>
      <c r="BJ175" s="24" t="s">
        <v>810</v>
      </c>
      <c r="BK175" s="214">
        <f>ROUND(I175*H175,2)</f>
        <v>0</v>
      </c>
      <c r="BL175" s="24" t="s">
        <v>910</v>
      </c>
      <c r="BM175" s="24" t="s">
        <v>992</v>
      </c>
    </row>
    <row r="176" spans="2:65" s="1" customFormat="1" ht="27">
      <c r="B176" s="42"/>
      <c r="C176" s="64"/>
      <c r="D176" s="215" t="s">
        <v>884</v>
      </c>
      <c r="E176" s="64"/>
      <c r="F176" s="216" t="s">
        <v>991</v>
      </c>
      <c r="G176" s="64"/>
      <c r="H176" s="64"/>
      <c r="I176" s="171"/>
      <c r="J176" s="64"/>
      <c r="K176" s="64"/>
      <c r="L176" s="62"/>
      <c r="M176" s="217"/>
      <c r="N176" s="43"/>
      <c r="O176" s="43"/>
      <c r="P176" s="43"/>
      <c r="Q176" s="43"/>
      <c r="R176" s="43"/>
      <c r="S176" s="43"/>
      <c r="T176" s="79"/>
      <c r="AT176" s="24" t="s">
        <v>884</v>
      </c>
      <c r="AU176" s="24" t="s">
        <v>812</v>
      </c>
    </row>
    <row r="177" spans="2:65" s="1" customFormat="1" ht="27">
      <c r="B177" s="42"/>
      <c r="C177" s="64"/>
      <c r="D177" s="220" t="s">
        <v>913</v>
      </c>
      <c r="E177" s="64"/>
      <c r="F177" s="242" t="s">
        <v>956</v>
      </c>
      <c r="G177" s="64"/>
      <c r="H177" s="64"/>
      <c r="I177" s="171"/>
      <c r="J177" s="64"/>
      <c r="K177" s="64"/>
      <c r="L177" s="62"/>
      <c r="M177" s="217"/>
      <c r="N177" s="43"/>
      <c r="O177" s="43"/>
      <c r="P177" s="43"/>
      <c r="Q177" s="43"/>
      <c r="R177" s="43"/>
      <c r="S177" s="43"/>
      <c r="T177" s="79"/>
      <c r="AT177" s="24" t="s">
        <v>913</v>
      </c>
      <c r="AU177" s="24" t="s">
        <v>812</v>
      </c>
    </row>
    <row r="178" spans="2:65" s="1" customFormat="1" ht="31.5" customHeight="1">
      <c r="B178" s="42"/>
      <c r="C178" s="203" t="s">
        <v>993</v>
      </c>
      <c r="D178" s="203" t="s">
        <v>877</v>
      </c>
      <c r="E178" s="204" t="s">
        <v>994</v>
      </c>
      <c r="F178" s="205" t="s">
        <v>995</v>
      </c>
      <c r="G178" s="206" t="s">
        <v>964</v>
      </c>
      <c r="H178" s="207">
        <v>1</v>
      </c>
      <c r="I178" s="208"/>
      <c r="J178" s="209">
        <f>ROUND(I178*H178,2)</f>
        <v>0</v>
      </c>
      <c r="K178" s="205" t="s">
        <v>801</v>
      </c>
      <c r="L178" s="62"/>
      <c r="M178" s="210" t="s">
        <v>801</v>
      </c>
      <c r="N178" s="211" t="s">
        <v>773</v>
      </c>
      <c r="O178" s="43"/>
      <c r="P178" s="212">
        <f>O178*H178</f>
        <v>0</v>
      </c>
      <c r="Q178" s="212">
        <v>1.1E-4</v>
      </c>
      <c r="R178" s="212">
        <f>Q178*H178</f>
        <v>1.1E-4</v>
      </c>
      <c r="S178" s="212">
        <v>0</v>
      </c>
      <c r="T178" s="213">
        <f>S178*H178</f>
        <v>0</v>
      </c>
      <c r="AR178" s="24" t="s">
        <v>910</v>
      </c>
      <c r="AT178" s="24" t="s">
        <v>877</v>
      </c>
      <c r="AU178" s="24" t="s">
        <v>812</v>
      </c>
      <c r="AY178" s="24" t="s">
        <v>874</v>
      </c>
      <c r="BE178" s="214">
        <f>IF(N178="základní",J178,0)</f>
        <v>0</v>
      </c>
      <c r="BF178" s="214">
        <f>IF(N178="snížená",J178,0)</f>
        <v>0</v>
      </c>
      <c r="BG178" s="214">
        <f>IF(N178="zákl. přenesená",J178,0)</f>
        <v>0</v>
      </c>
      <c r="BH178" s="214">
        <f>IF(N178="sníž. přenesená",J178,0)</f>
        <v>0</v>
      </c>
      <c r="BI178" s="214">
        <f>IF(N178="nulová",J178,0)</f>
        <v>0</v>
      </c>
      <c r="BJ178" s="24" t="s">
        <v>810</v>
      </c>
      <c r="BK178" s="214">
        <f>ROUND(I178*H178,2)</f>
        <v>0</v>
      </c>
      <c r="BL178" s="24" t="s">
        <v>910</v>
      </c>
      <c r="BM178" s="24" t="s">
        <v>996</v>
      </c>
    </row>
    <row r="179" spans="2:65" s="1" customFormat="1" ht="27">
      <c r="B179" s="42"/>
      <c r="C179" s="64"/>
      <c r="D179" s="215" t="s">
        <v>884</v>
      </c>
      <c r="E179" s="64"/>
      <c r="F179" s="216" t="s">
        <v>995</v>
      </c>
      <c r="G179" s="64"/>
      <c r="H179" s="64"/>
      <c r="I179" s="171"/>
      <c r="J179" s="64"/>
      <c r="K179" s="64"/>
      <c r="L179" s="62"/>
      <c r="M179" s="217"/>
      <c r="N179" s="43"/>
      <c r="O179" s="43"/>
      <c r="P179" s="43"/>
      <c r="Q179" s="43"/>
      <c r="R179" s="43"/>
      <c r="S179" s="43"/>
      <c r="T179" s="79"/>
      <c r="AT179" s="24" t="s">
        <v>884</v>
      </c>
      <c r="AU179" s="24" t="s">
        <v>812</v>
      </c>
    </row>
    <row r="180" spans="2:65" s="1" customFormat="1" ht="27">
      <c r="B180" s="42"/>
      <c r="C180" s="64"/>
      <c r="D180" s="215" t="s">
        <v>913</v>
      </c>
      <c r="E180" s="64"/>
      <c r="F180" s="231" t="s">
        <v>956</v>
      </c>
      <c r="G180" s="64"/>
      <c r="H180" s="64"/>
      <c r="I180" s="171"/>
      <c r="J180" s="64"/>
      <c r="K180" s="64"/>
      <c r="L180" s="62"/>
      <c r="M180" s="217"/>
      <c r="N180" s="43"/>
      <c r="O180" s="43"/>
      <c r="P180" s="43"/>
      <c r="Q180" s="43"/>
      <c r="R180" s="43"/>
      <c r="S180" s="43"/>
      <c r="T180" s="79"/>
      <c r="AT180" s="24" t="s">
        <v>913</v>
      </c>
      <c r="AU180" s="24" t="s">
        <v>812</v>
      </c>
    </row>
    <row r="181" spans="2:65" s="12" customFormat="1">
      <c r="B181" s="218"/>
      <c r="C181" s="219"/>
      <c r="D181" s="220" t="s">
        <v>886</v>
      </c>
      <c r="E181" s="221" t="s">
        <v>801</v>
      </c>
      <c r="F181" s="222" t="s">
        <v>810</v>
      </c>
      <c r="G181" s="219"/>
      <c r="H181" s="223">
        <v>1</v>
      </c>
      <c r="I181" s="224"/>
      <c r="J181" s="219"/>
      <c r="K181" s="219"/>
      <c r="L181" s="225"/>
      <c r="M181" s="226"/>
      <c r="N181" s="227"/>
      <c r="O181" s="227"/>
      <c r="P181" s="227"/>
      <c r="Q181" s="227"/>
      <c r="R181" s="227"/>
      <c r="S181" s="227"/>
      <c r="T181" s="228"/>
      <c r="AT181" s="229" t="s">
        <v>886</v>
      </c>
      <c r="AU181" s="229" t="s">
        <v>812</v>
      </c>
      <c r="AV181" s="12" t="s">
        <v>812</v>
      </c>
      <c r="AW181" s="12" t="s">
        <v>765</v>
      </c>
      <c r="AX181" s="12" t="s">
        <v>810</v>
      </c>
      <c r="AY181" s="229" t="s">
        <v>874</v>
      </c>
    </row>
    <row r="182" spans="2:65" s="1" customFormat="1" ht="31.5" customHeight="1">
      <c r="B182" s="42"/>
      <c r="C182" s="232" t="s">
        <v>997</v>
      </c>
      <c r="D182" s="232" t="s">
        <v>902</v>
      </c>
      <c r="E182" s="233" t="s">
        <v>998</v>
      </c>
      <c r="F182" s="234" t="s">
        <v>999</v>
      </c>
      <c r="G182" s="235" t="s">
        <v>964</v>
      </c>
      <c r="H182" s="236">
        <v>1</v>
      </c>
      <c r="I182" s="237"/>
      <c r="J182" s="238">
        <f>ROUND(I182*H182,2)</f>
        <v>0</v>
      </c>
      <c r="K182" s="234" t="s">
        <v>801</v>
      </c>
      <c r="L182" s="239"/>
      <c r="M182" s="240" t="s">
        <v>801</v>
      </c>
      <c r="N182" s="241" t="s">
        <v>773</v>
      </c>
      <c r="O182" s="43"/>
      <c r="P182" s="212">
        <f>O182*H182</f>
        <v>0</v>
      </c>
      <c r="Q182" s="212">
        <v>0</v>
      </c>
      <c r="R182" s="212">
        <f>Q182*H182</f>
        <v>0</v>
      </c>
      <c r="S182" s="212">
        <v>0</v>
      </c>
      <c r="T182" s="213">
        <f>S182*H182</f>
        <v>0</v>
      </c>
      <c r="AR182" s="24" t="s">
        <v>932</v>
      </c>
      <c r="AT182" s="24" t="s">
        <v>902</v>
      </c>
      <c r="AU182" s="24" t="s">
        <v>812</v>
      </c>
      <c r="AY182" s="24" t="s">
        <v>874</v>
      </c>
      <c r="BE182" s="214">
        <f>IF(N182="základní",J182,0)</f>
        <v>0</v>
      </c>
      <c r="BF182" s="214">
        <f>IF(N182="snížená",J182,0)</f>
        <v>0</v>
      </c>
      <c r="BG182" s="214">
        <f>IF(N182="zákl. přenesená",J182,0)</f>
        <v>0</v>
      </c>
      <c r="BH182" s="214">
        <f>IF(N182="sníž. přenesená",J182,0)</f>
        <v>0</v>
      </c>
      <c r="BI182" s="214">
        <f>IF(N182="nulová",J182,0)</f>
        <v>0</v>
      </c>
      <c r="BJ182" s="24" t="s">
        <v>810</v>
      </c>
      <c r="BK182" s="214">
        <f>ROUND(I182*H182,2)</f>
        <v>0</v>
      </c>
      <c r="BL182" s="24" t="s">
        <v>910</v>
      </c>
      <c r="BM182" s="24" t="s">
        <v>1000</v>
      </c>
    </row>
    <row r="183" spans="2:65" s="1" customFormat="1" ht="27">
      <c r="B183" s="42"/>
      <c r="C183" s="64"/>
      <c r="D183" s="215" t="s">
        <v>884</v>
      </c>
      <c r="E183" s="64"/>
      <c r="F183" s="216" t="s">
        <v>999</v>
      </c>
      <c r="G183" s="64"/>
      <c r="H183" s="64"/>
      <c r="I183" s="171"/>
      <c r="J183" s="64"/>
      <c r="K183" s="64"/>
      <c r="L183" s="62"/>
      <c r="M183" s="217"/>
      <c r="N183" s="43"/>
      <c r="O183" s="43"/>
      <c r="P183" s="43"/>
      <c r="Q183" s="43"/>
      <c r="R183" s="43"/>
      <c r="S183" s="43"/>
      <c r="T183" s="79"/>
      <c r="AT183" s="24" t="s">
        <v>884</v>
      </c>
      <c r="AU183" s="24" t="s">
        <v>812</v>
      </c>
    </row>
    <row r="184" spans="2:65" s="1" customFormat="1" ht="27">
      <c r="B184" s="42"/>
      <c r="C184" s="64"/>
      <c r="D184" s="220" t="s">
        <v>913</v>
      </c>
      <c r="E184" s="64"/>
      <c r="F184" s="242" t="s">
        <v>956</v>
      </c>
      <c r="G184" s="64"/>
      <c r="H184" s="64"/>
      <c r="I184" s="171"/>
      <c r="J184" s="64"/>
      <c r="K184" s="64"/>
      <c r="L184" s="62"/>
      <c r="M184" s="217"/>
      <c r="N184" s="43"/>
      <c r="O184" s="43"/>
      <c r="P184" s="43"/>
      <c r="Q184" s="43"/>
      <c r="R184" s="43"/>
      <c r="S184" s="43"/>
      <c r="T184" s="79"/>
      <c r="AT184" s="24" t="s">
        <v>913</v>
      </c>
      <c r="AU184" s="24" t="s">
        <v>812</v>
      </c>
    </row>
    <row r="185" spans="2:65" s="1" customFormat="1" ht="31.5" customHeight="1">
      <c r="B185" s="42"/>
      <c r="C185" s="203" t="s">
        <v>1001</v>
      </c>
      <c r="D185" s="203" t="s">
        <v>877</v>
      </c>
      <c r="E185" s="204" t="s">
        <v>1002</v>
      </c>
      <c r="F185" s="205" t="s">
        <v>1003</v>
      </c>
      <c r="G185" s="206" t="s">
        <v>964</v>
      </c>
      <c r="H185" s="207">
        <v>1</v>
      </c>
      <c r="I185" s="208"/>
      <c r="J185" s="209">
        <f>ROUND(I185*H185,2)</f>
        <v>0</v>
      </c>
      <c r="K185" s="205" t="s">
        <v>801</v>
      </c>
      <c r="L185" s="62"/>
      <c r="M185" s="210" t="s">
        <v>801</v>
      </c>
      <c r="N185" s="211" t="s">
        <v>773</v>
      </c>
      <c r="O185" s="43"/>
      <c r="P185" s="212">
        <f>O185*H185</f>
        <v>0</v>
      </c>
      <c r="Q185" s="212">
        <v>1.1E-4</v>
      </c>
      <c r="R185" s="212">
        <f>Q185*H185</f>
        <v>1.1E-4</v>
      </c>
      <c r="S185" s="212">
        <v>0</v>
      </c>
      <c r="T185" s="213">
        <f>S185*H185</f>
        <v>0</v>
      </c>
      <c r="AR185" s="24" t="s">
        <v>910</v>
      </c>
      <c r="AT185" s="24" t="s">
        <v>877</v>
      </c>
      <c r="AU185" s="24" t="s">
        <v>812</v>
      </c>
      <c r="AY185" s="24" t="s">
        <v>874</v>
      </c>
      <c r="BE185" s="214">
        <f>IF(N185="základní",J185,0)</f>
        <v>0</v>
      </c>
      <c r="BF185" s="214">
        <f>IF(N185="snížená",J185,0)</f>
        <v>0</v>
      </c>
      <c r="BG185" s="214">
        <f>IF(N185="zákl. přenesená",J185,0)</f>
        <v>0</v>
      </c>
      <c r="BH185" s="214">
        <f>IF(N185="sníž. přenesená",J185,0)</f>
        <v>0</v>
      </c>
      <c r="BI185" s="214">
        <f>IF(N185="nulová",J185,0)</f>
        <v>0</v>
      </c>
      <c r="BJ185" s="24" t="s">
        <v>810</v>
      </c>
      <c r="BK185" s="214">
        <f>ROUND(I185*H185,2)</f>
        <v>0</v>
      </c>
      <c r="BL185" s="24" t="s">
        <v>910</v>
      </c>
      <c r="BM185" s="24" t="s">
        <v>1004</v>
      </c>
    </row>
    <row r="186" spans="2:65" s="1" customFormat="1" ht="27">
      <c r="B186" s="42"/>
      <c r="C186" s="64"/>
      <c r="D186" s="215" t="s">
        <v>884</v>
      </c>
      <c r="E186" s="64"/>
      <c r="F186" s="216" t="s">
        <v>1003</v>
      </c>
      <c r="G186" s="64"/>
      <c r="H186" s="64"/>
      <c r="I186" s="171"/>
      <c r="J186" s="64"/>
      <c r="K186" s="64"/>
      <c r="L186" s="62"/>
      <c r="M186" s="217"/>
      <c r="N186" s="43"/>
      <c r="O186" s="43"/>
      <c r="P186" s="43"/>
      <c r="Q186" s="43"/>
      <c r="R186" s="43"/>
      <c r="S186" s="43"/>
      <c r="T186" s="79"/>
      <c r="AT186" s="24" t="s">
        <v>884</v>
      </c>
      <c r="AU186" s="24" t="s">
        <v>812</v>
      </c>
    </row>
    <row r="187" spans="2:65" s="1" customFormat="1" ht="27">
      <c r="B187" s="42"/>
      <c r="C187" s="64"/>
      <c r="D187" s="215" t="s">
        <v>913</v>
      </c>
      <c r="E187" s="64"/>
      <c r="F187" s="231" t="s">
        <v>956</v>
      </c>
      <c r="G187" s="64"/>
      <c r="H187" s="64"/>
      <c r="I187" s="171"/>
      <c r="J187" s="64"/>
      <c r="K187" s="64"/>
      <c r="L187" s="62"/>
      <c r="M187" s="217"/>
      <c r="N187" s="43"/>
      <c r="O187" s="43"/>
      <c r="P187" s="43"/>
      <c r="Q187" s="43"/>
      <c r="R187" s="43"/>
      <c r="S187" s="43"/>
      <c r="T187" s="79"/>
      <c r="AT187" s="24" t="s">
        <v>913</v>
      </c>
      <c r="AU187" s="24" t="s">
        <v>812</v>
      </c>
    </row>
    <row r="188" spans="2:65" s="12" customFormat="1">
      <c r="B188" s="218"/>
      <c r="C188" s="219"/>
      <c r="D188" s="220" t="s">
        <v>886</v>
      </c>
      <c r="E188" s="221" t="s">
        <v>801</v>
      </c>
      <c r="F188" s="222" t="s">
        <v>810</v>
      </c>
      <c r="G188" s="219"/>
      <c r="H188" s="223">
        <v>1</v>
      </c>
      <c r="I188" s="224"/>
      <c r="J188" s="219"/>
      <c r="K188" s="219"/>
      <c r="L188" s="225"/>
      <c r="M188" s="226"/>
      <c r="N188" s="227"/>
      <c r="O188" s="227"/>
      <c r="P188" s="227"/>
      <c r="Q188" s="227"/>
      <c r="R188" s="227"/>
      <c r="S188" s="227"/>
      <c r="T188" s="228"/>
      <c r="AT188" s="229" t="s">
        <v>886</v>
      </c>
      <c r="AU188" s="229" t="s">
        <v>812</v>
      </c>
      <c r="AV188" s="12" t="s">
        <v>812</v>
      </c>
      <c r="AW188" s="12" t="s">
        <v>765</v>
      </c>
      <c r="AX188" s="12" t="s">
        <v>810</v>
      </c>
      <c r="AY188" s="229" t="s">
        <v>874</v>
      </c>
    </row>
    <row r="189" spans="2:65" s="1" customFormat="1" ht="31.5" customHeight="1">
      <c r="B189" s="42"/>
      <c r="C189" s="232" t="s">
        <v>1005</v>
      </c>
      <c r="D189" s="232" t="s">
        <v>902</v>
      </c>
      <c r="E189" s="233" t="s">
        <v>1006</v>
      </c>
      <c r="F189" s="234" t="s">
        <v>1007</v>
      </c>
      <c r="G189" s="235" t="s">
        <v>964</v>
      </c>
      <c r="H189" s="236">
        <v>1</v>
      </c>
      <c r="I189" s="237"/>
      <c r="J189" s="238">
        <f>ROUND(I189*H189,2)</f>
        <v>0</v>
      </c>
      <c r="K189" s="234" t="s">
        <v>801</v>
      </c>
      <c r="L189" s="239"/>
      <c r="M189" s="240" t="s">
        <v>801</v>
      </c>
      <c r="N189" s="241" t="s">
        <v>773</v>
      </c>
      <c r="O189" s="43"/>
      <c r="P189" s="212">
        <f>O189*H189</f>
        <v>0</v>
      </c>
      <c r="Q189" s="212">
        <v>0</v>
      </c>
      <c r="R189" s="212">
        <f>Q189*H189</f>
        <v>0</v>
      </c>
      <c r="S189" s="212">
        <v>0</v>
      </c>
      <c r="T189" s="213">
        <f>S189*H189</f>
        <v>0</v>
      </c>
      <c r="AR189" s="24" t="s">
        <v>932</v>
      </c>
      <c r="AT189" s="24" t="s">
        <v>902</v>
      </c>
      <c r="AU189" s="24" t="s">
        <v>812</v>
      </c>
      <c r="AY189" s="24" t="s">
        <v>874</v>
      </c>
      <c r="BE189" s="214">
        <f>IF(N189="základní",J189,0)</f>
        <v>0</v>
      </c>
      <c r="BF189" s="214">
        <f>IF(N189="snížená",J189,0)</f>
        <v>0</v>
      </c>
      <c r="BG189" s="214">
        <f>IF(N189="zákl. přenesená",J189,0)</f>
        <v>0</v>
      </c>
      <c r="BH189" s="214">
        <f>IF(N189="sníž. přenesená",J189,0)</f>
        <v>0</v>
      </c>
      <c r="BI189" s="214">
        <f>IF(N189="nulová",J189,0)</f>
        <v>0</v>
      </c>
      <c r="BJ189" s="24" t="s">
        <v>810</v>
      </c>
      <c r="BK189" s="214">
        <f>ROUND(I189*H189,2)</f>
        <v>0</v>
      </c>
      <c r="BL189" s="24" t="s">
        <v>910</v>
      </c>
      <c r="BM189" s="24" t="s">
        <v>1008</v>
      </c>
    </row>
    <row r="190" spans="2:65" s="1" customFormat="1" ht="27">
      <c r="B190" s="42"/>
      <c r="C190" s="64"/>
      <c r="D190" s="215" t="s">
        <v>884</v>
      </c>
      <c r="E190" s="64"/>
      <c r="F190" s="216" t="s">
        <v>1003</v>
      </c>
      <c r="G190" s="64"/>
      <c r="H190" s="64"/>
      <c r="I190" s="171"/>
      <c r="J190" s="64"/>
      <c r="K190" s="64"/>
      <c r="L190" s="62"/>
      <c r="M190" s="217"/>
      <c r="N190" s="43"/>
      <c r="O190" s="43"/>
      <c r="P190" s="43"/>
      <c r="Q190" s="43"/>
      <c r="R190" s="43"/>
      <c r="S190" s="43"/>
      <c r="T190" s="79"/>
      <c r="AT190" s="24" t="s">
        <v>884</v>
      </c>
      <c r="AU190" s="24" t="s">
        <v>812</v>
      </c>
    </row>
    <row r="191" spans="2:65" s="1" customFormat="1" ht="27">
      <c r="B191" s="42"/>
      <c r="C191" s="64"/>
      <c r="D191" s="220" t="s">
        <v>913</v>
      </c>
      <c r="E191" s="64"/>
      <c r="F191" s="242" t="s">
        <v>956</v>
      </c>
      <c r="G191" s="64"/>
      <c r="H191" s="64"/>
      <c r="I191" s="171"/>
      <c r="J191" s="64"/>
      <c r="K191" s="64"/>
      <c r="L191" s="62"/>
      <c r="M191" s="217"/>
      <c r="N191" s="43"/>
      <c r="O191" s="43"/>
      <c r="P191" s="43"/>
      <c r="Q191" s="43"/>
      <c r="R191" s="43"/>
      <c r="S191" s="43"/>
      <c r="T191" s="79"/>
      <c r="AT191" s="24" t="s">
        <v>913</v>
      </c>
      <c r="AU191" s="24" t="s">
        <v>812</v>
      </c>
    </row>
    <row r="192" spans="2:65" s="1" customFormat="1" ht="22.5" customHeight="1">
      <c r="B192" s="42"/>
      <c r="C192" s="203" t="s">
        <v>1009</v>
      </c>
      <c r="D192" s="203" t="s">
        <v>877</v>
      </c>
      <c r="E192" s="204" t="s">
        <v>1010</v>
      </c>
      <c r="F192" s="205" t="s">
        <v>953</v>
      </c>
      <c r="G192" s="206" t="s">
        <v>925</v>
      </c>
      <c r="H192" s="207">
        <v>2.2999999999999998</v>
      </c>
      <c r="I192" s="208"/>
      <c r="J192" s="209">
        <f>ROUND(I192*H192,2)</f>
        <v>0</v>
      </c>
      <c r="K192" s="205" t="s">
        <v>801</v>
      </c>
      <c r="L192" s="62"/>
      <c r="M192" s="210" t="s">
        <v>801</v>
      </c>
      <c r="N192" s="211" t="s">
        <v>773</v>
      </c>
      <c r="O192" s="43"/>
      <c r="P192" s="212">
        <f>O192*H192</f>
        <v>0</v>
      </c>
      <c r="Q192" s="212">
        <v>1.1E-4</v>
      </c>
      <c r="R192" s="212">
        <f>Q192*H192</f>
        <v>2.5299999999999997E-4</v>
      </c>
      <c r="S192" s="212">
        <v>0</v>
      </c>
      <c r="T192" s="213">
        <f>S192*H192</f>
        <v>0</v>
      </c>
      <c r="AR192" s="24" t="s">
        <v>910</v>
      </c>
      <c r="AT192" s="24" t="s">
        <v>877</v>
      </c>
      <c r="AU192" s="24" t="s">
        <v>812</v>
      </c>
      <c r="AY192" s="24" t="s">
        <v>874</v>
      </c>
      <c r="BE192" s="214">
        <f>IF(N192="základní",J192,0)</f>
        <v>0</v>
      </c>
      <c r="BF192" s="214">
        <f>IF(N192="snížená",J192,0)</f>
        <v>0</v>
      </c>
      <c r="BG192" s="214">
        <f>IF(N192="zákl. přenesená",J192,0)</f>
        <v>0</v>
      </c>
      <c r="BH192" s="214">
        <f>IF(N192="sníž. přenesená",J192,0)</f>
        <v>0</v>
      </c>
      <c r="BI192" s="214">
        <f>IF(N192="nulová",J192,0)</f>
        <v>0</v>
      </c>
      <c r="BJ192" s="24" t="s">
        <v>810</v>
      </c>
      <c r="BK192" s="214">
        <f>ROUND(I192*H192,2)</f>
        <v>0</v>
      </c>
      <c r="BL192" s="24" t="s">
        <v>910</v>
      </c>
      <c r="BM192" s="24" t="s">
        <v>1011</v>
      </c>
    </row>
    <row r="193" spans="2:65" s="1" customFormat="1">
      <c r="B193" s="42"/>
      <c r="C193" s="64"/>
      <c r="D193" s="215" t="s">
        <v>884</v>
      </c>
      <c r="E193" s="64"/>
      <c r="F193" s="216" t="s">
        <v>955</v>
      </c>
      <c r="G193" s="64"/>
      <c r="H193" s="64"/>
      <c r="I193" s="171"/>
      <c r="J193" s="64"/>
      <c r="K193" s="64"/>
      <c r="L193" s="62"/>
      <c r="M193" s="217"/>
      <c r="N193" s="43"/>
      <c r="O193" s="43"/>
      <c r="P193" s="43"/>
      <c r="Q193" s="43"/>
      <c r="R193" s="43"/>
      <c r="S193" s="43"/>
      <c r="T193" s="79"/>
      <c r="AT193" s="24" t="s">
        <v>884</v>
      </c>
      <c r="AU193" s="24" t="s">
        <v>812</v>
      </c>
    </row>
    <row r="194" spans="2:65" s="1" customFormat="1" ht="27">
      <c r="B194" s="42"/>
      <c r="C194" s="64"/>
      <c r="D194" s="215" t="s">
        <v>913</v>
      </c>
      <c r="E194" s="64"/>
      <c r="F194" s="231" t="s">
        <v>956</v>
      </c>
      <c r="G194" s="64"/>
      <c r="H194" s="64"/>
      <c r="I194" s="171"/>
      <c r="J194" s="64"/>
      <c r="K194" s="64"/>
      <c r="L194" s="62"/>
      <c r="M194" s="217"/>
      <c r="N194" s="43"/>
      <c r="O194" s="43"/>
      <c r="P194" s="43"/>
      <c r="Q194" s="43"/>
      <c r="R194" s="43"/>
      <c r="S194" s="43"/>
      <c r="T194" s="79"/>
      <c r="AT194" s="24" t="s">
        <v>913</v>
      </c>
      <c r="AU194" s="24" t="s">
        <v>812</v>
      </c>
    </row>
    <row r="195" spans="2:65" s="12" customFormat="1">
      <c r="B195" s="218"/>
      <c r="C195" s="219"/>
      <c r="D195" s="220" t="s">
        <v>886</v>
      </c>
      <c r="E195" s="221" t="s">
        <v>801</v>
      </c>
      <c r="F195" s="222" t="s">
        <v>957</v>
      </c>
      <c r="G195" s="219"/>
      <c r="H195" s="223">
        <v>2.2999999999999998</v>
      </c>
      <c r="I195" s="224"/>
      <c r="J195" s="219"/>
      <c r="K195" s="219"/>
      <c r="L195" s="225"/>
      <c r="M195" s="226"/>
      <c r="N195" s="227"/>
      <c r="O195" s="227"/>
      <c r="P195" s="227"/>
      <c r="Q195" s="227"/>
      <c r="R195" s="227"/>
      <c r="S195" s="227"/>
      <c r="T195" s="228"/>
      <c r="AT195" s="229" t="s">
        <v>886</v>
      </c>
      <c r="AU195" s="229" t="s">
        <v>812</v>
      </c>
      <c r="AV195" s="12" t="s">
        <v>812</v>
      </c>
      <c r="AW195" s="12" t="s">
        <v>765</v>
      </c>
      <c r="AX195" s="12" t="s">
        <v>810</v>
      </c>
      <c r="AY195" s="229" t="s">
        <v>874</v>
      </c>
    </row>
    <row r="196" spans="2:65" s="1" customFormat="1" ht="22.5" customHeight="1">
      <c r="B196" s="42"/>
      <c r="C196" s="232" t="s">
        <v>1012</v>
      </c>
      <c r="D196" s="232" t="s">
        <v>902</v>
      </c>
      <c r="E196" s="233" t="s">
        <v>1013</v>
      </c>
      <c r="F196" s="234" t="s">
        <v>960</v>
      </c>
      <c r="G196" s="235" t="s">
        <v>925</v>
      </c>
      <c r="H196" s="236">
        <v>2.2999999999999998</v>
      </c>
      <c r="I196" s="237"/>
      <c r="J196" s="238">
        <f>ROUND(I196*H196,2)</f>
        <v>0</v>
      </c>
      <c r="K196" s="234" t="s">
        <v>801</v>
      </c>
      <c r="L196" s="239"/>
      <c r="M196" s="240" t="s">
        <v>801</v>
      </c>
      <c r="N196" s="241" t="s">
        <v>773</v>
      </c>
      <c r="O196" s="43"/>
      <c r="P196" s="212">
        <f>O196*H196</f>
        <v>0</v>
      </c>
      <c r="Q196" s="212">
        <v>0</v>
      </c>
      <c r="R196" s="212">
        <f>Q196*H196</f>
        <v>0</v>
      </c>
      <c r="S196" s="212">
        <v>0</v>
      </c>
      <c r="T196" s="213">
        <f>S196*H196</f>
        <v>0</v>
      </c>
      <c r="AR196" s="24" t="s">
        <v>932</v>
      </c>
      <c r="AT196" s="24" t="s">
        <v>902</v>
      </c>
      <c r="AU196" s="24" t="s">
        <v>812</v>
      </c>
      <c r="AY196" s="24" t="s">
        <v>874</v>
      </c>
      <c r="BE196" s="214">
        <f>IF(N196="základní",J196,0)</f>
        <v>0</v>
      </c>
      <c r="BF196" s="214">
        <f>IF(N196="snížená",J196,0)</f>
        <v>0</v>
      </c>
      <c r="BG196" s="214">
        <f>IF(N196="zákl. přenesená",J196,0)</f>
        <v>0</v>
      </c>
      <c r="BH196" s="214">
        <f>IF(N196="sníž. přenesená",J196,0)</f>
        <v>0</v>
      </c>
      <c r="BI196" s="214">
        <f>IF(N196="nulová",J196,0)</f>
        <v>0</v>
      </c>
      <c r="BJ196" s="24" t="s">
        <v>810</v>
      </c>
      <c r="BK196" s="214">
        <f>ROUND(I196*H196,2)</f>
        <v>0</v>
      </c>
      <c r="BL196" s="24" t="s">
        <v>910</v>
      </c>
      <c r="BM196" s="24" t="s">
        <v>1014</v>
      </c>
    </row>
    <row r="197" spans="2:65" s="1" customFormat="1">
      <c r="B197" s="42"/>
      <c r="C197" s="64"/>
      <c r="D197" s="215" t="s">
        <v>884</v>
      </c>
      <c r="E197" s="64"/>
      <c r="F197" s="216" t="s">
        <v>960</v>
      </c>
      <c r="G197" s="64"/>
      <c r="H197" s="64"/>
      <c r="I197" s="171"/>
      <c r="J197" s="64"/>
      <c r="K197" s="64"/>
      <c r="L197" s="62"/>
      <c r="M197" s="217"/>
      <c r="N197" s="43"/>
      <c r="O197" s="43"/>
      <c r="P197" s="43"/>
      <c r="Q197" s="43"/>
      <c r="R197" s="43"/>
      <c r="S197" s="43"/>
      <c r="T197" s="79"/>
      <c r="AT197" s="24" t="s">
        <v>884</v>
      </c>
      <c r="AU197" s="24" t="s">
        <v>812</v>
      </c>
    </row>
    <row r="198" spans="2:65" s="1" customFormat="1" ht="27">
      <c r="B198" s="42"/>
      <c r="C198" s="64"/>
      <c r="D198" s="220" t="s">
        <v>913</v>
      </c>
      <c r="E198" s="64"/>
      <c r="F198" s="242" t="s">
        <v>956</v>
      </c>
      <c r="G198" s="64"/>
      <c r="H198" s="64"/>
      <c r="I198" s="171"/>
      <c r="J198" s="64"/>
      <c r="K198" s="64"/>
      <c r="L198" s="62"/>
      <c r="M198" s="217"/>
      <c r="N198" s="43"/>
      <c r="O198" s="43"/>
      <c r="P198" s="43"/>
      <c r="Q198" s="43"/>
      <c r="R198" s="43"/>
      <c r="S198" s="43"/>
      <c r="T198" s="79"/>
      <c r="AT198" s="24" t="s">
        <v>913</v>
      </c>
      <c r="AU198" s="24" t="s">
        <v>812</v>
      </c>
    </row>
    <row r="199" spans="2:65" s="1" customFormat="1" ht="44.25" customHeight="1">
      <c r="B199" s="42"/>
      <c r="C199" s="203" t="s">
        <v>1015</v>
      </c>
      <c r="D199" s="203" t="s">
        <v>877</v>
      </c>
      <c r="E199" s="204" t="s">
        <v>1016</v>
      </c>
      <c r="F199" s="205" t="s">
        <v>1017</v>
      </c>
      <c r="G199" s="206" t="s">
        <v>964</v>
      </c>
      <c r="H199" s="207">
        <v>1</v>
      </c>
      <c r="I199" s="208"/>
      <c r="J199" s="209">
        <f>ROUND(I199*H199,2)</f>
        <v>0</v>
      </c>
      <c r="K199" s="205" t="s">
        <v>801</v>
      </c>
      <c r="L199" s="62"/>
      <c r="M199" s="210" t="s">
        <v>801</v>
      </c>
      <c r="N199" s="211" t="s">
        <v>773</v>
      </c>
      <c r="O199" s="43"/>
      <c r="P199" s="212">
        <f>O199*H199</f>
        <v>0</v>
      </c>
      <c r="Q199" s="212">
        <v>1.1E-4</v>
      </c>
      <c r="R199" s="212">
        <f>Q199*H199</f>
        <v>1.1E-4</v>
      </c>
      <c r="S199" s="212">
        <v>0</v>
      </c>
      <c r="T199" s="213">
        <f>S199*H199</f>
        <v>0</v>
      </c>
      <c r="AR199" s="24" t="s">
        <v>910</v>
      </c>
      <c r="AT199" s="24" t="s">
        <v>877</v>
      </c>
      <c r="AU199" s="24" t="s">
        <v>812</v>
      </c>
      <c r="AY199" s="24" t="s">
        <v>874</v>
      </c>
      <c r="BE199" s="214">
        <f>IF(N199="základní",J199,0)</f>
        <v>0</v>
      </c>
      <c r="BF199" s="214">
        <f>IF(N199="snížená",J199,0)</f>
        <v>0</v>
      </c>
      <c r="BG199" s="214">
        <f>IF(N199="zákl. přenesená",J199,0)</f>
        <v>0</v>
      </c>
      <c r="BH199" s="214">
        <f>IF(N199="sníž. přenesená",J199,0)</f>
        <v>0</v>
      </c>
      <c r="BI199" s="214">
        <f>IF(N199="nulová",J199,0)</f>
        <v>0</v>
      </c>
      <c r="BJ199" s="24" t="s">
        <v>810</v>
      </c>
      <c r="BK199" s="214">
        <f>ROUND(I199*H199,2)</f>
        <v>0</v>
      </c>
      <c r="BL199" s="24" t="s">
        <v>910</v>
      </c>
      <c r="BM199" s="24" t="s">
        <v>1018</v>
      </c>
    </row>
    <row r="200" spans="2:65" s="1" customFormat="1" ht="40.5">
      <c r="B200" s="42"/>
      <c r="C200" s="64"/>
      <c r="D200" s="215" t="s">
        <v>884</v>
      </c>
      <c r="E200" s="64"/>
      <c r="F200" s="216" t="s">
        <v>1017</v>
      </c>
      <c r="G200" s="64"/>
      <c r="H200" s="64"/>
      <c r="I200" s="171"/>
      <c r="J200" s="64"/>
      <c r="K200" s="64"/>
      <c r="L200" s="62"/>
      <c r="M200" s="217"/>
      <c r="N200" s="43"/>
      <c r="O200" s="43"/>
      <c r="P200" s="43"/>
      <c r="Q200" s="43"/>
      <c r="R200" s="43"/>
      <c r="S200" s="43"/>
      <c r="T200" s="79"/>
      <c r="AT200" s="24" t="s">
        <v>884</v>
      </c>
      <c r="AU200" s="24" t="s">
        <v>812</v>
      </c>
    </row>
    <row r="201" spans="2:65" s="1" customFormat="1" ht="40.5">
      <c r="B201" s="42"/>
      <c r="C201" s="64"/>
      <c r="D201" s="215" t="s">
        <v>913</v>
      </c>
      <c r="E201" s="64"/>
      <c r="F201" s="231" t="s">
        <v>966</v>
      </c>
      <c r="G201" s="64"/>
      <c r="H201" s="64"/>
      <c r="I201" s="171"/>
      <c r="J201" s="64"/>
      <c r="K201" s="64"/>
      <c r="L201" s="62"/>
      <c r="M201" s="217"/>
      <c r="N201" s="43"/>
      <c r="O201" s="43"/>
      <c r="P201" s="43"/>
      <c r="Q201" s="43"/>
      <c r="R201" s="43"/>
      <c r="S201" s="43"/>
      <c r="T201" s="79"/>
      <c r="AT201" s="24" t="s">
        <v>913</v>
      </c>
      <c r="AU201" s="24" t="s">
        <v>812</v>
      </c>
    </row>
    <row r="202" spans="2:65" s="12" customFormat="1">
      <c r="B202" s="218"/>
      <c r="C202" s="219"/>
      <c r="D202" s="220" t="s">
        <v>886</v>
      </c>
      <c r="E202" s="221" t="s">
        <v>801</v>
      </c>
      <c r="F202" s="222" t="s">
        <v>810</v>
      </c>
      <c r="G202" s="219"/>
      <c r="H202" s="223">
        <v>1</v>
      </c>
      <c r="I202" s="224"/>
      <c r="J202" s="219"/>
      <c r="K202" s="219"/>
      <c r="L202" s="225"/>
      <c r="M202" s="226"/>
      <c r="N202" s="227"/>
      <c r="O202" s="227"/>
      <c r="P202" s="227"/>
      <c r="Q202" s="227"/>
      <c r="R202" s="227"/>
      <c r="S202" s="227"/>
      <c r="T202" s="228"/>
      <c r="AT202" s="229" t="s">
        <v>886</v>
      </c>
      <c r="AU202" s="229" t="s">
        <v>812</v>
      </c>
      <c r="AV202" s="12" t="s">
        <v>812</v>
      </c>
      <c r="AW202" s="12" t="s">
        <v>765</v>
      </c>
      <c r="AX202" s="12" t="s">
        <v>810</v>
      </c>
      <c r="AY202" s="229" t="s">
        <v>874</v>
      </c>
    </row>
    <row r="203" spans="2:65" s="1" customFormat="1" ht="31.5" customHeight="1">
      <c r="B203" s="42"/>
      <c r="C203" s="232" t="s">
        <v>1019</v>
      </c>
      <c r="D203" s="232" t="s">
        <v>902</v>
      </c>
      <c r="E203" s="233" t="s">
        <v>1020</v>
      </c>
      <c r="F203" s="234" t="s">
        <v>969</v>
      </c>
      <c r="G203" s="235" t="s">
        <v>964</v>
      </c>
      <c r="H203" s="236">
        <v>1</v>
      </c>
      <c r="I203" s="237"/>
      <c r="J203" s="238">
        <f>ROUND(I203*H203,2)</f>
        <v>0</v>
      </c>
      <c r="K203" s="234" t="s">
        <v>801</v>
      </c>
      <c r="L203" s="239"/>
      <c r="M203" s="240" t="s">
        <v>801</v>
      </c>
      <c r="N203" s="241" t="s">
        <v>773</v>
      </c>
      <c r="O203" s="43"/>
      <c r="P203" s="212">
        <f>O203*H203</f>
        <v>0</v>
      </c>
      <c r="Q203" s="212">
        <v>0</v>
      </c>
      <c r="R203" s="212">
        <f>Q203*H203</f>
        <v>0</v>
      </c>
      <c r="S203" s="212">
        <v>0</v>
      </c>
      <c r="T203" s="213">
        <f>S203*H203</f>
        <v>0</v>
      </c>
      <c r="AR203" s="24" t="s">
        <v>932</v>
      </c>
      <c r="AT203" s="24" t="s">
        <v>902</v>
      </c>
      <c r="AU203" s="24" t="s">
        <v>812</v>
      </c>
      <c r="AY203" s="24" t="s">
        <v>874</v>
      </c>
      <c r="BE203" s="214">
        <f>IF(N203="základní",J203,0)</f>
        <v>0</v>
      </c>
      <c r="BF203" s="214">
        <f>IF(N203="snížená",J203,0)</f>
        <v>0</v>
      </c>
      <c r="BG203" s="214">
        <f>IF(N203="zákl. přenesená",J203,0)</f>
        <v>0</v>
      </c>
      <c r="BH203" s="214">
        <f>IF(N203="sníž. přenesená",J203,0)</f>
        <v>0</v>
      </c>
      <c r="BI203" s="214">
        <f>IF(N203="nulová",J203,0)</f>
        <v>0</v>
      </c>
      <c r="BJ203" s="24" t="s">
        <v>810</v>
      </c>
      <c r="BK203" s="214">
        <f>ROUND(I203*H203,2)</f>
        <v>0</v>
      </c>
      <c r="BL203" s="24" t="s">
        <v>910</v>
      </c>
      <c r="BM203" s="24" t="s">
        <v>1021</v>
      </c>
    </row>
    <row r="204" spans="2:65" s="1" customFormat="1" ht="27">
      <c r="B204" s="42"/>
      <c r="C204" s="64"/>
      <c r="D204" s="215" t="s">
        <v>884</v>
      </c>
      <c r="E204" s="64"/>
      <c r="F204" s="216" t="s">
        <v>969</v>
      </c>
      <c r="G204" s="64"/>
      <c r="H204" s="64"/>
      <c r="I204" s="171"/>
      <c r="J204" s="64"/>
      <c r="K204" s="64"/>
      <c r="L204" s="62"/>
      <c r="M204" s="217"/>
      <c r="N204" s="43"/>
      <c r="O204" s="43"/>
      <c r="P204" s="43"/>
      <c r="Q204" s="43"/>
      <c r="R204" s="43"/>
      <c r="S204" s="43"/>
      <c r="T204" s="79"/>
      <c r="AT204" s="24" t="s">
        <v>884</v>
      </c>
      <c r="AU204" s="24" t="s">
        <v>812</v>
      </c>
    </row>
    <row r="205" spans="2:65" s="1" customFormat="1" ht="40.5">
      <c r="B205" s="42"/>
      <c r="C205" s="64"/>
      <c r="D205" s="220" t="s">
        <v>913</v>
      </c>
      <c r="E205" s="64"/>
      <c r="F205" s="242" t="s">
        <v>966</v>
      </c>
      <c r="G205" s="64"/>
      <c r="H205" s="64"/>
      <c r="I205" s="171"/>
      <c r="J205" s="64"/>
      <c r="K205" s="64"/>
      <c r="L205" s="62"/>
      <c r="M205" s="217"/>
      <c r="N205" s="43"/>
      <c r="O205" s="43"/>
      <c r="P205" s="43"/>
      <c r="Q205" s="43"/>
      <c r="R205" s="43"/>
      <c r="S205" s="43"/>
      <c r="T205" s="79"/>
      <c r="AT205" s="24" t="s">
        <v>913</v>
      </c>
      <c r="AU205" s="24" t="s">
        <v>812</v>
      </c>
    </row>
    <row r="206" spans="2:65" s="1" customFormat="1" ht="31.5" customHeight="1">
      <c r="B206" s="42"/>
      <c r="C206" s="203" t="s">
        <v>1022</v>
      </c>
      <c r="D206" s="203" t="s">
        <v>877</v>
      </c>
      <c r="E206" s="204" t="s">
        <v>1023</v>
      </c>
      <c r="F206" s="205" t="s">
        <v>973</v>
      </c>
      <c r="G206" s="206" t="s">
        <v>964</v>
      </c>
      <c r="H206" s="207">
        <v>3</v>
      </c>
      <c r="I206" s="208"/>
      <c r="J206" s="209">
        <f>ROUND(I206*H206,2)</f>
        <v>0</v>
      </c>
      <c r="K206" s="205" t="s">
        <v>801</v>
      </c>
      <c r="L206" s="62"/>
      <c r="M206" s="210" t="s">
        <v>801</v>
      </c>
      <c r="N206" s="211" t="s">
        <v>773</v>
      </c>
      <c r="O206" s="43"/>
      <c r="P206" s="212">
        <f>O206*H206</f>
        <v>0</v>
      </c>
      <c r="Q206" s="212">
        <v>1.1E-4</v>
      </c>
      <c r="R206" s="212">
        <f>Q206*H206</f>
        <v>3.3E-4</v>
      </c>
      <c r="S206" s="212">
        <v>0</v>
      </c>
      <c r="T206" s="213">
        <f>S206*H206</f>
        <v>0</v>
      </c>
      <c r="AR206" s="24" t="s">
        <v>910</v>
      </c>
      <c r="AT206" s="24" t="s">
        <v>877</v>
      </c>
      <c r="AU206" s="24" t="s">
        <v>812</v>
      </c>
      <c r="AY206" s="24" t="s">
        <v>874</v>
      </c>
      <c r="BE206" s="214">
        <f>IF(N206="základní",J206,0)</f>
        <v>0</v>
      </c>
      <c r="BF206" s="214">
        <f>IF(N206="snížená",J206,0)</f>
        <v>0</v>
      </c>
      <c r="BG206" s="214">
        <f>IF(N206="zákl. přenesená",J206,0)</f>
        <v>0</v>
      </c>
      <c r="BH206" s="214">
        <f>IF(N206="sníž. přenesená",J206,0)</f>
        <v>0</v>
      </c>
      <c r="BI206" s="214">
        <f>IF(N206="nulová",J206,0)</f>
        <v>0</v>
      </c>
      <c r="BJ206" s="24" t="s">
        <v>810</v>
      </c>
      <c r="BK206" s="214">
        <f>ROUND(I206*H206,2)</f>
        <v>0</v>
      </c>
      <c r="BL206" s="24" t="s">
        <v>910</v>
      </c>
      <c r="BM206" s="24" t="s">
        <v>1024</v>
      </c>
    </row>
    <row r="207" spans="2:65" s="1" customFormat="1" ht="27">
      <c r="B207" s="42"/>
      <c r="C207" s="64"/>
      <c r="D207" s="215" t="s">
        <v>884</v>
      </c>
      <c r="E207" s="64"/>
      <c r="F207" s="216" t="s">
        <v>1025</v>
      </c>
      <c r="G207" s="64"/>
      <c r="H207" s="64"/>
      <c r="I207" s="171"/>
      <c r="J207" s="64"/>
      <c r="K207" s="64"/>
      <c r="L207" s="62"/>
      <c r="M207" s="217"/>
      <c r="N207" s="43"/>
      <c r="O207" s="43"/>
      <c r="P207" s="43"/>
      <c r="Q207" s="43"/>
      <c r="R207" s="43"/>
      <c r="S207" s="43"/>
      <c r="T207" s="79"/>
      <c r="AT207" s="24" t="s">
        <v>884</v>
      </c>
      <c r="AU207" s="24" t="s">
        <v>812</v>
      </c>
    </row>
    <row r="208" spans="2:65" s="1" customFormat="1" ht="27">
      <c r="B208" s="42"/>
      <c r="C208" s="64"/>
      <c r="D208" s="215" t="s">
        <v>913</v>
      </c>
      <c r="E208" s="64"/>
      <c r="F208" s="231" t="s">
        <v>956</v>
      </c>
      <c r="G208" s="64"/>
      <c r="H208" s="64"/>
      <c r="I208" s="171"/>
      <c r="J208" s="64"/>
      <c r="K208" s="64"/>
      <c r="L208" s="62"/>
      <c r="M208" s="217"/>
      <c r="N208" s="43"/>
      <c r="O208" s="43"/>
      <c r="P208" s="43"/>
      <c r="Q208" s="43"/>
      <c r="R208" s="43"/>
      <c r="S208" s="43"/>
      <c r="T208" s="79"/>
      <c r="AT208" s="24" t="s">
        <v>913</v>
      </c>
      <c r="AU208" s="24" t="s">
        <v>812</v>
      </c>
    </row>
    <row r="209" spans="2:65" s="12" customFormat="1">
      <c r="B209" s="218"/>
      <c r="C209" s="219"/>
      <c r="D209" s="220" t="s">
        <v>886</v>
      </c>
      <c r="E209" s="221" t="s">
        <v>801</v>
      </c>
      <c r="F209" s="222" t="s">
        <v>892</v>
      </c>
      <c r="G209" s="219"/>
      <c r="H209" s="223">
        <v>3</v>
      </c>
      <c r="I209" s="224"/>
      <c r="J209" s="219"/>
      <c r="K209" s="219"/>
      <c r="L209" s="225"/>
      <c r="M209" s="226"/>
      <c r="N209" s="227"/>
      <c r="O209" s="227"/>
      <c r="P209" s="227"/>
      <c r="Q209" s="227"/>
      <c r="R209" s="227"/>
      <c r="S209" s="227"/>
      <c r="T209" s="228"/>
      <c r="AT209" s="229" t="s">
        <v>886</v>
      </c>
      <c r="AU209" s="229" t="s">
        <v>812</v>
      </c>
      <c r="AV209" s="12" t="s">
        <v>812</v>
      </c>
      <c r="AW209" s="12" t="s">
        <v>765</v>
      </c>
      <c r="AX209" s="12" t="s">
        <v>810</v>
      </c>
      <c r="AY209" s="229" t="s">
        <v>874</v>
      </c>
    </row>
    <row r="210" spans="2:65" s="1" customFormat="1" ht="31.5" customHeight="1">
      <c r="B210" s="42"/>
      <c r="C210" s="232" t="s">
        <v>1026</v>
      </c>
      <c r="D210" s="232" t="s">
        <v>902</v>
      </c>
      <c r="E210" s="233" t="s">
        <v>1027</v>
      </c>
      <c r="F210" s="234" t="s">
        <v>977</v>
      </c>
      <c r="G210" s="235" t="s">
        <v>964</v>
      </c>
      <c r="H210" s="236">
        <v>3</v>
      </c>
      <c r="I210" s="237"/>
      <c r="J210" s="238">
        <f>ROUND(I210*H210,2)</f>
        <v>0</v>
      </c>
      <c r="K210" s="234" t="s">
        <v>801</v>
      </c>
      <c r="L210" s="239"/>
      <c r="M210" s="240" t="s">
        <v>801</v>
      </c>
      <c r="N210" s="241" t="s">
        <v>773</v>
      </c>
      <c r="O210" s="43"/>
      <c r="P210" s="212">
        <f>O210*H210</f>
        <v>0</v>
      </c>
      <c r="Q210" s="212">
        <v>0</v>
      </c>
      <c r="R210" s="212">
        <f>Q210*H210</f>
        <v>0</v>
      </c>
      <c r="S210" s="212">
        <v>0</v>
      </c>
      <c r="T210" s="213">
        <f>S210*H210</f>
        <v>0</v>
      </c>
      <c r="AR210" s="24" t="s">
        <v>932</v>
      </c>
      <c r="AT210" s="24" t="s">
        <v>902</v>
      </c>
      <c r="AU210" s="24" t="s">
        <v>812</v>
      </c>
      <c r="AY210" s="24" t="s">
        <v>874</v>
      </c>
      <c r="BE210" s="214">
        <f>IF(N210="základní",J210,0)</f>
        <v>0</v>
      </c>
      <c r="BF210" s="214">
        <f>IF(N210="snížená",J210,0)</f>
        <v>0</v>
      </c>
      <c r="BG210" s="214">
        <f>IF(N210="zákl. přenesená",J210,0)</f>
        <v>0</v>
      </c>
      <c r="BH210" s="214">
        <f>IF(N210="sníž. přenesená",J210,0)</f>
        <v>0</v>
      </c>
      <c r="BI210" s="214">
        <f>IF(N210="nulová",J210,0)</f>
        <v>0</v>
      </c>
      <c r="BJ210" s="24" t="s">
        <v>810</v>
      </c>
      <c r="BK210" s="214">
        <f>ROUND(I210*H210,2)</f>
        <v>0</v>
      </c>
      <c r="BL210" s="24" t="s">
        <v>910</v>
      </c>
      <c r="BM210" s="24" t="s">
        <v>1028</v>
      </c>
    </row>
    <row r="211" spans="2:65" s="1" customFormat="1" ht="27">
      <c r="B211" s="42"/>
      <c r="C211" s="64"/>
      <c r="D211" s="215" t="s">
        <v>884</v>
      </c>
      <c r="E211" s="64"/>
      <c r="F211" s="216" t="s">
        <v>977</v>
      </c>
      <c r="G211" s="64"/>
      <c r="H211" s="64"/>
      <c r="I211" s="171"/>
      <c r="J211" s="64"/>
      <c r="K211" s="64"/>
      <c r="L211" s="62"/>
      <c r="M211" s="217"/>
      <c r="N211" s="43"/>
      <c r="O211" s="43"/>
      <c r="P211" s="43"/>
      <c r="Q211" s="43"/>
      <c r="R211" s="43"/>
      <c r="S211" s="43"/>
      <c r="T211" s="79"/>
      <c r="AT211" s="24" t="s">
        <v>884</v>
      </c>
      <c r="AU211" s="24" t="s">
        <v>812</v>
      </c>
    </row>
    <row r="212" spans="2:65" s="1" customFormat="1" ht="27">
      <c r="B212" s="42"/>
      <c r="C212" s="64"/>
      <c r="D212" s="220" t="s">
        <v>913</v>
      </c>
      <c r="E212" s="64"/>
      <c r="F212" s="242" t="s">
        <v>956</v>
      </c>
      <c r="G212" s="64"/>
      <c r="H212" s="64"/>
      <c r="I212" s="171"/>
      <c r="J212" s="64"/>
      <c r="K212" s="64"/>
      <c r="L212" s="62"/>
      <c r="M212" s="217"/>
      <c r="N212" s="43"/>
      <c r="O212" s="43"/>
      <c r="P212" s="43"/>
      <c r="Q212" s="43"/>
      <c r="R212" s="43"/>
      <c r="S212" s="43"/>
      <c r="T212" s="79"/>
      <c r="AT212" s="24" t="s">
        <v>913</v>
      </c>
      <c r="AU212" s="24" t="s">
        <v>812</v>
      </c>
    </row>
    <row r="213" spans="2:65" s="1" customFormat="1" ht="22.5" customHeight="1">
      <c r="B213" s="42"/>
      <c r="C213" s="203" t="s">
        <v>1029</v>
      </c>
      <c r="D213" s="203" t="s">
        <v>877</v>
      </c>
      <c r="E213" s="204" t="s">
        <v>1030</v>
      </c>
      <c r="F213" s="205" t="s">
        <v>981</v>
      </c>
      <c r="G213" s="206" t="s">
        <v>964</v>
      </c>
      <c r="H213" s="207">
        <v>1</v>
      </c>
      <c r="I213" s="208"/>
      <c r="J213" s="209">
        <f>ROUND(I213*H213,2)</f>
        <v>0</v>
      </c>
      <c r="K213" s="205" t="s">
        <v>801</v>
      </c>
      <c r="L213" s="62"/>
      <c r="M213" s="210" t="s">
        <v>801</v>
      </c>
      <c r="N213" s="211" t="s">
        <v>773</v>
      </c>
      <c r="O213" s="43"/>
      <c r="P213" s="212">
        <f>O213*H213</f>
        <v>0</v>
      </c>
      <c r="Q213" s="212">
        <v>1.1E-4</v>
      </c>
      <c r="R213" s="212">
        <f>Q213*H213</f>
        <v>1.1E-4</v>
      </c>
      <c r="S213" s="212">
        <v>0</v>
      </c>
      <c r="T213" s="213">
        <f>S213*H213</f>
        <v>0</v>
      </c>
      <c r="AR213" s="24" t="s">
        <v>910</v>
      </c>
      <c r="AT213" s="24" t="s">
        <v>877</v>
      </c>
      <c r="AU213" s="24" t="s">
        <v>812</v>
      </c>
      <c r="AY213" s="24" t="s">
        <v>874</v>
      </c>
      <c r="BE213" s="214">
        <f>IF(N213="základní",J213,0)</f>
        <v>0</v>
      </c>
      <c r="BF213" s="214">
        <f>IF(N213="snížená",J213,0)</f>
        <v>0</v>
      </c>
      <c r="BG213" s="214">
        <f>IF(N213="zákl. přenesená",J213,0)</f>
        <v>0</v>
      </c>
      <c r="BH213" s="214">
        <f>IF(N213="sníž. přenesená",J213,0)</f>
        <v>0</v>
      </c>
      <c r="BI213" s="214">
        <f>IF(N213="nulová",J213,0)</f>
        <v>0</v>
      </c>
      <c r="BJ213" s="24" t="s">
        <v>810</v>
      </c>
      <c r="BK213" s="214">
        <f>ROUND(I213*H213,2)</f>
        <v>0</v>
      </c>
      <c r="BL213" s="24" t="s">
        <v>910</v>
      </c>
      <c r="BM213" s="24" t="s">
        <v>1031</v>
      </c>
    </row>
    <row r="214" spans="2:65" s="1" customFormat="1">
      <c r="B214" s="42"/>
      <c r="C214" s="64"/>
      <c r="D214" s="215" t="s">
        <v>884</v>
      </c>
      <c r="E214" s="64"/>
      <c r="F214" s="216" t="s">
        <v>981</v>
      </c>
      <c r="G214" s="64"/>
      <c r="H214" s="64"/>
      <c r="I214" s="171"/>
      <c r="J214" s="64"/>
      <c r="K214" s="64"/>
      <c r="L214" s="62"/>
      <c r="M214" s="217"/>
      <c r="N214" s="43"/>
      <c r="O214" s="43"/>
      <c r="P214" s="43"/>
      <c r="Q214" s="43"/>
      <c r="R214" s="43"/>
      <c r="S214" s="43"/>
      <c r="T214" s="79"/>
      <c r="AT214" s="24" t="s">
        <v>884</v>
      </c>
      <c r="AU214" s="24" t="s">
        <v>812</v>
      </c>
    </row>
    <row r="215" spans="2:65" s="1" customFormat="1" ht="27">
      <c r="B215" s="42"/>
      <c r="C215" s="64"/>
      <c r="D215" s="215" t="s">
        <v>913</v>
      </c>
      <c r="E215" s="64"/>
      <c r="F215" s="231" t="s">
        <v>956</v>
      </c>
      <c r="G215" s="64"/>
      <c r="H215" s="64"/>
      <c r="I215" s="171"/>
      <c r="J215" s="64"/>
      <c r="K215" s="64"/>
      <c r="L215" s="62"/>
      <c r="M215" s="217"/>
      <c r="N215" s="43"/>
      <c r="O215" s="43"/>
      <c r="P215" s="43"/>
      <c r="Q215" s="43"/>
      <c r="R215" s="43"/>
      <c r="S215" s="43"/>
      <c r="T215" s="79"/>
      <c r="AT215" s="24" t="s">
        <v>913</v>
      </c>
      <c r="AU215" s="24" t="s">
        <v>812</v>
      </c>
    </row>
    <row r="216" spans="2:65" s="12" customFormat="1">
      <c r="B216" s="218"/>
      <c r="C216" s="219"/>
      <c r="D216" s="220" t="s">
        <v>886</v>
      </c>
      <c r="E216" s="221" t="s">
        <v>801</v>
      </c>
      <c r="F216" s="222" t="s">
        <v>810</v>
      </c>
      <c r="G216" s="219"/>
      <c r="H216" s="223">
        <v>1</v>
      </c>
      <c r="I216" s="224"/>
      <c r="J216" s="219"/>
      <c r="K216" s="219"/>
      <c r="L216" s="225"/>
      <c r="M216" s="226"/>
      <c r="N216" s="227"/>
      <c r="O216" s="227"/>
      <c r="P216" s="227"/>
      <c r="Q216" s="227"/>
      <c r="R216" s="227"/>
      <c r="S216" s="227"/>
      <c r="T216" s="228"/>
      <c r="AT216" s="229" t="s">
        <v>886</v>
      </c>
      <c r="AU216" s="229" t="s">
        <v>812</v>
      </c>
      <c r="AV216" s="12" t="s">
        <v>812</v>
      </c>
      <c r="AW216" s="12" t="s">
        <v>765</v>
      </c>
      <c r="AX216" s="12" t="s">
        <v>810</v>
      </c>
      <c r="AY216" s="229" t="s">
        <v>874</v>
      </c>
    </row>
    <row r="217" spans="2:65" s="1" customFormat="1" ht="22.5" customHeight="1">
      <c r="B217" s="42"/>
      <c r="C217" s="232" t="s">
        <v>1032</v>
      </c>
      <c r="D217" s="232" t="s">
        <v>902</v>
      </c>
      <c r="E217" s="233" t="s">
        <v>1033</v>
      </c>
      <c r="F217" s="234" t="s">
        <v>981</v>
      </c>
      <c r="G217" s="235" t="s">
        <v>964</v>
      </c>
      <c r="H217" s="236">
        <v>1</v>
      </c>
      <c r="I217" s="237"/>
      <c r="J217" s="238">
        <f>ROUND(I217*H217,2)</f>
        <v>0</v>
      </c>
      <c r="K217" s="234" t="s">
        <v>801</v>
      </c>
      <c r="L217" s="239"/>
      <c r="M217" s="240" t="s">
        <v>801</v>
      </c>
      <c r="N217" s="241" t="s">
        <v>773</v>
      </c>
      <c r="O217" s="43"/>
      <c r="P217" s="212">
        <f>O217*H217</f>
        <v>0</v>
      </c>
      <c r="Q217" s="212">
        <v>0</v>
      </c>
      <c r="R217" s="212">
        <f>Q217*H217</f>
        <v>0</v>
      </c>
      <c r="S217" s="212">
        <v>0</v>
      </c>
      <c r="T217" s="213">
        <f>S217*H217</f>
        <v>0</v>
      </c>
      <c r="AR217" s="24" t="s">
        <v>932</v>
      </c>
      <c r="AT217" s="24" t="s">
        <v>902</v>
      </c>
      <c r="AU217" s="24" t="s">
        <v>812</v>
      </c>
      <c r="AY217" s="24" t="s">
        <v>874</v>
      </c>
      <c r="BE217" s="214">
        <f>IF(N217="základní",J217,0)</f>
        <v>0</v>
      </c>
      <c r="BF217" s="214">
        <f>IF(N217="snížená",J217,0)</f>
        <v>0</v>
      </c>
      <c r="BG217" s="214">
        <f>IF(N217="zákl. přenesená",J217,0)</f>
        <v>0</v>
      </c>
      <c r="BH217" s="214">
        <f>IF(N217="sníž. přenesená",J217,0)</f>
        <v>0</v>
      </c>
      <c r="BI217" s="214">
        <f>IF(N217="nulová",J217,0)</f>
        <v>0</v>
      </c>
      <c r="BJ217" s="24" t="s">
        <v>810</v>
      </c>
      <c r="BK217" s="214">
        <f>ROUND(I217*H217,2)</f>
        <v>0</v>
      </c>
      <c r="BL217" s="24" t="s">
        <v>910</v>
      </c>
      <c r="BM217" s="24" t="s">
        <v>1034</v>
      </c>
    </row>
    <row r="218" spans="2:65" s="1" customFormat="1">
      <c r="B218" s="42"/>
      <c r="C218" s="64"/>
      <c r="D218" s="215" t="s">
        <v>884</v>
      </c>
      <c r="E218" s="64"/>
      <c r="F218" s="216" t="s">
        <v>981</v>
      </c>
      <c r="G218" s="64"/>
      <c r="H218" s="64"/>
      <c r="I218" s="171"/>
      <c r="J218" s="64"/>
      <c r="K218" s="64"/>
      <c r="L218" s="62"/>
      <c r="M218" s="217"/>
      <c r="N218" s="43"/>
      <c r="O218" s="43"/>
      <c r="P218" s="43"/>
      <c r="Q218" s="43"/>
      <c r="R218" s="43"/>
      <c r="S218" s="43"/>
      <c r="T218" s="79"/>
      <c r="AT218" s="24" t="s">
        <v>884</v>
      </c>
      <c r="AU218" s="24" t="s">
        <v>812</v>
      </c>
    </row>
    <row r="219" spans="2:65" s="1" customFormat="1" ht="27">
      <c r="B219" s="42"/>
      <c r="C219" s="64"/>
      <c r="D219" s="220" t="s">
        <v>913</v>
      </c>
      <c r="E219" s="64"/>
      <c r="F219" s="242" t="s">
        <v>956</v>
      </c>
      <c r="G219" s="64"/>
      <c r="H219" s="64"/>
      <c r="I219" s="171"/>
      <c r="J219" s="64"/>
      <c r="K219" s="64"/>
      <c r="L219" s="62"/>
      <c r="M219" s="217"/>
      <c r="N219" s="43"/>
      <c r="O219" s="43"/>
      <c r="P219" s="43"/>
      <c r="Q219" s="43"/>
      <c r="R219" s="43"/>
      <c r="S219" s="43"/>
      <c r="T219" s="79"/>
      <c r="AT219" s="24" t="s">
        <v>913</v>
      </c>
      <c r="AU219" s="24" t="s">
        <v>812</v>
      </c>
    </row>
    <row r="220" spans="2:65" s="1" customFormat="1" ht="31.5" customHeight="1">
      <c r="B220" s="42"/>
      <c r="C220" s="203" t="s">
        <v>1035</v>
      </c>
      <c r="D220" s="203" t="s">
        <v>877</v>
      </c>
      <c r="E220" s="204" t="s">
        <v>1036</v>
      </c>
      <c r="F220" s="205" t="s">
        <v>987</v>
      </c>
      <c r="G220" s="206" t="s">
        <v>964</v>
      </c>
      <c r="H220" s="207">
        <v>1</v>
      </c>
      <c r="I220" s="208"/>
      <c r="J220" s="209">
        <f>ROUND(I220*H220,2)</f>
        <v>0</v>
      </c>
      <c r="K220" s="205" t="s">
        <v>801</v>
      </c>
      <c r="L220" s="62"/>
      <c r="M220" s="210" t="s">
        <v>801</v>
      </c>
      <c r="N220" s="211" t="s">
        <v>773</v>
      </c>
      <c r="O220" s="43"/>
      <c r="P220" s="212">
        <f>O220*H220</f>
        <v>0</v>
      </c>
      <c r="Q220" s="212">
        <v>1.1E-4</v>
      </c>
      <c r="R220" s="212">
        <f>Q220*H220</f>
        <v>1.1E-4</v>
      </c>
      <c r="S220" s="212">
        <v>0</v>
      </c>
      <c r="T220" s="213">
        <f>S220*H220</f>
        <v>0</v>
      </c>
      <c r="AR220" s="24" t="s">
        <v>910</v>
      </c>
      <c r="AT220" s="24" t="s">
        <v>877</v>
      </c>
      <c r="AU220" s="24" t="s">
        <v>812</v>
      </c>
      <c r="AY220" s="24" t="s">
        <v>874</v>
      </c>
      <c r="BE220" s="214">
        <f>IF(N220="základní",J220,0)</f>
        <v>0</v>
      </c>
      <c r="BF220" s="214">
        <f>IF(N220="snížená",J220,0)</f>
        <v>0</v>
      </c>
      <c r="BG220" s="214">
        <f>IF(N220="zákl. přenesená",J220,0)</f>
        <v>0</v>
      </c>
      <c r="BH220" s="214">
        <f>IF(N220="sníž. přenesená",J220,0)</f>
        <v>0</v>
      </c>
      <c r="BI220" s="214">
        <f>IF(N220="nulová",J220,0)</f>
        <v>0</v>
      </c>
      <c r="BJ220" s="24" t="s">
        <v>810</v>
      </c>
      <c r="BK220" s="214">
        <f>ROUND(I220*H220,2)</f>
        <v>0</v>
      </c>
      <c r="BL220" s="24" t="s">
        <v>910</v>
      </c>
      <c r="BM220" s="24" t="s">
        <v>1037</v>
      </c>
    </row>
    <row r="221" spans="2:65" s="1" customFormat="1" ht="27">
      <c r="B221" s="42"/>
      <c r="C221" s="64"/>
      <c r="D221" s="215" t="s">
        <v>884</v>
      </c>
      <c r="E221" s="64"/>
      <c r="F221" s="216" t="s">
        <v>987</v>
      </c>
      <c r="G221" s="64"/>
      <c r="H221" s="64"/>
      <c r="I221" s="171"/>
      <c r="J221" s="64"/>
      <c r="K221" s="64"/>
      <c r="L221" s="62"/>
      <c r="M221" s="217"/>
      <c r="N221" s="43"/>
      <c r="O221" s="43"/>
      <c r="P221" s="43"/>
      <c r="Q221" s="43"/>
      <c r="R221" s="43"/>
      <c r="S221" s="43"/>
      <c r="T221" s="79"/>
      <c r="AT221" s="24" t="s">
        <v>884</v>
      </c>
      <c r="AU221" s="24" t="s">
        <v>812</v>
      </c>
    </row>
    <row r="222" spans="2:65" s="1" customFormat="1" ht="27">
      <c r="B222" s="42"/>
      <c r="C222" s="64"/>
      <c r="D222" s="215" t="s">
        <v>913</v>
      </c>
      <c r="E222" s="64"/>
      <c r="F222" s="231" t="s">
        <v>956</v>
      </c>
      <c r="G222" s="64"/>
      <c r="H222" s="64"/>
      <c r="I222" s="171"/>
      <c r="J222" s="64"/>
      <c r="K222" s="64"/>
      <c r="L222" s="62"/>
      <c r="M222" s="217"/>
      <c r="N222" s="43"/>
      <c r="O222" s="43"/>
      <c r="P222" s="43"/>
      <c r="Q222" s="43"/>
      <c r="R222" s="43"/>
      <c r="S222" s="43"/>
      <c r="T222" s="79"/>
      <c r="AT222" s="24" t="s">
        <v>913</v>
      </c>
      <c r="AU222" s="24" t="s">
        <v>812</v>
      </c>
    </row>
    <row r="223" spans="2:65" s="12" customFormat="1">
      <c r="B223" s="218"/>
      <c r="C223" s="219"/>
      <c r="D223" s="220" t="s">
        <v>886</v>
      </c>
      <c r="E223" s="221" t="s">
        <v>801</v>
      </c>
      <c r="F223" s="222" t="s">
        <v>810</v>
      </c>
      <c r="G223" s="219"/>
      <c r="H223" s="223">
        <v>1</v>
      </c>
      <c r="I223" s="224"/>
      <c r="J223" s="219"/>
      <c r="K223" s="219"/>
      <c r="L223" s="225"/>
      <c r="M223" s="226"/>
      <c r="N223" s="227"/>
      <c r="O223" s="227"/>
      <c r="P223" s="227"/>
      <c r="Q223" s="227"/>
      <c r="R223" s="227"/>
      <c r="S223" s="227"/>
      <c r="T223" s="228"/>
      <c r="AT223" s="229" t="s">
        <v>886</v>
      </c>
      <c r="AU223" s="229" t="s">
        <v>812</v>
      </c>
      <c r="AV223" s="12" t="s">
        <v>812</v>
      </c>
      <c r="AW223" s="12" t="s">
        <v>765</v>
      </c>
      <c r="AX223" s="12" t="s">
        <v>810</v>
      </c>
      <c r="AY223" s="229" t="s">
        <v>874</v>
      </c>
    </row>
    <row r="224" spans="2:65" s="1" customFormat="1" ht="31.5" customHeight="1">
      <c r="B224" s="42"/>
      <c r="C224" s="232" t="s">
        <v>1038</v>
      </c>
      <c r="D224" s="232" t="s">
        <v>902</v>
      </c>
      <c r="E224" s="233" t="s">
        <v>1039</v>
      </c>
      <c r="F224" s="234" t="s">
        <v>991</v>
      </c>
      <c r="G224" s="235" t="s">
        <v>964</v>
      </c>
      <c r="H224" s="236">
        <v>1</v>
      </c>
      <c r="I224" s="237"/>
      <c r="J224" s="238">
        <f>ROUND(I224*H224,2)</f>
        <v>0</v>
      </c>
      <c r="K224" s="234" t="s">
        <v>801</v>
      </c>
      <c r="L224" s="239"/>
      <c r="M224" s="240" t="s">
        <v>801</v>
      </c>
      <c r="N224" s="241" t="s">
        <v>773</v>
      </c>
      <c r="O224" s="43"/>
      <c r="P224" s="212">
        <f>O224*H224</f>
        <v>0</v>
      </c>
      <c r="Q224" s="212">
        <v>0</v>
      </c>
      <c r="R224" s="212">
        <f>Q224*H224</f>
        <v>0</v>
      </c>
      <c r="S224" s="212">
        <v>0</v>
      </c>
      <c r="T224" s="213">
        <f>S224*H224</f>
        <v>0</v>
      </c>
      <c r="AR224" s="24" t="s">
        <v>932</v>
      </c>
      <c r="AT224" s="24" t="s">
        <v>902</v>
      </c>
      <c r="AU224" s="24" t="s">
        <v>812</v>
      </c>
      <c r="AY224" s="24" t="s">
        <v>874</v>
      </c>
      <c r="BE224" s="214">
        <f>IF(N224="základní",J224,0)</f>
        <v>0</v>
      </c>
      <c r="BF224" s="214">
        <f>IF(N224="snížená",J224,0)</f>
        <v>0</v>
      </c>
      <c r="BG224" s="214">
        <f>IF(N224="zákl. přenesená",J224,0)</f>
        <v>0</v>
      </c>
      <c r="BH224" s="214">
        <f>IF(N224="sníž. přenesená",J224,0)</f>
        <v>0</v>
      </c>
      <c r="BI224" s="214">
        <f>IF(N224="nulová",J224,0)</f>
        <v>0</v>
      </c>
      <c r="BJ224" s="24" t="s">
        <v>810</v>
      </c>
      <c r="BK224" s="214">
        <f>ROUND(I224*H224,2)</f>
        <v>0</v>
      </c>
      <c r="BL224" s="24" t="s">
        <v>910</v>
      </c>
      <c r="BM224" s="24" t="s">
        <v>1040</v>
      </c>
    </row>
    <row r="225" spans="2:65" s="1" customFormat="1" ht="27">
      <c r="B225" s="42"/>
      <c r="C225" s="64"/>
      <c r="D225" s="215" t="s">
        <v>884</v>
      </c>
      <c r="E225" s="64"/>
      <c r="F225" s="216" t="s">
        <v>991</v>
      </c>
      <c r="G225" s="64"/>
      <c r="H225" s="64"/>
      <c r="I225" s="171"/>
      <c r="J225" s="64"/>
      <c r="K225" s="64"/>
      <c r="L225" s="62"/>
      <c r="M225" s="217"/>
      <c r="N225" s="43"/>
      <c r="O225" s="43"/>
      <c r="P225" s="43"/>
      <c r="Q225" s="43"/>
      <c r="R225" s="43"/>
      <c r="S225" s="43"/>
      <c r="T225" s="79"/>
      <c r="AT225" s="24" t="s">
        <v>884</v>
      </c>
      <c r="AU225" s="24" t="s">
        <v>812</v>
      </c>
    </row>
    <row r="226" spans="2:65" s="1" customFormat="1" ht="27">
      <c r="B226" s="42"/>
      <c r="C226" s="64"/>
      <c r="D226" s="220" t="s">
        <v>913</v>
      </c>
      <c r="E226" s="64"/>
      <c r="F226" s="242" t="s">
        <v>956</v>
      </c>
      <c r="G226" s="64"/>
      <c r="H226" s="64"/>
      <c r="I226" s="171"/>
      <c r="J226" s="64"/>
      <c r="K226" s="64"/>
      <c r="L226" s="62"/>
      <c r="M226" s="217"/>
      <c r="N226" s="43"/>
      <c r="O226" s="43"/>
      <c r="P226" s="43"/>
      <c r="Q226" s="43"/>
      <c r="R226" s="43"/>
      <c r="S226" s="43"/>
      <c r="T226" s="79"/>
      <c r="AT226" s="24" t="s">
        <v>913</v>
      </c>
      <c r="AU226" s="24" t="s">
        <v>812</v>
      </c>
    </row>
    <row r="227" spans="2:65" s="1" customFormat="1" ht="31.5" customHeight="1">
      <c r="B227" s="42"/>
      <c r="C227" s="203" t="s">
        <v>1041</v>
      </c>
      <c r="D227" s="203" t="s">
        <v>877</v>
      </c>
      <c r="E227" s="204" t="s">
        <v>1042</v>
      </c>
      <c r="F227" s="205" t="s">
        <v>995</v>
      </c>
      <c r="G227" s="206" t="s">
        <v>964</v>
      </c>
      <c r="H227" s="207">
        <v>1</v>
      </c>
      <c r="I227" s="208"/>
      <c r="J227" s="209">
        <f>ROUND(I227*H227,2)</f>
        <v>0</v>
      </c>
      <c r="K227" s="205" t="s">
        <v>801</v>
      </c>
      <c r="L227" s="62"/>
      <c r="M227" s="210" t="s">
        <v>801</v>
      </c>
      <c r="N227" s="211" t="s">
        <v>773</v>
      </c>
      <c r="O227" s="43"/>
      <c r="P227" s="212">
        <f>O227*H227</f>
        <v>0</v>
      </c>
      <c r="Q227" s="212">
        <v>1.1E-4</v>
      </c>
      <c r="R227" s="212">
        <f>Q227*H227</f>
        <v>1.1E-4</v>
      </c>
      <c r="S227" s="212">
        <v>0</v>
      </c>
      <c r="T227" s="213">
        <f>S227*H227</f>
        <v>0</v>
      </c>
      <c r="AR227" s="24" t="s">
        <v>910</v>
      </c>
      <c r="AT227" s="24" t="s">
        <v>877</v>
      </c>
      <c r="AU227" s="24" t="s">
        <v>812</v>
      </c>
      <c r="AY227" s="24" t="s">
        <v>874</v>
      </c>
      <c r="BE227" s="214">
        <f>IF(N227="základní",J227,0)</f>
        <v>0</v>
      </c>
      <c r="BF227" s="214">
        <f>IF(N227="snížená",J227,0)</f>
        <v>0</v>
      </c>
      <c r="BG227" s="214">
        <f>IF(N227="zákl. přenesená",J227,0)</f>
        <v>0</v>
      </c>
      <c r="BH227" s="214">
        <f>IF(N227="sníž. přenesená",J227,0)</f>
        <v>0</v>
      </c>
      <c r="BI227" s="214">
        <f>IF(N227="nulová",J227,0)</f>
        <v>0</v>
      </c>
      <c r="BJ227" s="24" t="s">
        <v>810</v>
      </c>
      <c r="BK227" s="214">
        <f>ROUND(I227*H227,2)</f>
        <v>0</v>
      </c>
      <c r="BL227" s="24" t="s">
        <v>910</v>
      </c>
      <c r="BM227" s="24" t="s">
        <v>1043</v>
      </c>
    </row>
    <row r="228" spans="2:65" s="1" customFormat="1" ht="27">
      <c r="B228" s="42"/>
      <c r="C228" s="64"/>
      <c r="D228" s="215" t="s">
        <v>884</v>
      </c>
      <c r="E228" s="64"/>
      <c r="F228" s="216" t="s">
        <v>995</v>
      </c>
      <c r="G228" s="64"/>
      <c r="H228" s="64"/>
      <c r="I228" s="171"/>
      <c r="J228" s="64"/>
      <c r="K228" s="64"/>
      <c r="L228" s="62"/>
      <c r="M228" s="217"/>
      <c r="N228" s="43"/>
      <c r="O228" s="43"/>
      <c r="P228" s="43"/>
      <c r="Q228" s="43"/>
      <c r="R228" s="43"/>
      <c r="S228" s="43"/>
      <c r="T228" s="79"/>
      <c r="AT228" s="24" t="s">
        <v>884</v>
      </c>
      <c r="AU228" s="24" t="s">
        <v>812</v>
      </c>
    </row>
    <row r="229" spans="2:65" s="1" customFormat="1" ht="27">
      <c r="B229" s="42"/>
      <c r="C229" s="64"/>
      <c r="D229" s="215" t="s">
        <v>913</v>
      </c>
      <c r="E229" s="64"/>
      <c r="F229" s="231" t="s">
        <v>956</v>
      </c>
      <c r="G229" s="64"/>
      <c r="H229" s="64"/>
      <c r="I229" s="171"/>
      <c r="J229" s="64"/>
      <c r="K229" s="64"/>
      <c r="L229" s="62"/>
      <c r="M229" s="217"/>
      <c r="N229" s="43"/>
      <c r="O229" s="43"/>
      <c r="P229" s="43"/>
      <c r="Q229" s="43"/>
      <c r="R229" s="43"/>
      <c r="S229" s="43"/>
      <c r="T229" s="79"/>
      <c r="AT229" s="24" t="s">
        <v>913</v>
      </c>
      <c r="AU229" s="24" t="s">
        <v>812</v>
      </c>
    </row>
    <row r="230" spans="2:65" s="12" customFormat="1">
      <c r="B230" s="218"/>
      <c r="C230" s="219"/>
      <c r="D230" s="220" t="s">
        <v>886</v>
      </c>
      <c r="E230" s="221" t="s">
        <v>801</v>
      </c>
      <c r="F230" s="222" t="s">
        <v>810</v>
      </c>
      <c r="G230" s="219"/>
      <c r="H230" s="223">
        <v>1</v>
      </c>
      <c r="I230" s="224"/>
      <c r="J230" s="219"/>
      <c r="K230" s="219"/>
      <c r="L230" s="225"/>
      <c r="M230" s="226"/>
      <c r="N230" s="227"/>
      <c r="O230" s="227"/>
      <c r="P230" s="227"/>
      <c r="Q230" s="227"/>
      <c r="R230" s="227"/>
      <c r="S230" s="227"/>
      <c r="T230" s="228"/>
      <c r="AT230" s="229" t="s">
        <v>886</v>
      </c>
      <c r="AU230" s="229" t="s">
        <v>812</v>
      </c>
      <c r="AV230" s="12" t="s">
        <v>812</v>
      </c>
      <c r="AW230" s="12" t="s">
        <v>765</v>
      </c>
      <c r="AX230" s="12" t="s">
        <v>810</v>
      </c>
      <c r="AY230" s="229" t="s">
        <v>874</v>
      </c>
    </row>
    <row r="231" spans="2:65" s="1" customFormat="1" ht="31.5" customHeight="1">
      <c r="B231" s="42"/>
      <c r="C231" s="232" t="s">
        <v>1044</v>
      </c>
      <c r="D231" s="232" t="s">
        <v>902</v>
      </c>
      <c r="E231" s="233" t="s">
        <v>1045</v>
      </c>
      <c r="F231" s="234" t="s">
        <v>999</v>
      </c>
      <c r="G231" s="235" t="s">
        <v>964</v>
      </c>
      <c r="H231" s="236">
        <v>1</v>
      </c>
      <c r="I231" s="237"/>
      <c r="J231" s="238">
        <f>ROUND(I231*H231,2)</f>
        <v>0</v>
      </c>
      <c r="K231" s="234" t="s">
        <v>801</v>
      </c>
      <c r="L231" s="239"/>
      <c r="M231" s="240" t="s">
        <v>801</v>
      </c>
      <c r="N231" s="241" t="s">
        <v>773</v>
      </c>
      <c r="O231" s="43"/>
      <c r="P231" s="212">
        <f>O231*H231</f>
        <v>0</v>
      </c>
      <c r="Q231" s="212">
        <v>0</v>
      </c>
      <c r="R231" s="212">
        <f>Q231*H231</f>
        <v>0</v>
      </c>
      <c r="S231" s="212">
        <v>0</v>
      </c>
      <c r="T231" s="213">
        <f>S231*H231</f>
        <v>0</v>
      </c>
      <c r="AR231" s="24" t="s">
        <v>932</v>
      </c>
      <c r="AT231" s="24" t="s">
        <v>902</v>
      </c>
      <c r="AU231" s="24" t="s">
        <v>812</v>
      </c>
      <c r="AY231" s="24" t="s">
        <v>874</v>
      </c>
      <c r="BE231" s="214">
        <f>IF(N231="základní",J231,0)</f>
        <v>0</v>
      </c>
      <c r="BF231" s="214">
        <f>IF(N231="snížená",J231,0)</f>
        <v>0</v>
      </c>
      <c r="BG231" s="214">
        <f>IF(N231="zákl. přenesená",J231,0)</f>
        <v>0</v>
      </c>
      <c r="BH231" s="214">
        <f>IF(N231="sníž. přenesená",J231,0)</f>
        <v>0</v>
      </c>
      <c r="BI231" s="214">
        <f>IF(N231="nulová",J231,0)</f>
        <v>0</v>
      </c>
      <c r="BJ231" s="24" t="s">
        <v>810</v>
      </c>
      <c r="BK231" s="214">
        <f>ROUND(I231*H231,2)</f>
        <v>0</v>
      </c>
      <c r="BL231" s="24" t="s">
        <v>910</v>
      </c>
      <c r="BM231" s="24" t="s">
        <v>1046</v>
      </c>
    </row>
    <row r="232" spans="2:65" s="1" customFormat="1" ht="27">
      <c r="B232" s="42"/>
      <c r="C232" s="64"/>
      <c r="D232" s="215" t="s">
        <v>884</v>
      </c>
      <c r="E232" s="64"/>
      <c r="F232" s="216" t="s">
        <v>999</v>
      </c>
      <c r="G232" s="64"/>
      <c r="H232" s="64"/>
      <c r="I232" s="171"/>
      <c r="J232" s="64"/>
      <c r="K232" s="64"/>
      <c r="L232" s="62"/>
      <c r="M232" s="217"/>
      <c r="N232" s="43"/>
      <c r="O232" s="43"/>
      <c r="P232" s="43"/>
      <c r="Q232" s="43"/>
      <c r="R232" s="43"/>
      <c r="S232" s="43"/>
      <c r="T232" s="79"/>
      <c r="AT232" s="24" t="s">
        <v>884</v>
      </c>
      <c r="AU232" s="24" t="s">
        <v>812</v>
      </c>
    </row>
    <row r="233" spans="2:65" s="1" customFormat="1" ht="27">
      <c r="B233" s="42"/>
      <c r="C233" s="64"/>
      <c r="D233" s="220" t="s">
        <v>913</v>
      </c>
      <c r="E233" s="64"/>
      <c r="F233" s="242" t="s">
        <v>956</v>
      </c>
      <c r="G233" s="64"/>
      <c r="H233" s="64"/>
      <c r="I233" s="171"/>
      <c r="J233" s="64"/>
      <c r="K233" s="64"/>
      <c r="L233" s="62"/>
      <c r="M233" s="217"/>
      <c r="N233" s="43"/>
      <c r="O233" s="43"/>
      <c r="P233" s="43"/>
      <c r="Q233" s="43"/>
      <c r="R233" s="43"/>
      <c r="S233" s="43"/>
      <c r="T233" s="79"/>
      <c r="AT233" s="24" t="s">
        <v>913</v>
      </c>
      <c r="AU233" s="24" t="s">
        <v>812</v>
      </c>
    </row>
    <row r="234" spans="2:65" s="1" customFormat="1" ht="31.5" customHeight="1">
      <c r="B234" s="42"/>
      <c r="C234" s="203" t="s">
        <v>1047</v>
      </c>
      <c r="D234" s="203" t="s">
        <v>877</v>
      </c>
      <c r="E234" s="204" t="s">
        <v>1048</v>
      </c>
      <c r="F234" s="205" t="s">
        <v>1003</v>
      </c>
      <c r="G234" s="206" t="s">
        <v>964</v>
      </c>
      <c r="H234" s="207">
        <v>1</v>
      </c>
      <c r="I234" s="208"/>
      <c r="J234" s="209">
        <f>ROUND(I234*H234,2)</f>
        <v>0</v>
      </c>
      <c r="K234" s="205" t="s">
        <v>801</v>
      </c>
      <c r="L234" s="62"/>
      <c r="M234" s="210" t="s">
        <v>801</v>
      </c>
      <c r="N234" s="211" t="s">
        <v>773</v>
      </c>
      <c r="O234" s="43"/>
      <c r="P234" s="212">
        <f>O234*H234</f>
        <v>0</v>
      </c>
      <c r="Q234" s="212">
        <v>1.1E-4</v>
      </c>
      <c r="R234" s="212">
        <f>Q234*H234</f>
        <v>1.1E-4</v>
      </c>
      <c r="S234" s="212">
        <v>0</v>
      </c>
      <c r="T234" s="213">
        <f>S234*H234</f>
        <v>0</v>
      </c>
      <c r="AR234" s="24" t="s">
        <v>910</v>
      </c>
      <c r="AT234" s="24" t="s">
        <v>877</v>
      </c>
      <c r="AU234" s="24" t="s">
        <v>812</v>
      </c>
      <c r="AY234" s="24" t="s">
        <v>874</v>
      </c>
      <c r="BE234" s="214">
        <f>IF(N234="základní",J234,0)</f>
        <v>0</v>
      </c>
      <c r="BF234" s="214">
        <f>IF(N234="snížená",J234,0)</f>
        <v>0</v>
      </c>
      <c r="BG234" s="214">
        <f>IF(N234="zákl. přenesená",J234,0)</f>
        <v>0</v>
      </c>
      <c r="BH234" s="214">
        <f>IF(N234="sníž. přenesená",J234,0)</f>
        <v>0</v>
      </c>
      <c r="BI234" s="214">
        <f>IF(N234="nulová",J234,0)</f>
        <v>0</v>
      </c>
      <c r="BJ234" s="24" t="s">
        <v>810</v>
      </c>
      <c r="BK234" s="214">
        <f>ROUND(I234*H234,2)</f>
        <v>0</v>
      </c>
      <c r="BL234" s="24" t="s">
        <v>910</v>
      </c>
      <c r="BM234" s="24" t="s">
        <v>1049</v>
      </c>
    </row>
    <row r="235" spans="2:65" s="1" customFormat="1" ht="27">
      <c r="B235" s="42"/>
      <c r="C235" s="64"/>
      <c r="D235" s="215" t="s">
        <v>884</v>
      </c>
      <c r="E235" s="64"/>
      <c r="F235" s="216" t="s">
        <v>1003</v>
      </c>
      <c r="G235" s="64"/>
      <c r="H235" s="64"/>
      <c r="I235" s="171"/>
      <c r="J235" s="64"/>
      <c r="K235" s="64"/>
      <c r="L235" s="62"/>
      <c r="M235" s="217"/>
      <c r="N235" s="43"/>
      <c r="O235" s="43"/>
      <c r="P235" s="43"/>
      <c r="Q235" s="43"/>
      <c r="R235" s="43"/>
      <c r="S235" s="43"/>
      <c r="T235" s="79"/>
      <c r="AT235" s="24" t="s">
        <v>884</v>
      </c>
      <c r="AU235" s="24" t="s">
        <v>812</v>
      </c>
    </row>
    <row r="236" spans="2:65" s="1" customFormat="1" ht="27">
      <c r="B236" s="42"/>
      <c r="C236" s="64"/>
      <c r="D236" s="215" t="s">
        <v>913</v>
      </c>
      <c r="E236" s="64"/>
      <c r="F236" s="231" t="s">
        <v>956</v>
      </c>
      <c r="G236" s="64"/>
      <c r="H236" s="64"/>
      <c r="I236" s="171"/>
      <c r="J236" s="64"/>
      <c r="K236" s="64"/>
      <c r="L236" s="62"/>
      <c r="M236" s="217"/>
      <c r="N236" s="43"/>
      <c r="O236" s="43"/>
      <c r="P236" s="43"/>
      <c r="Q236" s="43"/>
      <c r="R236" s="43"/>
      <c r="S236" s="43"/>
      <c r="T236" s="79"/>
      <c r="AT236" s="24" t="s">
        <v>913</v>
      </c>
      <c r="AU236" s="24" t="s">
        <v>812</v>
      </c>
    </row>
    <row r="237" spans="2:65" s="12" customFormat="1">
      <c r="B237" s="218"/>
      <c r="C237" s="219"/>
      <c r="D237" s="220" t="s">
        <v>886</v>
      </c>
      <c r="E237" s="221" t="s">
        <v>801</v>
      </c>
      <c r="F237" s="222" t="s">
        <v>810</v>
      </c>
      <c r="G237" s="219"/>
      <c r="H237" s="223">
        <v>1</v>
      </c>
      <c r="I237" s="224"/>
      <c r="J237" s="219"/>
      <c r="K237" s="219"/>
      <c r="L237" s="225"/>
      <c r="M237" s="226"/>
      <c r="N237" s="227"/>
      <c r="O237" s="227"/>
      <c r="P237" s="227"/>
      <c r="Q237" s="227"/>
      <c r="R237" s="227"/>
      <c r="S237" s="227"/>
      <c r="T237" s="228"/>
      <c r="AT237" s="229" t="s">
        <v>886</v>
      </c>
      <c r="AU237" s="229" t="s">
        <v>812</v>
      </c>
      <c r="AV237" s="12" t="s">
        <v>812</v>
      </c>
      <c r="AW237" s="12" t="s">
        <v>765</v>
      </c>
      <c r="AX237" s="12" t="s">
        <v>810</v>
      </c>
      <c r="AY237" s="229" t="s">
        <v>874</v>
      </c>
    </row>
    <row r="238" spans="2:65" s="1" customFormat="1" ht="31.5" customHeight="1">
      <c r="B238" s="42"/>
      <c r="C238" s="232" t="s">
        <v>1050</v>
      </c>
      <c r="D238" s="232" t="s">
        <v>902</v>
      </c>
      <c r="E238" s="233" t="s">
        <v>1051</v>
      </c>
      <c r="F238" s="234" t="s">
        <v>1007</v>
      </c>
      <c r="G238" s="235" t="s">
        <v>964</v>
      </c>
      <c r="H238" s="236">
        <v>1</v>
      </c>
      <c r="I238" s="237"/>
      <c r="J238" s="238">
        <f>ROUND(I238*H238,2)</f>
        <v>0</v>
      </c>
      <c r="K238" s="234" t="s">
        <v>801</v>
      </c>
      <c r="L238" s="239"/>
      <c r="M238" s="240" t="s">
        <v>801</v>
      </c>
      <c r="N238" s="241" t="s">
        <v>773</v>
      </c>
      <c r="O238" s="43"/>
      <c r="P238" s="212">
        <f>O238*H238</f>
        <v>0</v>
      </c>
      <c r="Q238" s="212">
        <v>0</v>
      </c>
      <c r="R238" s="212">
        <f>Q238*H238</f>
        <v>0</v>
      </c>
      <c r="S238" s="212">
        <v>0</v>
      </c>
      <c r="T238" s="213">
        <f>S238*H238</f>
        <v>0</v>
      </c>
      <c r="AR238" s="24" t="s">
        <v>932</v>
      </c>
      <c r="AT238" s="24" t="s">
        <v>902</v>
      </c>
      <c r="AU238" s="24" t="s">
        <v>812</v>
      </c>
      <c r="AY238" s="24" t="s">
        <v>874</v>
      </c>
      <c r="BE238" s="214">
        <f>IF(N238="základní",J238,0)</f>
        <v>0</v>
      </c>
      <c r="BF238" s="214">
        <f>IF(N238="snížená",J238,0)</f>
        <v>0</v>
      </c>
      <c r="BG238" s="214">
        <f>IF(N238="zákl. přenesená",J238,0)</f>
        <v>0</v>
      </c>
      <c r="BH238" s="214">
        <f>IF(N238="sníž. přenesená",J238,0)</f>
        <v>0</v>
      </c>
      <c r="BI238" s="214">
        <f>IF(N238="nulová",J238,0)</f>
        <v>0</v>
      </c>
      <c r="BJ238" s="24" t="s">
        <v>810</v>
      </c>
      <c r="BK238" s="214">
        <f>ROUND(I238*H238,2)</f>
        <v>0</v>
      </c>
      <c r="BL238" s="24" t="s">
        <v>910</v>
      </c>
      <c r="BM238" s="24" t="s">
        <v>1052</v>
      </c>
    </row>
    <row r="239" spans="2:65" s="1" customFormat="1" ht="27">
      <c r="B239" s="42"/>
      <c r="C239" s="64"/>
      <c r="D239" s="215" t="s">
        <v>884</v>
      </c>
      <c r="E239" s="64"/>
      <c r="F239" s="216" t="s">
        <v>1003</v>
      </c>
      <c r="G239" s="64"/>
      <c r="H239" s="64"/>
      <c r="I239" s="171"/>
      <c r="J239" s="64"/>
      <c r="K239" s="64"/>
      <c r="L239" s="62"/>
      <c r="M239" s="217"/>
      <c r="N239" s="43"/>
      <c r="O239" s="43"/>
      <c r="P239" s="43"/>
      <c r="Q239" s="43"/>
      <c r="R239" s="43"/>
      <c r="S239" s="43"/>
      <c r="T239" s="79"/>
      <c r="AT239" s="24" t="s">
        <v>884</v>
      </c>
      <c r="AU239" s="24" t="s">
        <v>812</v>
      </c>
    </row>
    <row r="240" spans="2:65" s="1" customFormat="1" ht="27">
      <c r="B240" s="42"/>
      <c r="C240" s="64"/>
      <c r="D240" s="220" t="s">
        <v>913</v>
      </c>
      <c r="E240" s="64"/>
      <c r="F240" s="242" t="s">
        <v>956</v>
      </c>
      <c r="G240" s="64"/>
      <c r="H240" s="64"/>
      <c r="I240" s="171"/>
      <c r="J240" s="64"/>
      <c r="K240" s="64"/>
      <c r="L240" s="62"/>
      <c r="M240" s="217"/>
      <c r="N240" s="43"/>
      <c r="O240" s="43"/>
      <c r="P240" s="43"/>
      <c r="Q240" s="43"/>
      <c r="R240" s="43"/>
      <c r="S240" s="43"/>
      <c r="T240" s="79"/>
      <c r="AT240" s="24" t="s">
        <v>913</v>
      </c>
      <c r="AU240" s="24" t="s">
        <v>812</v>
      </c>
    </row>
    <row r="241" spans="2:65" s="1" customFormat="1" ht="22.5" customHeight="1">
      <c r="B241" s="42"/>
      <c r="C241" s="203" t="s">
        <v>1053</v>
      </c>
      <c r="D241" s="203" t="s">
        <v>877</v>
      </c>
      <c r="E241" s="204" t="s">
        <v>1054</v>
      </c>
      <c r="F241" s="205" t="s">
        <v>953</v>
      </c>
      <c r="G241" s="206" t="s">
        <v>925</v>
      </c>
      <c r="H241" s="207">
        <v>2.2999999999999998</v>
      </c>
      <c r="I241" s="208"/>
      <c r="J241" s="209">
        <f>ROUND(I241*H241,2)</f>
        <v>0</v>
      </c>
      <c r="K241" s="205" t="s">
        <v>801</v>
      </c>
      <c r="L241" s="62"/>
      <c r="M241" s="210" t="s">
        <v>801</v>
      </c>
      <c r="N241" s="211" t="s">
        <v>773</v>
      </c>
      <c r="O241" s="43"/>
      <c r="P241" s="212">
        <f>O241*H241</f>
        <v>0</v>
      </c>
      <c r="Q241" s="212">
        <v>1.1E-4</v>
      </c>
      <c r="R241" s="212">
        <f>Q241*H241</f>
        <v>2.5299999999999997E-4</v>
      </c>
      <c r="S241" s="212">
        <v>0</v>
      </c>
      <c r="T241" s="213">
        <f>S241*H241</f>
        <v>0</v>
      </c>
      <c r="AR241" s="24" t="s">
        <v>910</v>
      </c>
      <c r="AT241" s="24" t="s">
        <v>877</v>
      </c>
      <c r="AU241" s="24" t="s">
        <v>812</v>
      </c>
      <c r="AY241" s="24" t="s">
        <v>874</v>
      </c>
      <c r="BE241" s="214">
        <f>IF(N241="základní",J241,0)</f>
        <v>0</v>
      </c>
      <c r="BF241" s="214">
        <f>IF(N241="snížená",J241,0)</f>
        <v>0</v>
      </c>
      <c r="BG241" s="214">
        <f>IF(N241="zákl. přenesená",J241,0)</f>
        <v>0</v>
      </c>
      <c r="BH241" s="214">
        <f>IF(N241="sníž. přenesená",J241,0)</f>
        <v>0</v>
      </c>
      <c r="BI241" s="214">
        <f>IF(N241="nulová",J241,0)</f>
        <v>0</v>
      </c>
      <c r="BJ241" s="24" t="s">
        <v>810</v>
      </c>
      <c r="BK241" s="214">
        <f>ROUND(I241*H241,2)</f>
        <v>0</v>
      </c>
      <c r="BL241" s="24" t="s">
        <v>910</v>
      </c>
      <c r="BM241" s="24" t="s">
        <v>1055</v>
      </c>
    </row>
    <row r="242" spans="2:65" s="1" customFormat="1">
      <c r="B242" s="42"/>
      <c r="C242" s="64"/>
      <c r="D242" s="215" t="s">
        <v>884</v>
      </c>
      <c r="E242" s="64"/>
      <c r="F242" s="216" t="s">
        <v>955</v>
      </c>
      <c r="G242" s="64"/>
      <c r="H242" s="64"/>
      <c r="I242" s="171"/>
      <c r="J242" s="64"/>
      <c r="K242" s="64"/>
      <c r="L242" s="62"/>
      <c r="M242" s="217"/>
      <c r="N242" s="43"/>
      <c r="O242" s="43"/>
      <c r="P242" s="43"/>
      <c r="Q242" s="43"/>
      <c r="R242" s="43"/>
      <c r="S242" s="43"/>
      <c r="T242" s="79"/>
      <c r="AT242" s="24" t="s">
        <v>884</v>
      </c>
      <c r="AU242" s="24" t="s">
        <v>812</v>
      </c>
    </row>
    <row r="243" spans="2:65" s="1" customFormat="1" ht="27">
      <c r="B243" s="42"/>
      <c r="C243" s="64"/>
      <c r="D243" s="215" t="s">
        <v>913</v>
      </c>
      <c r="E243" s="64"/>
      <c r="F243" s="231" t="s">
        <v>956</v>
      </c>
      <c r="G243" s="64"/>
      <c r="H243" s="64"/>
      <c r="I243" s="171"/>
      <c r="J243" s="64"/>
      <c r="K243" s="64"/>
      <c r="L243" s="62"/>
      <c r="M243" s="217"/>
      <c r="N243" s="43"/>
      <c r="O243" s="43"/>
      <c r="P243" s="43"/>
      <c r="Q243" s="43"/>
      <c r="R243" s="43"/>
      <c r="S243" s="43"/>
      <c r="T243" s="79"/>
      <c r="AT243" s="24" t="s">
        <v>913</v>
      </c>
      <c r="AU243" s="24" t="s">
        <v>812</v>
      </c>
    </row>
    <row r="244" spans="2:65" s="12" customFormat="1">
      <c r="B244" s="218"/>
      <c r="C244" s="219"/>
      <c r="D244" s="220" t="s">
        <v>886</v>
      </c>
      <c r="E244" s="221" t="s">
        <v>801</v>
      </c>
      <c r="F244" s="222" t="s">
        <v>957</v>
      </c>
      <c r="G244" s="219"/>
      <c r="H244" s="223">
        <v>2.2999999999999998</v>
      </c>
      <c r="I244" s="224"/>
      <c r="J244" s="219"/>
      <c r="K244" s="219"/>
      <c r="L244" s="225"/>
      <c r="M244" s="226"/>
      <c r="N244" s="227"/>
      <c r="O244" s="227"/>
      <c r="P244" s="227"/>
      <c r="Q244" s="227"/>
      <c r="R244" s="227"/>
      <c r="S244" s="227"/>
      <c r="T244" s="228"/>
      <c r="AT244" s="229" t="s">
        <v>886</v>
      </c>
      <c r="AU244" s="229" t="s">
        <v>812</v>
      </c>
      <c r="AV244" s="12" t="s">
        <v>812</v>
      </c>
      <c r="AW244" s="12" t="s">
        <v>765</v>
      </c>
      <c r="AX244" s="12" t="s">
        <v>810</v>
      </c>
      <c r="AY244" s="229" t="s">
        <v>874</v>
      </c>
    </row>
    <row r="245" spans="2:65" s="1" customFormat="1" ht="22.5" customHeight="1">
      <c r="B245" s="42"/>
      <c r="C245" s="232" t="s">
        <v>1056</v>
      </c>
      <c r="D245" s="232" t="s">
        <v>902</v>
      </c>
      <c r="E245" s="233" t="s">
        <v>1057</v>
      </c>
      <c r="F245" s="234" t="s">
        <v>960</v>
      </c>
      <c r="G245" s="235" t="s">
        <v>925</v>
      </c>
      <c r="H245" s="236">
        <v>2.2999999999999998</v>
      </c>
      <c r="I245" s="237"/>
      <c r="J245" s="238">
        <f>ROUND(I245*H245,2)</f>
        <v>0</v>
      </c>
      <c r="K245" s="234" t="s">
        <v>801</v>
      </c>
      <c r="L245" s="239"/>
      <c r="M245" s="240" t="s">
        <v>801</v>
      </c>
      <c r="N245" s="241" t="s">
        <v>773</v>
      </c>
      <c r="O245" s="43"/>
      <c r="P245" s="212">
        <f>O245*H245</f>
        <v>0</v>
      </c>
      <c r="Q245" s="212">
        <v>0</v>
      </c>
      <c r="R245" s="212">
        <f>Q245*H245</f>
        <v>0</v>
      </c>
      <c r="S245" s="212">
        <v>0</v>
      </c>
      <c r="T245" s="213">
        <f>S245*H245</f>
        <v>0</v>
      </c>
      <c r="AR245" s="24" t="s">
        <v>932</v>
      </c>
      <c r="AT245" s="24" t="s">
        <v>902</v>
      </c>
      <c r="AU245" s="24" t="s">
        <v>812</v>
      </c>
      <c r="AY245" s="24" t="s">
        <v>874</v>
      </c>
      <c r="BE245" s="214">
        <f>IF(N245="základní",J245,0)</f>
        <v>0</v>
      </c>
      <c r="BF245" s="214">
        <f>IF(N245="snížená",J245,0)</f>
        <v>0</v>
      </c>
      <c r="BG245" s="214">
        <f>IF(N245="zákl. přenesená",J245,0)</f>
        <v>0</v>
      </c>
      <c r="BH245" s="214">
        <f>IF(N245="sníž. přenesená",J245,0)</f>
        <v>0</v>
      </c>
      <c r="BI245" s="214">
        <f>IF(N245="nulová",J245,0)</f>
        <v>0</v>
      </c>
      <c r="BJ245" s="24" t="s">
        <v>810</v>
      </c>
      <c r="BK245" s="214">
        <f>ROUND(I245*H245,2)</f>
        <v>0</v>
      </c>
      <c r="BL245" s="24" t="s">
        <v>910</v>
      </c>
      <c r="BM245" s="24" t="s">
        <v>1058</v>
      </c>
    </row>
    <row r="246" spans="2:65" s="1" customFormat="1">
      <c r="B246" s="42"/>
      <c r="C246" s="64"/>
      <c r="D246" s="215" t="s">
        <v>884</v>
      </c>
      <c r="E246" s="64"/>
      <c r="F246" s="216" t="s">
        <v>960</v>
      </c>
      <c r="G246" s="64"/>
      <c r="H246" s="64"/>
      <c r="I246" s="171"/>
      <c r="J246" s="64"/>
      <c r="K246" s="64"/>
      <c r="L246" s="62"/>
      <c r="M246" s="217"/>
      <c r="N246" s="43"/>
      <c r="O246" s="43"/>
      <c r="P246" s="43"/>
      <c r="Q246" s="43"/>
      <c r="R246" s="43"/>
      <c r="S246" s="43"/>
      <c r="T246" s="79"/>
      <c r="AT246" s="24" t="s">
        <v>884</v>
      </c>
      <c r="AU246" s="24" t="s">
        <v>812</v>
      </c>
    </row>
    <row r="247" spans="2:65" s="1" customFormat="1" ht="27">
      <c r="B247" s="42"/>
      <c r="C247" s="64"/>
      <c r="D247" s="220" t="s">
        <v>913</v>
      </c>
      <c r="E247" s="64"/>
      <c r="F247" s="242" t="s">
        <v>956</v>
      </c>
      <c r="G247" s="64"/>
      <c r="H247" s="64"/>
      <c r="I247" s="171"/>
      <c r="J247" s="64"/>
      <c r="K247" s="64"/>
      <c r="L247" s="62"/>
      <c r="M247" s="217"/>
      <c r="N247" s="43"/>
      <c r="O247" s="43"/>
      <c r="P247" s="43"/>
      <c r="Q247" s="43"/>
      <c r="R247" s="43"/>
      <c r="S247" s="43"/>
      <c r="T247" s="79"/>
      <c r="AT247" s="24" t="s">
        <v>913</v>
      </c>
      <c r="AU247" s="24" t="s">
        <v>812</v>
      </c>
    </row>
    <row r="248" spans="2:65" s="1" customFormat="1" ht="44.25" customHeight="1">
      <c r="B248" s="42"/>
      <c r="C248" s="203" t="s">
        <v>1059</v>
      </c>
      <c r="D248" s="203" t="s">
        <v>877</v>
      </c>
      <c r="E248" s="204" t="s">
        <v>1060</v>
      </c>
      <c r="F248" s="205" t="s">
        <v>1017</v>
      </c>
      <c r="G248" s="206" t="s">
        <v>964</v>
      </c>
      <c r="H248" s="207">
        <v>1</v>
      </c>
      <c r="I248" s="208"/>
      <c r="J248" s="209">
        <f>ROUND(I248*H248,2)</f>
        <v>0</v>
      </c>
      <c r="K248" s="205" t="s">
        <v>801</v>
      </c>
      <c r="L248" s="62"/>
      <c r="M248" s="210" t="s">
        <v>801</v>
      </c>
      <c r="N248" s="211" t="s">
        <v>773</v>
      </c>
      <c r="O248" s="43"/>
      <c r="P248" s="212">
        <f>O248*H248</f>
        <v>0</v>
      </c>
      <c r="Q248" s="212">
        <v>1.1E-4</v>
      </c>
      <c r="R248" s="212">
        <f>Q248*H248</f>
        <v>1.1E-4</v>
      </c>
      <c r="S248" s="212">
        <v>0</v>
      </c>
      <c r="T248" s="213">
        <f>S248*H248</f>
        <v>0</v>
      </c>
      <c r="AR248" s="24" t="s">
        <v>910</v>
      </c>
      <c r="AT248" s="24" t="s">
        <v>877</v>
      </c>
      <c r="AU248" s="24" t="s">
        <v>812</v>
      </c>
      <c r="AY248" s="24" t="s">
        <v>874</v>
      </c>
      <c r="BE248" s="214">
        <f>IF(N248="základní",J248,0)</f>
        <v>0</v>
      </c>
      <c r="BF248" s="214">
        <f>IF(N248="snížená",J248,0)</f>
        <v>0</v>
      </c>
      <c r="BG248" s="214">
        <f>IF(N248="zákl. přenesená",J248,0)</f>
        <v>0</v>
      </c>
      <c r="BH248" s="214">
        <f>IF(N248="sníž. přenesená",J248,0)</f>
        <v>0</v>
      </c>
      <c r="BI248" s="214">
        <f>IF(N248="nulová",J248,0)</f>
        <v>0</v>
      </c>
      <c r="BJ248" s="24" t="s">
        <v>810</v>
      </c>
      <c r="BK248" s="214">
        <f>ROUND(I248*H248,2)</f>
        <v>0</v>
      </c>
      <c r="BL248" s="24" t="s">
        <v>910</v>
      </c>
      <c r="BM248" s="24" t="s">
        <v>1061</v>
      </c>
    </row>
    <row r="249" spans="2:65" s="1" customFormat="1" ht="40.5">
      <c r="B249" s="42"/>
      <c r="C249" s="64"/>
      <c r="D249" s="215" t="s">
        <v>884</v>
      </c>
      <c r="E249" s="64"/>
      <c r="F249" s="216" t="s">
        <v>1017</v>
      </c>
      <c r="G249" s="64"/>
      <c r="H249" s="64"/>
      <c r="I249" s="171"/>
      <c r="J249" s="64"/>
      <c r="K249" s="64"/>
      <c r="L249" s="62"/>
      <c r="M249" s="217"/>
      <c r="N249" s="43"/>
      <c r="O249" s="43"/>
      <c r="P249" s="43"/>
      <c r="Q249" s="43"/>
      <c r="R249" s="43"/>
      <c r="S249" s="43"/>
      <c r="T249" s="79"/>
      <c r="AT249" s="24" t="s">
        <v>884</v>
      </c>
      <c r="AU249" s="24" t="s">
        <v>812</v>
      </c>
    </row>
    <row r="250" spans="2:65" s="1" customFormat="1" ht="40.5">
      <c r="B250" s="42"/>
      <c r="C250" s="64"/>
      <c r="D250" s="215" t="s">
        <v>913</v>
      </c>
      <c r="E250" s="64"/>
      <c r="F250" s="231" t="s">
        <v>966</v>
      </c>
      <c r="G250" s="64"/>
      <c r="H250" s="64"/>
      <c r="I250" s="171"/>
      <c r="J250" s="64"/>
      <c r="K250" s="64"/>
      <c r="L250" s="62"/>
      <c r="M250" s="217"/>
      <c r="N250" s="43"/>
      <c r="O250" s="43"/>
      <c r="P250" s="43"/>
      <c r="Q250" s="43"/>
      <c r="R250" s="43"/>
      <c r="S250" s="43"/>
      <c r="T250" s="79"/>
      <c r="AT250" s="24" t="s">
        <v>913</v>
      </c>
      <c r="AU250" s="24" t="s">
        <v>812</v>
      </c>
    </row>
    <row r="251" spans="2:65" s="12" customFormat="1">
      <c r="B251" s="218"/>
      <c r="C251" s="219"/>
      <c r="D251" s="220" t="s">
        <v>886</v>
      </c>
      <c r="E251" s="221" t="s">
        <v>801</v>
      </c>
      <c r="F251" s="222" t="s">
        <v>810</v>
      </c>
      <c r="G251" s="219"/>
      <c r="H251" s="223">
        <v>1</v>
      </c>
      <c r="I251" s="224"/>
      <c r="J251" s="219"/>
      <c r="K251" s="219"/>
      <c r="L251" s="225"/>
      <c r="M251" s="226"/>
      <c r="N251" s="227"/>
      <c r="O251" s="227"/>
      <c r="P251" s="227"/>
      <c r="Q251" s="227"/>
      <c r="R251" s="227"/>
      <c r="S251" s="227"/>
      <c r="T251" s="228"/>
      <c r="AT251" s="229" t="s">
        <v>886</v>
      </c>
      <c r="AU251" s="229" t="s">
        <v>812</v>
      </c>
      <c r="AV251" s="12" t="s">
        <v>812</v>
      </c>
      <c r="AW251" s="12" t="s">
        <v>765</v>
      </c>
      <c r="AX251" s="12" t="s">
        <v>810</v>
      </c>
      <c r="AY251" s="229" t="s">
        <v>874</v>
      </c>
    </row>
    <row r="252" spans="2:65" s="1" customFormat="1" ht="31.5" customHeight="1">
      <c r="B252" s="42"/>
      <c r="C252" s="232" t="s">
        <v>1062</v>
      </c>
      <c r="D252" s="232" t="s">
        <v>902</v>
      </c>
      <c r="E252" s="233" t="s">
        <v>1063</v>
      </c>
      <c r="F252" s="234" t="s">
        <v>969</v>
      </c>
      <c r="G252" s="235" t="s">
        <v>964</v>
      </c>
      <c r="H252" s="236">
        <v>1</v>
      </c>
      <c r="I252" s="237"/>
      <c r="J252" s="238">
        <f>ROUND(I252*H252,2)</f>
        <v>0</v>
      </c>
      <c r="K252" s="234" t="s">
        <v>801</v>
      </c>
      <c r="L252" s="239"/>
      <c r="M252" s="240" t="s">
        <v>801</v>
      </c>
      <c r="N252" s="241" t="s">
        <v>773</v>
      </c>
      <c r="O252" s="43"/>
      <c r="P252" s="212">
        <f>O252*H252</f>
        <v>0</v>
      </c>
      <c r="Q252" s="212">
        <v>0</v>
      </c>
      <c r="R252" s="212">
        <f>Q252*H252</f>
        <v>0</v>
      </c>
      <c r="S252" s="212">
        <v>0</v>
      </c>
      <c r="T252" s="213">
        <f>S252*H252</f>
        <v>0</v>
      </c>
      <c r="AR252" s="24" t="s">
        <v>932</v>
      </c>
      <c r="AT252" s="24" t="s">
        <v>902</v>
      </c>
      <c r="AU252" s="24" t="s">
        <v>812</v>
      </c>
      <c r="AY252" s="24" t="s">
        <v>874</v>
      </c>
      <c r="BE252" s="214">
        <f>IF(N252="základní",J252,0)</f>
        <v>0</v>
      </c>
      <c r="BF252" s="214">
        <f>IF(N252="snížená",J252,0)</f>
        <v>0</v>
      </c>
      <c r="BG252" s="214">
        <f>IF(N252="zákl. přenesená",J252,0)</f>
        <v>0</v>
      </c>
      <c r="BH252" s="214">
        <f>IF(N252="sníž. přenesená",J252,0)</f>
        <v>0</v>
      </c>
      <c r="BI252" s="214">
        <f>IF(N252="nulová",J252,0)</f>
        <v>0</v>
      </c>
      <c r="BJ252" s="24" t="s">
        <v>810</v>
      </c>
      <c r="BK252" s="214">
        <f>ROUND(I252*H252,2)</f>
        <v>0</v>
      </c>
      <c r="BL252" s="24" t="s">
        <v>910</v>
      </c>
      <c r="BM252" s="24" t="s">
        <v>1064</v>
      </c>
    </row>
    <row r="253" spans="2:65" s="1" customFormat="1" ht="27">
      <c r="B253" s="42"/>
      <c r="C253" s="64"/>
      <c r="D253" s="215" t="s">
        <v>884</v>
      </c>
      <c r="E253" s="64"/>
      <c r="F253" s="216" t="s">
        <v>969</v>
      </c>
      <c r="G253" s="64"/>
      <c r="H253" s="64"/>
      <c r="I253" s="171"/>
      <c r="J253" s="64"/>
      <c r="K253" s="64"/>
      <c r="L253" s="62"/>
      <c r="M253" s="217"/>
      <c r="N253" s="43"/>
      <c r="O253" s="43"/>
      <c r="P253" s="43"/>
      <c r="Q253" s="43"/>
      <c r="R253" s="43"/>
      <c r="S253" s="43"/>
      <c r="T253" s="79"/>
      <c r="AT253" s="24" t="s">
        <v>884</v>
      </c>
      <c r="AU253" s="24" t="s">
        <v>812</v>
      </c>
    </row>
    <row r="254" spans="2:65" s="1" customFormat="1" ht="40.5">
      <c r="B254" s="42"/>
      <c r="C254" s="64"/>
      <c r="D254" s="220" t="s">
        <v>913</v>
      </c>
      <c r="E254" s="64"/>
      <c r="F254" s="242" t="s">
        <v>966</v>
      </c>
      <c r="G254" s="64"/>
      <c r="H254" s="64"/>
      <c r="I254" s="171"/>
      <c r="J254" s="64"/>
      <c r="K254" s="64"/>
      <c r="L254" s="62"/>
      <c r="M254" s="217"/>
      <c r="N254" s="43"/>
      <c r="O254" s="43"/>
      <c r="P254" s="43"/>
      <c r="Q254" s="43"/>
      <c r="R254" s="43"/>
      <c r="S254" s="43"/>
      <c r="T254" s="79"/>
      <c r="AT254" s="24" t="s">
        <v>913</v>
      </c>
      <c r="AU254" s="24" t="s">
        <v>812</v>
      </c>
    </row>
    <row r="255" spans="2:65" s="1" customFormat="1" ht="31.5" customHeight="1">
      <c r="B255" s="42"/>
      <c r="C255" s="203" t="s">
        <v>1065</v>
      </c>
      <c r="D255" s="203" t="s">
        <v>877</v>
      </c>
      <c r="E255" s="204" t="s">
        <v>1066</v>
      </c>
      <c r="F255" s="205" t="s">
        <v>973</v>
      </c>
      <c r="G255" s="206" t="s">
        <v>964</v>
      </c>
      <c r="H255" s="207">
        <v>3</v>
      </c>
      <c r="I255" s="208"/>
      <c r="J255" s="209">
        <f>ROUND(I255*H255,2)</f>
        <v>0</v>
      </c>
      <c r="K255" s="205" t="s">
        <v>801</v>
      </c>
      <c r="L255" s="62"/>
      <c r="M255" s="210" t="s">
        <v>801</v>
      </c>
      <c r="N255" s="211" t="s">
        <v>773</v>
      </c>
      <c r="O255" s="43"/>
      <c r="P255" s="212">
        <f>O255*H255</f>
        <v>0</v>
      </c>
      <c r="Q255" s="212">
        <v>1.1E-4</v>
      </c>
      <c r="R255" s="212">
        <f>Q255*H255</f>
        <v>3.3E-4</v>
      </c>
      <c r="S255" s="212">
        <v>0</v>
      </c>
      <c r="T255" s="213">
        <f>S255*H255</f>
        <v>0</v>
      </c>
      <c r="AR255" s="24" t="s">
        <v>910</v>
      </c>
      <c r="AT255" s="24" t="s">
        <v>877</v>
      </c>
      <c r="AU255" s="24" t="s">
        <v>812</v>
      </c>
      <c r="AY255" s="24" t="s">
        <v>874</v>
      </c>
      <c r="BE255" s="214">
        <f>IF(N255="základní",J255,0)</f>
        <v>0</v>
      </c>
      <c r="BF255" s="214">
        <f>IF(N255="snížená",J255,0)</f>
        <v>0</v>
      </c>
      <c r="BG255" s="214">
        <f>IF(N255="zákl. přenesená",J255,0)</f>
        <v>0</v>
      </c>
      <c r="BH255" s="214">
        <f>IF(N255="sníž. přenesená",J255,0)</f>
        <v>0</v>
      </c>
      <c r="BI255" s="214">
        <f>IF(N255="nulová",J255,0)</f>
        <v>0</v>
      </c>
      <c r="BJ255" s="24" t="s">
        <v>810</v>
      </c>
      <c r="BK255" s="214">
        <f>ROUND(I255*H255,2)</f>
        <v>0</v>
      </c>
      <c r="BL255" s="24" t="s">
        <v>910</v>
      </c>
      <c r="BM255" s="24" t="s">
        <v>1067</v>
      </c>
    </row>
    <row r="256" spans="2:65" s="1" customFormat="1" ht="27">
      <c r="B256" s="42"/>
      <c r="C256" s="64"/>
      <c r="D256" s="215" t="s">
        <v>884</v>
      </c>
      <c r="E256" s="64"/>
      <c r="F256" s="216" t="s">
        <v>973</v>
      </c>
      <c r="G256" s="64"/>
      <c r="H256" s="64"/>
      <c r="I256" s="171"/>
      <c r="J256" s="64"/>
      <c r="K256" s="64"/>
      <c r="L256" s="62"/>
      <c r="M256" s="217"/>
      <c r="N256" s="43"/>
      <c r="O256" s="43"/>
      <c r="P256" s="43"/>
      <c r="Q256" s="43"/>
      <c r="R256" s="43"/>
      <c r="S256" s="43"/>
      <c r="T256" s="79"/>
      <c r="AT256" s="24" t="s">
        <v>884</v>
      </c>
      <c r="AU256" s="24" t="s">
        <v>812</v>
      </c>
    </row>
    <row r="257" spans="2:65" s="1" customFormat="1" ht="27">
      <c r="B257" s="42"/>
      <c r="C257" s="64"/>
      <c r="D257" s="215" t="s">
        <v>913</v>
      </c>
      <c r="E257" s="64"/>
      <c r="F257" s="231" t="s">
        <v>956</v>
      </c>
      <c r="G257" s="64"/>
      <c r="H257" s="64"/>
      <c r="I257" s="171"/>
      <c r="J257" s="64"/>
      <c r="K257" s="64"/>
      <c r="L257" s="62"/>
      <c r="M257" s="217"/>
      <c r="N257" s="43"/>
      <c r="O257" s="43"/>
      <c r="P257" s="43"/>
      <c r="Q257" s="43"/>
      <c r="R257" s="43"/>
      <c r="S257" s="43"/>
      <c r="T257" s="79"/>
      <c r="AT257" s="24" t="s">
        <v>913</v>
      </c>
      <c r="AU257" s="24" t="s">
        <v>812</v>
      </c>
    </row>
    <row r="258" spans="2:65" s="12" customFormat="1">
      <c r="B258" s="218"/>
      <c r="C258" s="219"/>
      <c r="D258" s="220" t="s">
        <v>886</v>
      </c>
      <c r="E258" s="221" t="s">
        <v>801</v>
      </c>
      <c r="F258" s="222" t="s">
        <v>892</v>
      </c>
      <c r="G258" s="219"/>
      <c r="H258" s="223">
        <v>3</v>
      </c>
      <c r="I258" s="224"/>
      <c r="J258" s="219"/>
      <c r="K258" s="219"/>
      <c r="L258" s="225"/>
      <c r="M258" s="226"/>
      <c r="N258" s="227"/>
      <c r="O258" s="227"/>
      <c r="P258" s="227"/>
      <c r="Q258" s="227"/>
      <c r="R258" s="227"/>
      <c r="S258" s="227"/>
      <c r="T258" s="228"/>
      <c r="AT258" s="229" t="s">
        <v>886</v>
      </c>
      <c r="AU258" s="229" t="s">
        <v>812</v>
      </c>
      <c r="AV258" s="12" t="s">
        <v>812</v>
      </c>
      <c r="AW258" s="12" t="s">
        <v>765</v>
      </c>
      <c r="AX258" s="12" t="s">
        <v>810</v>
      </c>
      <c r="AY258" s="229" t="s">
        <v>874</v>
      </c>
    </row>
    <row r="259" spans="2:65" s="1" customFormat="1" ht="31.5" customHeight="1">
      <c r="B259" s="42"/>
      <c r="C259" s="232" t="s">
        <v>1068</v>
      </c>
      <c r="D259" s="232" t="s">
        <v>902</v>
      </c>
      <c r="E259" s="233" t="s">
        <v>1069</v>
      </c>
      <c r="F259" s="234" t="s">
        <v>977</v>
      </c>
      <c r="G259" s="235" t="s">
        <v>964</v>
      </c>
      <c r="H259" s="236">
        <v>3</v>
      </c>
      <c r="I259" s="237"/>
      <c r="J259" s="238">
        <f>ROUND(I259*H259,2)</f>
        <v>0</v>
      </c>
      <c r="K259" s="234" t="s">
        <v>801</v>
      </c>
      <c r="L259" s="239"/>
      <c r="M259" s="240" t="s">
        <v>801</v>
      </c>
      <c r="N259" s="241" t="s">
        <v>773</v>
      </c>
      <c r="O259" s="43"/>
      <c r="P259" s="212">
        <f>O259*H259</f>
        <v>0</v>
      </c>
      <c r="Q259" s="212">
        <v>0</v>
      </c>
      <c r="R259" s="212">
        <f>Q259*H259</f>
        <v>0</v>
      </c>
      <c r="S259" s="212">
        <v>0</v>
      </c>
      <c r="T259" s="213">
        <f>S259*H259</f>
        <v>0</v>
      </c>
      <c r="AR259" s="24" t="s">
        <v>932</v>
      </c>
      <c r="AT259" s="24" t="s">
        <v>902</v>
      </c>
      <c r="AU259" s="24" t="s">
        <v>812</v>
      </c>
      <c r="AY259" s="24" t="s">
        <v>874</v>
      </c>
      <c r="BE259" s="214">
        <f>IF(N259="základní",J259,0)</f>
        <v>0</v>
      </c>
      <c r="BF259" s="214">
        <f>IF(N259="snížená",J259,0)</f>
        <v>0</v>
      </c>
      <c r="BG259" s="214">
        <f>IF(N259="zákl. přenesená",J259,0)</f>
        <v>0</v>
      </c>
      <c r="BH259" s="214">
        <f>IF(N259="sníž. přenesená",J259,0)</f>
        <v>0</v>
      </c>
      <c r="BI259" s="214">
        <f>IF(N259="nulová",J259,0)</f>
        <v>0</v>
      </c>
      <c r="BJ259" s="24" t="s">
        <v>810</v>
      </c>
      <c r="BK259" s="214">
        <f>ROUND(I259*H259,2)</f>
        <v>0</v>
      </c>
      <c r="BL259" s="24" t="s">
        <v>910</v>
      </c>
      <c r="BM259" s="24" t="s">
        <v>1070</v>
      </c>
    </row>
    <row r="260" spans="2:65" s="1" customFormat="1" ht="27">
      <c r="B260" s="42"/>
      <c r="C260" s="64"/>
      <c r="D260" s="215" t="s">
        <v>884</v>
      </c>
      <c r="E260" s="64"/>
      <c r="F260" s="216" t="s">
        <v>977</v>
      </c>
      <c r="G260" s="64"/>
      <c r="H260" s="64"/>
      <c r="I260" s="171"/>
      <c r="J260" s="64"/>
      <c r="K260" s="64"/>
      <c r="L260" s="62"/>
      <c r="M260" s="217"/>
      <c r="N260" s="43"/>
      <c r="O260" s="43"/>
      <c r="P260" s="43"/>
      <c r="Q260" s="43"/>
      <c r="R260" s="43"/>
      <c r="S260" s="43"/>
      <c r="T260" s="79"/>
      <c r="AT260" s="24" t="s">
        <v>884</v>
      </c>
      <c r="AU260" s="24" t="s">
        <v>812</v>
      </c>
    </row>
    <row r="261" spans="2:65" s="1" customFormat="1" ht="27">
      <c r="B261" s="42"/>
      <c r="C261" s="64"/>
      <c r="D261" s="220" t="s">
        <v>913</v>
      </c>
      <c r="E261" s="64"/>
      <c r="F261" s="242" t="s">
        <v>956</v>
      </c>
      <c r="G261" s="64"/>
      <c r="H261" s="64"/>
      <c r="I261" s="171"/>
      <c r="J261" s="64"/>
      <c r="K261" s="64"/>
      <c r="L261" s="62"/>
      <c r="M261" s="217"/>
      <c r="N261" s="43"/>
      <c r="O261" s="43"/>
      <c r="P261" s="43"/>
      <c r="Q261" s="43"/>
      <c r="R261" s="43"/>
      <c r="S261" s="43"/>
      <c r="T261" s="79"/>
      <c r="AT261" s="24" t="s">
        <v>913</v>
      </c>
      <c r="AU261" s="24" t="s">
        <v>812</v>
      </c>
    </row>
    <row r="262" spans="2:65" s="1" customFormat="1" ht="22.5" customHeight="1">
      <c r="B262" s="42"/>
      <c r="C262" s="203" t="s">
        <v>1071</v>
      </c>
      <c r="D262" s="203" t="s">
        <v>877</v>
      </c>
      <c r="E262" s="204" t="s">
        <v>1072</v>
      </c>
      <c r="F262" s="205" t="s">
        <v>1073</v>
      </c>
      <c r="G262" s="206" t="s">
        <v>964</v>
      </c>
      <c r="H262" s="207">
        <v>1</v>
      </c>
      <c r="I262" s="208"/>
      <c r="J262" s="209">
        <f>ROUND(I262*H262,2)</f>
        <v>0</v>
      </c>
      <c r="K262" s="205" t="s">
        <v>801</v>
      </c>
      <c r="L262" s="62"/>
      <c r="M262" s="210" t="s">
        <v>801</v>
      </c>
      <c r="N262" s="211" t="s">
        <v>773</v>
      </c>
      <c r="O262" s="43"/>
      <c r="P262" s="212">
        <f>O262*H262</f>
        <v>0</v>
      </c>
      <c r="Q262" s="212">
        <v>1.1E-4</v>
      </c>
      <c r="R262" s="212">
        <f>Q262*H262</f>
        <v>1.1E-4</v>
      </c>
      <c r="S262" s="212">
        <v>0</v>
      </c>
      <c r="T262" s="213">
        <f>S262*H262</f>
        <v>0</v>
      </c>
      <c r="AR262" s="24" t="s">
        <v>910</v>
      </c>
      <c r="AT262" s="24" t="s">
        <v>877</v>
      </c>
      <c r="AU262" s="24" t="s">
        <v>812</v>
      </c>
      <c r="AY262" s="24" t="s">
        <v>874</v>
      </c>
      <c r="BE262" s="214">
        <f>IF(N262="základní",J262,0)</f>
        <v>0</v>
      </c>
      <c r="BF262" s="214">
        <f>IF(N262="snížená",J262,0)</f>
        <v>0</v>
      </c>
      <c r="BG262" s="214">
        <f>IF(N262="zákl. přenesená",J262,0)</f>
        <v>0</v>
      </c>
      <c r="BH262" s="214">
        <f>IF(N262="sníž. přenesená",J262,0)</f>
        <v>0</v>
      </c>
      <c r="BI262" s="214">
        <f>IF(N262="nulová",J262,0)</f>
        <v>0</v>
      </c>
      <c r="BJ262" s="24" t="s">
        <v>810</v>
      </c>
      <c r="BK262" s="214">
        <f>ROUND(I262*H262,2)</f>
        <v>0</v>
      </c>
      <c r="BL262" s="24" t="s">
        <v>910</v>
      </c>
      <c r="BM262" s="24" t="s">
        <v>1074</v>
      </c>
    </row>
    <row r="263" spans="2:65" s="1" customFormat="1">
      <c r="B263" s="42"/>
      <c r="C263" s="64"/>
      <c r="D263" s="215" t="s">
        <v>884</v>
      </c>
      <c r="E263" s="64"/>
      <c r="F263" s="216" t="s">
        <v>981</v>
      </c>
      <c r="G263" s="64"/>
      <c r="H263" s="64"/>
      <c r="I263" s="171"/>
      <c r="J263" s="64"/>
      <c r="K263" s="64"/>
      <c r="L263" s="62"/>
      <c r="M263" s="217"/>
      <c r="N263" s="43"/>
      <c r="O263" s="43"/>
      <c r="P263" s="43"/>
      <c r="Q263" s="43"/>
      <c r="R263" s="43"/>
      <c r="S263" s="43"/>
      <c r="T263" s="79"/>
      <c r="AT263" s="24" t="s">
        <v>884</v>
      </c>
      <c r="AU263" s="24" t="s">
        <v>812</v>
      </c>
    </row>
    <row r="264" spans="2:65" s="1" customFormat="1" ht="27">
      <c r="B264" s="42"/>
      <c r="C264" s="64"/>
      <c r="D264" s="215" t="s">
        <v>913</v>
      </c>
      <c r="E264" s="64"/>
      <c r="F264" s="231" t="s">
        <v>956</v>
      </c>
      <c r="G264" s="64"/>
      <c r="H264" s="64"/>
      <c r="I264" s="171"/>
      <c r="J264" s="64"/>
      <c r="K264" s="64"/>
      <c r="L264" s="62"/>
      <c r="M264" s="217"/>
      <c r="N264" s="43"/>
      <c r="O264" s="43"/>
      <c r="P264" s="43"/>
      <c r="Q264" s="43"/>
      <c r="R264" s="43"/>
      <c r="S264" s="43"/>
      <c r="T264" s="79"/>
      <c r="AT264" s="24" t="s">
        <v>913</v>
      </c>
      <c r="AU264" s="24" t="s">
        <v>812</v>
      </c>
    </row>
    <row r="265" spans="2:65" s="12" customFormat="1">
      <c r="B265" s="218"/>
      <c r="C265" s="219"/>
      <c r="D265" s="220" t="s">
        <v>886</v>
      </c>
      <c r="E265" s="221" t="s">
        <v>801</v>
      </c>
      <c r="F265" s="222" t="s">
        <v>810</v>
      </c>
      <c r="G265" s="219"/>
      <c r="H265" s="223">
        <v>1</v>
      </c>
      <c r="I265" s="224"/>
      <c r="J265" s="219"/>
      <c r="K265" s="219"/>
      <c r="L265" s="225"/>
      <c r="M265" s="226"/>
      <c r="N265" s="227"/>
      <c r="O265" s="227"/>
      <c r="P265" s="227"/>
      <c r="Q265" s="227"/>
      <c r="R265" s="227"/>
      <c r="S265" s="227"/>
      <c r="T265" s="228"/>
      <c r="AT265" s="229" t="s">
        <v>886</v>
      </c>
      <c r="AU265" s="229" t="s">
        <v>812</v>
      </c>
      <c r="AV265" s="12" t="s">
        <v>812</v>
      </c>
      <c r="AW265" s="12" t="s">
        <v>765</v>
      </c>
      <c r="AX265" s="12" t="s">
        <v>810</v>
      </c>
      <c r="AY265" s="229" t="s">
        <v>874</v>
      </c>
    </row>
    <row r="266" spans="2:65" s="1" customFormat="1" ht="22.5" customHeight="1">
      <c r="B266" s="42"/>
      <c r="C266" s="232" t="s">
        <v>1075</v>
      </c>
      <c r="D266" s="232" t="s">
        <v>902</v>
      </c>
      <c r="E266" s="233" t="s">
        <v>1076</v>
      </c>
      <c r="F266" s="234" t="s">
        <v>981</v>
      </c>
      <c r="G266" s="235" t="s">
        <v>964</v>
      </c>
      <c r="H266" s="236">
        <v>1</v>
      </c>
      <c r="I266" s="237"/>
      <c r="J266" s="238">
        <f>ROUND(I266*H266,2)</f>
        <v>0</v>
      </c>
      <c r="K266" s="234" t="s">
        <v>801</v>
      </c>
      <c r="L266" s="239"/>
      <c r="M266" s="240" t="s">
        <v>801</v>
      </c>
      <c r="N266" s="241" t="s">
        <v>773</v>
      </c>
      <c r="O266" s="43"/>
      <c r="P266" s="212">
        <f>O266*H266</f>
        <v>0</v>
      </c>
      <c r="Q266" s="212">
        <v>0</v>
      </c>
      <c r="R266" s="212">
        <f>Q266*H266</f>
        <v>0</v>
      </c>
      <c r="S266" s="212">
        <v>0</v>
      </c>
      <c r="T266" s="213">
        <f>S266*H266</f>
        <v>0</v>
      </c>
      <c r="AR266" s="24" t="s">
        <v>932</v>
      </c>
      <c r="AT266" s="24" t="s">
        <v>902</v>
      </c>
      <c r="AU266" s="24" t="s">
        <v>812</v>
      </c>
      <c r="AY266" s="24" t="s">
        <v>874</v>
      </c>
      <c r="BE266" s="214">
        <f>IF(N266="základní",J266,0)</f>
        <v>0</v>
      </c>
      <c r="BF266" s="214">
        <f>IF(N266="snížená",J266,0)</f>
        <v>0</v>
      </c>
      <c r="BG266" s="214">
        <f>IF(N266="zákl. přenesená",J266,0)</f>
        <v>0</v>
      </c>
      <c r="BH266" s="214">
        <f>IF(N266="sníž. přenesená",J266,0)</f>
        <v>0</v>
      </c>
      <c r="BI266" s="214">
        <f>IF(N266="nulová",J266,0)</f>
        <v>0</v>
      </c>
      <c r="BJ266" s="24" t="s">
        <v>810</v>
      </c>
      <c r="BK266" s="214">
        <f>ROUND(I266*H266,2)</f>
        <v>0</v>
      </c>
      <c r="BL266" s="24" t="s">
        <v>910</v>
      </c>
      <c r="BM266" s="24" t="s">
        <v>1077</v>
      </c>
    </row>
    <row r="267" spans="2:65" s="1" customFormat="1">
      <c r="B267" s="42"/>
      <c r="C267" s="64"/>
      <c r="D267" s="215" t="s">
        <v>884</v>
      </c>
      <c r="E267" s="64"/>
      <c r="F267" s="216" t="s">
        <v>981</v>
      </c>
      <c r="G267" s="64"/>
      <c r="H267" s="64"/>
      <c r="I267" s="171"/>
      <c r="J267" s="64"/>
      <c r="K267" s="64"/>
      <c r="L267" s="62"/>
      <c r="M267" s="217"/>
      <c r="N267" s="43"/>
      <c r="O267" s="43"/>
      <c r="P267" s="43"/>
      <c r="Q267" s="43"/>
      <c r="R267" s="43"/>
      <c r="S267" s="43"/>
      <c r="T267" s="79"/>
      <c r="AT267" s="24" t="s">
        <v>884</v>
      </c>
      <c r="AU267" s="24" t="s">
        <v>812</v>
      </c>
    </row>
    <row r="268" spans="2:65" s="1" customFormat="1" ht="27">
      <c r="B268" s="42"/>
      <c r="C268" s="64"/>
      <c r="D268" s="220" t="s">
        <v>913</v>
      </c>
      <c r="E268" s="64"/>
      <c r="F268" s="242" t="s">
        <v>956</v>
      </c>
      <c r="G268" s="64"/>
      <c r="H268" s="64"/>
      <c r="I268" s="171"/>
      <c r="J268" s="64"/>
      <c r="K268" s="64"/>
      <c r="L268" s="62"/>
      <c r="M268" s="217"/>
      <c r="N268" s="43"/>
      <c r="O268" s="43"/>
      <c r="P268" s="43"/>
      <c r="Q268" s="43"/>
      <c r="R268" s="43"/>
      <c r="S268" s="43"/>
      <c r="T268" s="79"/>
      <c r="AT268" s="24" t="s">
        <v>913</v>
      </c>
      <c r="AU268" s="24" t="s">
        <v>812</v>
      </c>
    </row>
    <row r="269" spans="2:65" s="1" customFormat="1" ht="31.5" customHeight="1">
      <c r="B269" s="42"/>
      <c r="C269" s="203" t="s">
        <v>1078</v>
      </c>
      <c r="D269" s="203" t="s">
        <v>877</v>
      </c>
      <c r="E269" s="204" t="s">
        <v>1079</v>
      </c>
      <c r="F269" s="205" t="s">
        <v>987</v>
      </c>
      <c r="G269" s="206" t="s">
        <v>964</v>
      </c>
      <c r="H269" s="207">
        <v>1</v>
      </c>
      <c r="I269" s="208"/>
      <c r="J269" s="209">
        <f>ROUND(I269*H269,2)</f>
        <v>0</v>
      </c>
      <c r="K269" s="205" t="s">
        <v>801</v>
      </c>
      <c r="L269" s="62"/>
      <c r="M269" s="210" t="s">
        <v>801</v>
      </c>
      <c r="N269" s="211" t="s">
        <v>773</v>
      </c>
      <c r="O269" s="43"/>
      <c r="P269" s="212">
        <f>O269*H269</f>
        <v>0</v>
      </c>
      <c r="Q269" s="212">
        <v>1.1E-4</v>
      </c>
      <c r="R269" s="212">
        <f>Q269*H269</f>
        <v>1.1E-4</v>
      </c>
      <c r="S269" s="212">
        <v>0</v>
      </c>
      <c r="T269" s="213">
        <f>S269*H269</f>
        <v>0</v>
      </c>
      <c r="AR269" s="24" t="s">
        <v>910</v>
      </c>
      <c r="AT269" s="24" t="s">
        <v>877</v>
      </c>
      <c r="AU269" s="24" t="s">
        <v>812</v>
      </c>
      <c r="AY269" s="24" t="s">
        <v>874</v>
      </c>
      <c r="BE269" s="214">
        <f>IF(N269="základní",J269,0)</f>
        <v>0</v>
      </c>
      <c r="BF269" s="214">
        <f>IF(N269="snížená",J269,0)</f>
        <v>0</v>
      </c>
      <c r="BG269" s="214">
        <f>IF(N269="zákl. přenesená",J269,0)</f>
        <v>0</v>
      </c>
      <c r="BH269" s="214">
        <f>IF(N269="sníž. přenesená",J269,0)</f>
        <v>0</v>
      </c>
      <c r="BI269" s="214">
        <f>IF(N269="nulová",J269,0)</f>
        <v>0</v>
      </c>
      <c r="BJ269" s="24" t="s">
        <v>810</v>
      </c>
      <c r="BK269" s="214">
        <f>ROUND(I269*H269,2)</f>
        <v>0</v>
      </c>
      <c r="BL269" s="24" t="s">
        <v>910</v>
      </c>
      <c r="BM269" s="24" t="s">
        <v>1080</v>
      </c>
    </row>
    <row r="270" spans="2:65" s="1" customFormat="1" ht="27">
      <c r="B270" s="42"/>
      <c r="C270" s="64"/>
      <c r="D270" s="215" t="s">
        <v>884</v>
      </c>
      <c r="E270" s="64"/>
      <c r="F270" s="216" t="s">
        <v>987</v>
      </c>
      <c r="G270" s="64"/>
      <c r="H270" s="64"/>
      <c r="I270" s="171"/>
      <c r="J270" s="64"/>
      <c r="K270" s="64"/>
      <c r="L270" s="62"/>
      <c r="M270" s="217"/>
      <c r="N270" s="43"/>
      <c r="O270" s="43"/>
      <c r="P270" s="43"/>
      <c r="Q270" s="43"/>
      <c r="R270" s="43"/>
      <c r="S270" s="43"/>
      <c r="T270" s="79"/>
      <c r="AT270" s="24" t="s">
        <v>884</v>
      </c>
      <c r="AU270" s="24" t="s">
        <v>812</v>
      </c>
    </row>
    <row r="271" spans="2:65" s="1" customFormat="1" ht="27">
      <c r="B271" s="42"/>
      <c r="C271" s="64"/>
      <c r="D271" s="215" t="s">
        <v>913</v>
      </c>
      <c r="E271" s="64"/>
      <c r="F271" s="231" t="s">
        <v>956</v>
      </c>
      <c r="G271" s="64"/>
      <c r="H271" s="64"/>
      <c r="I271" s="171"/>
      <c r="J271" s="64"/>
      <c r="K271" s="64"/>
      <c r="L271" s="62"/>
      <c r="M271" s="217"/>
      <c r="N271" s="43"/>
      <c r="O271" s="43"/>
      <c r="P271" s="43"/>
      <c r="Q271" s="43"/>
      <c r="R271" s="43"/>
      <c r="S271" s="43"/>
      <c r="T271" s="79"/>
      <c r="AT271" s="24" t="s">
        <v>913</v>
      </c>
      <c r="AU271" s="24" t="s">
        <v>812</v>
      </c>
    </row>
    <row r="272" spans="2:65" s="12" customFormat="1">
      <c r="B272" s="218"/>
      <c r="C272" s="219"/>
      <c r="D272" s="220" t="s">
        <v>886</v>
      </c>
      <c r="E272" s="221" t="s">
        <v>801</v>
      </c>
      <c r="F272" s="222" t="s">
        <v>810</v>
      </c>
      <c r="G272" s="219"/>
      <c r="H272" s="223">
        <v>1</v>
      </c>
      <c r="I272" s="224"/>
      <c r="J272" s="219"/>
      <c r="K272" s="219"/>
      <c r="L272" s="225"/>
      <c r="M272" s="226"/>
      <c r="N272" s="227"/>
      <c r="O272" s="227"/>
      <c r="P272" s="227"/>
      <c r="Q272" s="227"/>
      <c r="R272" s="227"/>
      <c r="S272" s="227"/>
      <c r="T272" s="228"/>
      <c r="AT272" s="229" t="s">
        <v>886</v>
      </c>
      <c r="AU272" s="229" t="s">
        <v>812</v>
      </c>
      <c r="AV272" s="12" t="s">
        <v>812</v>
      </c>
      <c r="AW272" s="12" t="s">
        <v>765</v>
      </c>
      <c r="AX272" s="12" t="s">
        <v>810</v>
      </c>
      <c r="AY272" s="229" t="s">
        <v>874</v>
      </c>
    </row>
    <row r="273" spans="2:65" s="1" customFormat="1" ht="31.5" customHeight="1">
      <c r="B273" s="42"/>
      <c r="C273" s="232" t="s">
        <v>1081</v>
      </c>
      <c r="D273" s="232" t="s">
        <v>902</v>
      </c>
      <c r="E273" s="233" t="s">
        <v>1082</v>
      </c>
      <c r="F273" s="234" t="s">
        <v>991</v>
      </c>
      <c r="G273" s="235" t="s">
        <v>964</v>
      </c>
      <c r="H273" s="236">
        <v>1</v>
      </c>
      <c r="I273" s="237"/>
      <c r="J273" s="238">
        <f>ROUND(I273*H273,2)</f>
        <v>0</v>
      </c>
      <c r="K273" s="234" t="s">
        <v>801</v>
      </c>
      <c r="L273" s="239"/>
      <c r="M273" s="240" t="s">
        <v>801</v>
      </c>
      <c r="N273" s="241" t="s">
        <v>773</v>
      </c>
      <c r="O273" s="43"/>
      <c r="P273" s="212">
        <f>O273*H273</f>
        <v>0</v>
      </c>
      <c r="Q273" s="212">
        <v>0</v>
      </c>
      <c r="R273" s="212">
        <f>Q273*H273</f>
        <v>0</v>
      </c>
      <c r="S273" s="212">
        <v>0</v>
      </c>
      <c r="T273" s="213">
        <f>S273*H273</f>
        <v>0</v>
      </c>
      <c r="AR273" s="24" t="s">
        <v>932</v>
      </c>
      <c r="AT273" s="24" t="s">
        <v>902</v>
      </c>
      <c r="AU273" s="24" t="s">
        <v>812</v>
      </c>
      <c r="AY273" s="24" t="s">
        <v>874</v>
      </c>
      <c r="BE273" s="214">
        <f>IF(N273="základní",J273,0)</f>
        <v>0</v>
      </c>
      <c r="BF273" s="214">
        <f>IF(N273="snížená",J273,0)</f>
        <v>0</v>
      </c>
      <c r="BG273" s="214">
        <f>IF(N273="zákl. přenesená",J273,0)</f>
        <v>0</v>
      </c>
      <c r="BH273" s="214">
        <f>IF(N273="sníž. přenesená",J273,0)</f>
        <v>0</v>
      </c>
      <c r="BI273" s="214">
        <f>IF(N273="nulová",J273,0)</f>
        <v>0</v>
      </c>
      <c r="BJ273" s="24" t="s">
        <v>810</v>
      </c>
      <c r="BK273" s="214">
        <f>ROUND(I273*H273,2)</f>
        <v>0</v>
      </c>
      <c r="BL273" s="24" t="s">
        <v>910</v>
      </c>
      <c r="BM273" s="24" t="s">
        <v>1083</v>
      </c>
    </row>
    <row r="274" spans="2:65" s="1" customFormat="1" ht="27">
      <c r="B274" s="42"/>
      <c r="C274" s="64"/>
      <c r="D274" s="215" t="s">
        <v>884</v>
      </c>
      <c r="E274" s="64"/>
      <c r="F274" s="216" t="s">
        <v>991</v>
      </c>
      <c r="G274" s="64"/>
      <c r="H274" s="64"/>
      <c r="I274" s="171"/>
      <c r="J274" s="64"/>
      <c r="K274" s="64"/>
      <c r="L274" s="62"/>
      <c r="M274" s="217"/>
      <c r="N274" s="43"/>
      <c r="O274" s="43"/>
      <c r="P274" s="43"/>
      <c r="Q274" s="43"/>
      <c r="R274" s="43"/>
      <c r="S274" s="43"/>
      <c r="T274" s="79"/>
      <c r="AT274" s="24" t="s">
        <v>884</v>
      </c>
      <c r="AU274" s="24" t="s">
        <v>812</v>
      </c>
    </row>
    <row r="275" spans="2:65" s="1" customFormat="1" ht="27">
      <c r="B275" s="42"/>
      <c r="C275" s="64"/>
      <c r="D275" s="220" t="s">
        <v>913</v>
      </c>
      <c r="E275" s="64"/>
      <c r="F275" s="242" t="s">
        <v>956</v>
      </c>
      <c r="G275" s="64"/>
      <c r="H275" s="64"/>
      <c r="I275" s="171"/>
      <c r="J275" s="64"/>
      <c r="K275" s="64"/>
      <c r="L275" s="62"/>
      <c r="M275" s="217"/>
      <c r="N275" s="43"/>
      <c r="O275" s="43"/>
      <c r="P275" s="43"/>
      <c r="Q275" s="43"/>
      <c r="R275" s="43"/>
      <c r="S275" s="43"/>
      <c r="T275" s="79"/>
      <c r="AT275" s="24" t="s">
        <v>913</v>
      </c>
      <c r="AU275" s="24" t="s">
        <v>812</v>
      </c>
    </row>
    <row r="276" spans="2:65" s="1" customFormat="1" ht="31.5" customHeight="1">
      <c r="B276" s="42"/>
      <c r="C276" s="203" t="s">
        <v>1084</v>
      </c>
      <c r="D276" s="203" t="s">
        <v>877</v>
      </c>
      <c r="E276" s="204" t="s">
        <v>1085</v>
      </c>
      <c r="F276" s="205" t="s">
        <v>995</v>
      </c>
      <c r="G276" s="206" t="s">
        <v>964</v>
      </c>
      <c r="H276" s="207">
        <v>1</v>
      </c>
      <c r="I276" s="208"/>
      <c r="J276" s="209">
        <f>ROUND(I276*H276,2)</f>
        <v>0</v>
      </c>
      <c r="K276" s="205" t="s">
        <v>801</v>
      </c>
      <c r="L276" s="62"/>
      <c r="M276" s="210" t="s">
        <v>801</v>
      </c>
      <c r="N276" s="211" t="s">
        <v>773</v>
      </c>
      <c r="O276" s="43"/>
      <c r="P276" s="212">
        <f>O276*H276</f>
        <v>0</v>
      </c>
      <c r="Q276" s="212">
        <v>1.1E-4</v>
      </c>
      <c r="R276" s="212">
        <f>Q276*H276</f>
        <v>1.1E-4</v>
      </c>
      <c r="S276" s="212">
        <v>0</v>
      </c>
      <c r="T276" s="213">
        <f>S276*H276</f>
        <v>0</v>
      </c>
      <c r="AR276" s="24" t="s">
        <v>910</v>
      </c>
      <c r="AT276" s="24" t="s">
        <v>877</v>
      </c>
      <c r="AU276" s="24" t="s">
        <v>812</v>
      </c>
      <c r="AY276" s="24" t="s">
        <v>874</v>
      </c>
      <c r="BE276" s="214">
        <f>IF(N276="základní",J276,0)</f>
        <v>0</v>
      </c>
      <c r="BF276" s="214">
        <f>IF(N276="snížená",J276,0)</f>
        <v>0</v>
      </c>
      <c r="BG276" s="214">
        <f>IF(N276="zákl. přenesená",J276,0)</f>
        <v>0</v>
      </c>
      <c r="BH276" s="214">
        <f>IF(N276="sníž. přenesená",J276,0)</f>
        <v>0</v>
      </c>
      <c r="BI276" s="214">
        <f>IF(N276="nulová",J276,0)</f>
        <v>0</v>
      </c>
      <c r="BJ276" s="24" t="s">
        <v>810</v>
      </c>
      <c r="BK276" s="214">
        <f>ROUND(I276*H276,2)</f>
        <v>0</v>
      </c>
      <c r="BL276" s="24" t="s">
        <v>910</v>
      </c>
      <c r="BM276" s="24" t="s">
        <v>1086</v>
      </c>
    </row>
    <row r="277" spans="2:65" s="1" customFormat="1" ht="27">
      <c r="B277" s="42"/>
      <c r="C277" s="64"/>
      <c r="D277" s="215" t="s">
        <v>884</v>
      </c>
      <c r="E277" s="64"/>
      <c r="F277" s="216" t="s">
        <v>1087</v>
      </c>
      <c r="G277" s="64"/>
      <c r="H277" s="64"/>
      <c r="I277" s="171"/>
      <c r="J277" s="64"/>
      <c r="K277" s="64"/>
      <c r="L277" s="62"/>
      <c r="M277" s="217"/>
      <c r="N277" s="43"/>
      <c r="O277" s="43"/>
      <c r="P277" s="43"/>
      <c r="Q277" s="43"/>
      <c r="R277" s="43"/>
      <c r="S277" s="43"/>
      <c r="T277" s="79"/>
      <c r="AT277" s="24" t="s">
        <v>884</v>
      </c>
      <c r="AU277" s="24" t="s">
        <v>812</v>
      </c>
    </row>
    <row r="278" spans="2:65" s="1" customFormat="1" ht="27">
      <c r="B278" s="42"/>
      <c r="C278" s="64"/>
      <c r="D278" s="215" t="s">
        <v>913</v>
      </c>
      <c r="E278" s="64"/>
      <c r="F278" s="231" t="s">
        <v>956</v>
      </c>
      <c r="G278" s="64"/>
      <c r="H278" s="64"/>
      <c r="I278" s="171"/>
      <c r="J278" s="64"/>
      <c r="K278" s="64"/>
      <c r="L278" s="62"/>
      <c r="M278" s="217"/>
      <c r="N278" s="43"/>
      <c r="O278" s="43"/>
      <c r="P278" s="43"/>
      <c r="Q278" s="43"/>
      <c r="R278" s="43"/>
      <c r="S278" s="43"/>
      <c r="T278" s="79"/>
      <c r="AT278" s="24" t="s">
        <v>913</v>
      </c>
      <c r="AU278" s="24" t="s">
        <v>812</v>
      </c>
    </row>
    <row r="279" spans="2:65" s="12" customFormat="1">
      <c r="B279" s="218"/>
      <c r="C279" s="219"/>
      <c r="D279" s="220" t="s">
        <v>886</v>
      </c>
      <c r="E279" s="221" t="s">
        <v>801</v>
      </c>
      <c r="F279" s="222" t="s">
        <v>810</v>
      </c>
      <c r="G279" s="219"/>
      <c r="H279" s="223">
        <v>1</v>
      </c>
      <c r="I279" s="224"/>
      <c r="J279" s="219"/>
      <c r="K279" s="219"/>
      <c r="L279" s="225"/>
      <c r="M279" s="226"/>
      <c r="N279" s="227"/>
      <c r="O279" s="227"/>
      <c r="P279" s="227"/>
      <c r="Q279" s="227"/>
      <c r="R279" s="227"/>
      <c r="S279" s="227"/>
      <c r="T279" s="228"/>
      <c r="AT279" s="229" t="s">
        <v>886</v>
      </c>
      <c r="AU279" s="229" t="s">
        <v>812</v>
      </c>
      <c r="AV279" s="12" t="s">
        <v>812</v>
      </c>
      <c r="AW279" s="12" t="s">
        <v>765</v>
      </c>
      <c r="AX279" s="12" t="s">
        <v>810</v>
      </c>
      <c r="AY279" s="229" t="s">
        <v>874</v>
      </c>
    </row>
    <row r="280" spans="2:65" s="1" customFormat="1" ht="31.5" customHeight="1">
      <c r="B280" s="42"/>
      <c r="C280" s="232" t="s">
        <v>1088</v>
      </c>
      <c r="D280" s="232" t="s">
        <v>902</v>
      </c>
      <c r="E280" s="233" t="s">
        <v>1089</v>
      </c>
      <c r="F280" s="234" t="s">
        <v>999</v>
      </c>
      <c r="G280" s="235" t="s">
        <v>964</v>
      </c>
      <c r="H280" s="236">
        <v>1</v>
      </c>
      <c r="I280" s="237"/>
      <c r="J280" s="238">
        <f>ROUND(I280*H280,2)</f>
        <v>0</v>
      </c>
      <c r="K280" s="234" t="s">
        <v>801</v>
      </c>
      <c r="L280" s="239"/>
      <c r="M280" s="240" t="s">
        <v>801</v>
      </c>
      <c r="N280" s="241" t="s">
        <v>773</v>
      </c>
      <c r="O280" s="43"/>
      <c r="P280" s="212">
        <f>O280*H280</f>
        <v>0</v>
      </c>
      <c r="Q280" s="212">
        <v>0</v>
      </c>
      <c r="R280" s="212">
        <f>Q280*H280</f>
        <v>0</v>
      </c>
      <c r="S280" s="212">
        <v>0</v>
      </c>
      <c r="T280" s="213">
        <f>S280*H280</f>
        <v>0</v>
      </c>
      <c r="AR280" s="24" t="s">
        <v>932</v>
      </c>
      <c r="AT280" s="24" t="s">
        <v>902</v>
      </c>
      <c r="AU280" s="24" t="s">
        <v>812</v>
      </c>
      <c r="AY280" s="24" t="s">
        <v>874</v>
      </c>
      <c r="BE280" s="214">
        <f>IF(N280="základní",J280,0)</f>
        <v>0</v>
      </c>
      <c r="BF280" s="214">
        <f>IF(N280="snížená",J280,0)</f>
        <v>0</v>
      </c>
      <c r="BG280" s="214">
        <f>IF(N280="zákl. přenesená",J280,0)</f>
        <v>0</v>
      </c>
      <c r="BH280" s="214">
        <f>IF(N280="sníž. přenesená",J280,0)</f>
        <v>0</v>
      </c>
      <c r="BI280" s="214">
        <f>IF(N280="nulová",J280,0)</f>
        <v>0</v>
      </c>
      <c r="BJ280" s="24" t="s">
        <v>810</v>
      </c>
      <c r="BK280" s="214">
        <f>ROUND(I280*H280,2)</f>
        <v>0</v>
      </c>
      <c r="BL280" s="24" t="s">
        <v>910</v>
      </c>
      <c r="BM280" s="24" t="s">
        <v>1090</v>
      </c>
    </row>
    <row r="281" spans="2:65" s="1" customFormat="1" ht="27">
      <c r="B281" s="42"/>
      <c r="C281" s="64"/>
      <c r="D281" s="215" t="s">
        <v>884</v>
      </c>
      <c r="E281" s="64"/>
      <c r="F281" s="216" t="s">
        <v>999</v>
      </c>
      <c r="G281" s="64"/>
      <c r="H281" s="64"/>
      <c r="I281" s="171"/>
      <c r="J281" s="64"/>
      <c r="K281" s="64"/>
      <c r="L281" s="62"/>
      <c r="M281" s="217"/>
      <c r="N281" s="43"/>
      <c r="O281" s="43"/>
      <c r="P281" s="43"/>
      <c r="Q281" s="43"/>
      <c r="R281" s="43"/>
      <c r="S281" s="43"/>
      <c r="T281" s="79"/>
      <c r="AT281" s="24" t="s">
        <v>884</v>
      </c>
      <c r="AU281" s="24" t="s">
        <v>812</v>
      </c>
    </row>
    <row r="282" spans="2:65" s="1" customFormat="1" ht="27">
      <c r="B282" s="42"/>
      <c r="C282" s="64"/>
      <c r="D282" s="220" t="s">
        <v>913</v>
      </c>
      <c r="E282" s="64"/>
      <c r="F282" s="242" t="s">
        <v>956</v>
      </c>
      <c r="G282" s="64"/>
      <c r="H282" s="64"/>
      <c r="I282" s="171"/>
      <c r="J282" s="64"/>
      <c r="K282" s="64"/>
      <c r="L282" s="62"/>
      <c r="M282" s="217"/>
      <c r="N282" s="43"/>
      <c r="O282" s="43"/>
      <c r="P282" s="43"/>
      <c r="Q282" s="43"/>
      <c r="R282" s="43"/>
      <c r="S282" s="43"/>
      <c r="T282" s="79"/>
      <c r="AT282" s="24" t="s">
        <v>913</v>
      </c>
      <c r="AU282" s="24" t="s">
        <v>812</v>
      </c>
    </row>
    <row r="283" spans="2:65" s="1" customFormat="1" ht="31.5" customHeight="1">
      <c r="B283" s="42"/>
      <c r="C283" s="203" t="s">
        <v>1091</v>
      </c>
      <c r="D283" s="203" t="s">
        <v>877</v>
      </c>
      <c r="E283" s="204" t="s">
        <v>1092</v>
      </c>
      <c r="F283" s="205" t="s">
        <v>1003</v>
      </c>
      <c r="G283" s="206" t="s">
        <v>964</v>
      </c>
      <c r="H283" s="207">
        <v>1</v>
      </c>
      <c r="I283" s="208"/>
      <c r="J283" s="209">
        <f>ROUND(I283*H283,2)</f>
        <v>0</v>
      </c>
      <c r="K283" s="205" t="s">
        <v>801</v>
      </c>
      <c r="L283" s="62"/>
      <c r="M283" s="210" t="s">
        <v>801</v>
      </c>
      <c r="N283" s="211" t="s">
        <v>773</v>
      </c>
      <c r="O283" s="43"/>
      <c r="P283" s="212">
        <f>O283*H283</f>
        <v>0</v>
      </c>
      <c r="Q283" s="212">
        <v>1.1E-4</v>
      </c>
      <c r="R283" s="212">
        <f>Q283*H283</f>
        <v>1.1E-4</v>
      </c>
      <c r="S283" s="212">
        <v>0</v>
      </c>
      <c r="T283" s="213">
        <f>S283*H283</f>
        <v>0</v>
      </c>
      <c r="AR283" s="24" t="s">
        <v>910</v>
      </c>
      <c r="AT283" s="24" t="s">
        <v>877</v>
      </c>
      <c r="AU283" s="24" t="s">
        <v>812</v>
      </c>
      <c r="AY283" s="24" t="s">
        <v>874</v>
      </c>
      <c r="BE283" s="214">
        <f>IF(N283="základní",J283,0)</f>
        <v>0</v>
      </c>
      <c r="BF283" s="214">
        <f>IF(N283="snížená",J283,0)</f>
        <v>0</v>
      </c>
      <c r="BG283" s="214">
        <f>IF(N283="zákl. přenesená",J283,0)</f>
        <v>0</v>
      </c>
      <c r="BH283" s="214">
        <f>IF(N283="sníž. přenesená",J283,0)</f>
        <v>0</v>
      </c>
      <c r="BI283" s="214">
        <f>IF(N283="nulová",J283,0)</f>
        <v>0</v>
      </c>
      <c r="BJ283" s="24" t="s">
        <v>810</v>
      </c>
      <c r="BK283" s="214">
        <f>ROUND(I283*H283,2)</f>
        <v>0</v>
      </c>
      <c r="BL283" s="24" t="s">
        <v>910</v>
      </c>
      <c r="BM283" s="24" t="s">
        <v>1093</v>
      </c>
    </row>
    <row r="284" spans="2:65" s="1" customFormat="1" ht="27">
      <c r="B284" s="42"/>
      <c r="C284" s="64"/>
      <c r="D284" s="215" t="s">
        <v>884</v>
      </c>
      <c r="E284" s="64"/>
      <c r="F284" s="216" t="s">
        <v>1003</v>
      </c>
      <c r="G284" s="64"/>
      <c r="H284" s="64"/>
      <c r="I284" s="171"/>
      <c r="J284" s="64"/>
      <c r="K284" s="64"/>
      <c r="L284" s="62"/>
      <c r="M284" s="217"/>
      <c r="N284" s="43"/>
      <c r="O284" s="43"/>
      <c r="P284" s="43"/>
      <c r="Q284" s="43"/>
      <c r="R284" s="43"/>
      <c r="S284" s="43"/>
      <c r="T284" s="79"/>
      <c r="AT284" s="24" t="s">
        <v>884</v>
      </c>
      <c r="AU284" s="24" t="s">
        <v>812</v>
      </c>
    </row>
    <row r="285" spans="2:65" s="1" customFormat="1" ht="27">
      <c r="B285" s="42"/>
      <c r="C285" s="64"/>
      <c r="D285" s="215" t="s">
        <v>913</v>
      </c>
      <c r="E285" s="64"/>
      <c r="F285" s="231" t="s">
        <v>956</v>
      </c>
      <c r="G285" s="64"/>
      <c r="H285" s="64"/>
      <c r="I285" s="171"/>
      <c r="J285" s="64"/>
      <c r="K285" s="64"/>
      <c r="L285" s="62"/>
      <c r="M285" s="217"/>
      <c r="N285" s="43"/>
      <c r="O285" s="43"/>
      <c r="P285" s="43"/>
      <c r="Q285" s="43"/>
      <c r="R285" s="43"/>
      <c r="S285" s="43"/>
      <c r="T285" s="79"/>
      <c r="AT285" s="24" t="s">
        <v>913</v>
      </c>
      <c r="AU285" s="24" t="s">
        <v>812</v>
      </c>
    </row>
    <row r="286" spans="2:65" s="12" customFormat="1">
      <c r="B286" s="218"/>
      <c r="C286" s="219"/>
      <c r="D286" s="220" t="s">
        <v>886</v>
      </c>
      <c r="E286" s="221" t="s">
        <v>801</v>
      </c>
      <c r="F286" s="222" t="s">
        <v>810</v>
      </c>
      <c r="G286" s="219"/>
      <c r="H286" s="223">
        <v>1</v>
      </c>
      <c r="I286" s="224"/>
      <c r="J286" s="219"/>
      <c r="K286" s="219"/>
      <c r="L286" s="225"/>
      <c r="M286" s="226"/>
      <c r="N286" s="227"/>
      <c r="O286" s="227"/>
      <c r="P286" s="227"/>
      <c r="Q286" s="227"/>
      <c r="R286" s="227"/>
      <c r="S286" s="227"/>
      <c r="T286" s="228"/>
      <c r="AT286" s="229" t="s">
        <v>886</v>
      </c>
      <c r="AU286" s="229" t="s">
        <v>812</v>
      </c>
      <c r="AV286" s="12" t="s">
        <v>812</v>
      </c>
      <c r="AW286" s="12" t="s">
        <v>765</v>
      </c>
      <c r="AX286" s="12" t="s">
        <v>810</v>
      </c>
      <c r="AY286" s="229" t="s">
        <v>874</v>
      </c>
    </row>
    <row r="287" spans="2:65" s="1" customFormat="1" ht="31.5" customHeight="1">
      <c r="B287" s="42"/>
      <c r="C287" s="232" t="s">
        <v>1094</v>
      </c>
      <c r="D287" s="232" t="s">
        <v>902</v>
      </c>
      <c r="E287" s="233" t="s">
        <v>1095</v>
      </c>
      <c r="F287" s="234" t="s">
        <v>1007</v>
      </c>
      <c r="G287" s="235" t="s">
        <v>964</v>
      </c>
      <c r="H287" s="236">
        <v>1</v>
      </c>
      <c r="I287" s="237"/>
      <c r="J287" s="238">
        <f>ROUND(I287*H287,2)</f>
        <v>0</v>
      </c>
      <c r="K287" s="234" t="s">
        <v>801</v>
      </c>
      <c r="L287" s="239"/>
      <c r="M287" s="240" t="s">
        <v>801</v>
      </c>
      <c r="N287" s="241" t="s">
        <v>773</v>
      </c>
      <c r="O287" s="43"/>
      <c r="P287" s="212">
        <f>O287*H287</f>
        <v>0</v>
      </c>
      <c r="Q287" s="212">
        <v>0</v>
      </c>
      <c r="R287" s="212">
        <f>Q287*H287</f>
        <v>0</v>
      </c>
      <c r="S287" s="212">
        <v>0</v>
      </c>
      <c r="T287" s="213">
        <f>S287*H287</f>
        <v>0</v>
      </c>
      <c r="AR287" s="24" t="s">
        <v>932</v>
      </c>
      <c r="AT287" s="24" t="s">
        <v>902</v>
      </c>
      <c r="AU287" s="24" t="s">
        <v>812</v>
      </c>
      <c r="AY287" s="24" t="s">
        <v>874</v>
      </c>
      <c r="BE287" s="214">
        <f>IF(N287="základní",J287,0)</f>
        <v>0</v>
      </c>
      <c r="BF287" s="214">
        <f>IF(N287="snížená",J287,0)</f>
        <v>0</v>
      </c>
      <c r="BG287" s="214">
        <f>IF(N287="zákl. přenesená",J287,0)</f>
        <v>0</v>
      </c>
      <c r="BH287" s="214">
        <f>IF(N287="sníž. přenesená",J287,0)</f>
        <v>0</v>
      </c>
      <c r="BI287" s="214">
        <f>IF(N287="nulová",J287,0)</f>
        <v>0</v>
      </c>
      <c r="BJ287" s="24" t="s">
        <v>810</v>
      </c>
      <c r="BK287" s="214">
        <f>ROUND(I287*H287,2)</f>
        <v>0</v>
      </c>
      <c r="BL287" s="24" t="s">
        <v>910</v>
      </c>
      <c r="BM287" s="24" t="s">
        <v>1096</v>
      </c>
    </row>
    <row r="288" spans="2:65" s="1" customFormat="1" ht="27">
      <c r="B288" s="42"/>
      <c r="C288" s="64"/>
      <c r="D288" s="215" t="s">
        <v>884</v>
      </c>
      <c r="E288" s="64"/>
      <c r="F288" s="216" t="s">
        <v>1003</v>
      </c>
      <c r="G288" s="64"/>
      <c r="H288" s="64"/>
      <c r="I288" s="171"/>
      <c r="J288" s="64"/>
      <c r="K288" s="64"/>
      <c r="L288" s="62"/>
      <c r="M288" s="217"/>
      <c r="N288" s="43"/>
      <c r="O288" s="43"/>
      <c r="P288" s="43"/>
      <c r="Q288" s="43"/>
      <c r="R288" s="43"/>
      <c r="S288" s="43"/>
      <c r="T288" s="79"/>
      <c r="AT288" s="24" t="s">
        <v>884</v>
      </c>
      <c r="AU288" s="24" t="s">
        <v>812</v>
      </c>
    </row>
    <row r="289" spans="2:65" s="1" customFormat="1" ht="27">
      <c r="B289" s="42"/>
      <c r="C289" s="64"/>
      <c r="D289" s="220" t="s">
        <v>913</v>
      </c>
      <c r="E289" s="64"/>
      <c r="F289" s="242" t="s">
        <v>956</v>
      </c>
      <c r="G289" s="64"/>
      <c r="H289" s="64"/>
      <c r="I289" s="171"/>
      <c r="J289" s="64"/>
      <c r="K289" s="64"/>
      <c r="L289" s="62"/>
      <c r="M289" s="217"/>
      <c r="N289" s="43"/>
      <c r="O289" s="43"/>
      <c r="P289" s="43"/>
      <c r="Q289" s="43"/>
      <c r="R289" s="43"/>
      <c r="S289" s="43"/>
      <c r="T289" s="79"/>
      <c r="AT289" s="24" t="s">
        <v>913</v>
      </c>
      <c r="AU289" s="24" t="s">
        <v>812</v>
      </c>
    </row>
    <row r="290" spans="2:65" s="1" customFormat="1" ht="22.5" customHeight="1">
      <c r="B290" s="42"/>
      <c r="C290" s="203" t="s">
        <v>1097</v>
      </c>
      <c r="D290" s="203" t="s">
        <v>877</v>
      </c>
      <c r="E290" s="204" t="s">
        <v>1098</v>
      </c>
      <c r="F290" s="205" t="s">
        <v>1099</v>
      </c>
      <c r="G290" s="206" t="s">
        <v>925</v>
      </c>
      <c r="H290" s="207">
        <v>1.5</v>
      </c>
      <c r="I290" s="208"/>
      <c r="J290" s="209">
        <f>ROUND(I290*H290,2)</f>
        <v>0</v>
      </c>
      <c r="K290" s="205" t="s">
        <v>801</v>
      </c>
      <c r="L290" s="62"/>
      <c r="M290" s="210" t="s">
        <v>801</v>
      </c>
      <c r="N290" s="211" t="s">
        <v>773</v>
      </c>
      <c r="O290" s="43"/>
      <c r="P290" s="212">
        <f>O290*H290</f>
        <v>0</v>
      </c>
      <c r="Q290" s="212">
        <v>1.1E-4</v>
      </c>
      <c r="R290" s="212">
        <f>Q290*H290</f>
        <v>1.65E-4</v>
      </c>
      <c r="S290" s="212">
        <v>0</v>
      </c>
      <c r="T290" s="213">
        <f>S290*H290</f>
        <v>0</v>
      </c>
      <c r="AR290" s="24" t="s">
        <v>910</v>
      </c>
      <c r="AT290" s="24" t="s">
        <v>877</v>
      </c>
      <c r="AU290" s="24" t="s">
        <v>812</v>
      </c>
      <c r="AY290" s="24" t="s">
        <v>874</v>
      </c>
      <c r="BE290" s="214">
        <f>IF(N290="základní",J290,0)</f>
        <v>0</v>
      </c>
      <c r="BF290" s="214">
        <f>IF(N290="snížená",J290,0)</f>
        <v>0</v>
      </c>
      <c r="BG290" s="214">
        <f>IF(N290="zákl. přenesená",J290,0)</f>
        <v>0</v>
      </c>
      <c r="BH290" s="214">
        <f>IF(N290="sníž. přenesená",J290,0)</f>
        <v>0</v>
      </c>
      <c r="BI290" s="214">
        <f>IF(N290="nulová",J290,0)</f>
        <v>0</v>
      </c>
      <c r="BJ290" s="24" t="s">
        <v>810</v>
      </c>
      <c r="BK290" s="214">
        <f>ROUND(I290*H290,2)</f>
        <v>0</v>
      </c>
      <c r="BL290" s="24" t="s">
        <v>910</v>
      </c>
      <c r="BM290" s="24" t="s">
        <v>1100</v>
      </c>
    </row>
    <row r="291" spans="2:65" s="1" customFormat="1">
      <c r="B291" s="42"/>
      <c r="C291" s="64"/>
      <c r="D291" s="215" t="s">
        <v>884</v>
      </c>
      <c r="E291" s="64"/>
      <c r="F291" s="216" t="s">
        <v>1099</v>
      </c>
      <c r="G291" s="64"/>
      <c r="H291" s="64"/>
      <c r="I291" s="171"/>
      <c r="J291" s="64"/>
      <c r="K291" s="64"/>
      <c r="L291" s="62"/>
      <c r="M291" s="217"/>
      <c r="N291" s="43"/>
      <c r="O291" s="43"/>
      <c r="P291" s="43"/>
      <c r="Q291" s="43"/>
      <c r="R291" s="43"/>
      <c r="S291" s="43"/>
      <c r="T291" s="79"/>
      <c r="AT291" s="24" t="s">
        <v>884</v>
      </c>
      <c r="AU291" s="24" t="s">
        <v>812</v>
      </c>
    </row>
    <row r="292" spans="2:65" s="1" customFormat="1" ht="27">
      <c r="B292" s="42"/>
      <c r="C292" s="64"/>
      <c r="D292" s="215" t="s">
        <v>913</v>
      </c>
      <c r="E292" s="64"/>
      <c r="F292" s="231" t="s">
        <v>956</v>
      </c>
      <c r="G292" s="64"/>
      <c r="H292" s="64"/>
      <c r="I292" s="171"/>
      <c r="J292" s="64"/>
      <c r="K292" s="64"/>
      <c r="L292" s="62"/>
      <c r="M292" s="217"/>
      <c r="N292" s="43"/>
      <c r="O292" s="43"/>
      <c r="P292" s="43"/>
      <c r="Q292" s="43"/>
      <c r="R292" s="43"/>
      <c r="S292" s="43"/>
      <c r="T292" s="79"/>
      <c r="AT292" s="24" t="s">
        <v>913</v>
      </c>
      <c r="AU292" s="24" t="s">
        <v>812</v>
      </c>
    </row>
    <row r="293" spans="2:65" s="12" customFormat="1">
      <c r="B293" s="218"/>
      <c r="C293" s="219"/>
      <c r="D293" s="220" t="s">
        <v>886</v>
      </c>
      <c r="E293" s="221" t="s">
        <v>801</v>
      </c>
      <c r="F293" s="222" t="s">
        <v>1101</v>
      </c>
      <c r="G293" s="219"/>
      <c r="H293" s="223">
        <v>1.5</v>
      </c>
      <c r="I293" s="224"/>
      <c r="J293" s="219"/>
      <c r="K293" s="219"/>
      <c r="L293" s="225"/>
      <c r="M293" s="226"/>
      <c r="N293" s="227"/>
      <c r="O293" s="227"/>
      <c r="P293" s="227"/>
      <c r="Q293" s="227"/>
      <c r="R293" s="227"/>
      <c r="S293" s="227"/>
      <c r="T293" s="228"/>
      <c r="AT293" s="229" t="s">
        <v>886</v>
      </c>
      <c r="AU293" s="229" t="s">
        <v>812</v>
      </c>
      <c r="AV293" s="12" t="s">
        <v>812</v>
      </c>
      <c r="AW293" s="12" t="s">
        <v>765</v>
      </c>
      <c r="AX293" s="12" t="s">
        <v>810</v>
      </c>
      <c r="AY293" s="229" t="s">
        <v>874</v>
      </c>
    </row>
    <row r="294" spans="2:65" s="1" customFormat="1" ht="22.5" customHeight="1">
      <c r="B294" s="42"/>
      <c r="C294" s="232" t="s">
        <v>1102</v>
      </c>
      <c r="D294" s="232" t="s">
        <v>902</v>
      </c>
      <c r="E294" s="233" t="s">
        <v>1103</v>
      </c>
      <c r="F294" s="234" t="s">
        <v>1104</v>
      </c>
      <c r="G294" s="235" t="s">
        <v>925</v>
      </c>
      <c r="H294" s="236">
        <v>1.5</v>
      </c>
      <c r="I294" s="237"/>
      <c r="J294" s="238">
        <f>ROUND(I294*H294,2)</f>
        <v>0</v>
      </c>
      <c r="K294" s="234" t="s">
        <v>801</v>
      </c>
      <c r="L294" s="239"/>
      <c r="M294" s="240" t="s">
        <v>801</v>
      </c>
      <c r="N294" s="241" t="s">
        <v>773</v>
      </c>
      <c r="O294" s="43"/>
      <c r="P294" s="212">
        <f>O294*H294</f>
        <v>0</v>
      </c>
      <c r="Q294" s="212">
        <v>0</v>
      </c>
      <c r="R294" s="212">
        <f>Q294*H294</f>
        <v>0</v>
      </c>
      <c r="S294" s="212">
        <v>0</v>
      </c>
      <c r="T294" s="213">
        <f>S294*H294</f>
        <v>0</v>
      </c>
      <c r="AR294" s="24" t="s">
        <v>932</v>
      </c>
      <c r="AT294" s="24" t="s">
        <v>902</v>
      </c>
      <c r="AU294" s="24" t="s">
        <v>812</v>
      </c>
      <c r="AY294" s="24" t="s">
        <v>874</v>
      </c>
      <c r="BE294" s="214">
        <f>IF(N294="základní",J294,0)</f>
        <v>0</v>
      </c>
      <c r="BF294" s="214">
        <f>IF(N294="snížená",J294,0)</f>
        <v>0</v>
      </c>
      <c r="BG294" s="214">
        <f>IF(N294="zákl. přenesená",J294,0)</f>
        <v>0</v>
      </c>
      <c r="BH294" s="214">
        <f>IF(N294="sníž. přenesená",J294,0)</f>
        <v>0</v>
      </c>
      <c r="BI294" s="214">
        <f>IF(N294="nulová",J294,0)</f>
        <v>0</v>
      </c>
      <c r="BJ294" s="24" t="s">
        <v>810</v>
      </c>
      <c r="BK294" s="214">
        <f>ROUND(I294*H294,2)</f>
        <v>0</v>
      </c>
      <c r="BL294" s="24" t="s">
        <v>910</v>
      </c>
      <c r="BM294" s="24" t="s">
        <v>1105</v>
      </c>
    </row>
    <row r="295" spans="2:65" s="1" customFormat="1">
      <c r="B295" s="42"/>
      <c r="C295" s="64"/>
      <c r="D295" s="215" t="s">
        <v>884</v>
      </c>
      <c r="E295" s="64"/>
      <c r="F295" s="216" t="s">
        <v>1104</v>
      </c>
      <c r="G295" s="64"/>
      <c r="H295" s="64"/>
      <c r="I295" s="171"/>
      <c r="J295" s="64"/>
      <c r="K295" s="64"/>
      <c r="L295" s="62"/>
      <c r="M295" s="217"/>
      <c r="N295" s="43"/>
      <c r="O295" s="43"/>
      <c r="P295" s="43"/>
      <c r="Q295" s="43"/>
      <c r="R295" s="43"/>
      <c r="S295" s="43"/>
      <c r="T295" s="79"/>
      <c r="AT295" s="24" t="s">
        <v>884</v>
      </c>
      <c r="AU295" s="24" t="s">
        <v>812</v>
      </c>
    </row>
    <row r="296" spans="2:65" s="1" customFormat="1" ht="27">
      <c r="B296" s="42"/>
      <c r="C296" s="64"/>
      <c r="D296" s="220" t="s">
        <v>913</v>
      </c>
      <c r="E296" s="64"/>
      <c r="F296" s="242" t="s">
        <v>956</v>
      </c>
      <c r="G296" s="64"/>
      <c r="H296" s="64"/>
      <c r="I296" s="171"/>
      <c r="J296" s="64"/>
      <c r="K296" s="64"/>
      <c r="L296" s="62"/>
      <c r="M296" s="217"/>
      <c r="N296" s="43"/>
      <c r="O296" s="43"/>
      <c r="P296" s="43"/>
      <c r="Q296" s="43"/>
      <c r="R296" s="43"/>
      <c r="S296" s="43"/>
      <c r="T296" s="79"/>
      <c r="AT296" s="24" t="s">
        <v>913</v>
      </c>
      <c r="AU296" s="24" t="s">
        <v>812</v>
      </c>
    </row>
    <row r="297" spans="2:65" s="1" customFormat="1" ht="22.5" customHeight="1">
      <c r="B297" s="42"/>
      <c r="C297" s="203" t="s">
        <v>1106</v>
      </c>
      <c r="D297" s="203" t="s">
        <v>877</v>
      </c>
      <c r="E297" s="204" t="s">
        <v>1107</v>
      </c>
      <c r="F297" s="205" t="s">
        <v>1108</v>
      </c>
      <c r="G297" s="206" t="s">
        <v>964</v>
      </c>
      <c r="H297" s="207">
        <v>2</v>
      </c>
      <c r="I297" s="208"/>
      <c r="J297" s="209">
        <f>ROUND(I297*H297,2)</f>
        <v>0</v>
      </c>
      <c r="K297" s="205" t="s">
        <v>801</v>
      </c>
      <c r="L297" s="62"/>
      <c r="M297" s="210" t="s">
        <v>801</v>
      </c>
      <c r="N297" s="211" t="s">
        <v>773</v>
      </c>
      <c r="O297" s="43"/>
      <c r="P297" s="212">
        <f>O297*H297</f>
        <v>0</v>
      </c>
      <c r="Q297" s="212">
        <v>1.1E-4</v>
      </c>
      <c r="R297" s="212">
        <f>Q297*H297</f>
        <v>2.2000000000000001E-4</v>
      </c>
      <c r="S297" s="212">
        <v>0</v>
      </c>
      <c r="T297" s="213">
        <f>S297*H297</f>
        <v>0</v>
      </c>
      <c r="AR297" s="24" t="s">
        <v>910</v>
      </c>
      <c r="AT297" s="24" t="s">
        <v>877</v>
      </c>
      <c r="AU297" s="24" t="s">
        <v>812</v>
      </c>
      <c r="AY297" s="24" t="s">
        <v>874</v>
      </c>
      <c r="BE297" s="214">
        <f>IF(N297="základní",J297,0)</f>
        <v>0</v>
      </c>
      <c r="BF297" s="214">
        <f>IF(N297="snížená",J297,0)</f>
        <v>0</v>
      </c>
      <c r="BG297" s="214">
        <f>IF(N297="zákl. přenesená",J297,0)</f>
        <v>0</v>
      </c>
      <c r="BH297" s="214">
        <f>IF(N297="sníž. přenesená",J297,0)</f>
        <v>0</v>
      </c>
      <c r="BI297" s="214">
        <f>IF(N297="nulová",J297,0)</f>
        <v>0</v>
      </c>
      <c r="BJ297" s="24" t="s">
        <v>810</v>
      </c>
      <c r="BK297" s="214">
        <f>ROUND(I297*H297,2)</f>
        <v>0</v>
      </c>
      <c r="BL297" s="24" t="s">
        <v>910</v>
      </c>
      <c r="BM297" s="24" t="s">
        <v>1109</v>
      </c>
    </row>
    <row r="298" spans="2:65" s="1" customFormat="1">
      <c r="B298" s="42"/>
      <c r="C298" s="64"/>
      <c r="D298" s="215" t="s">
        <v>884</v>
      </c>
      <c r="E298" s="64"/>
      <c r="F298" s="216" t="s">
        <v>1108</v>
      </c>
      <c r="G298" s="64"/>
      <c r="H298" s="64"/>
      <c r="I298" s="171"/>
      <c r="J298" s="64"/>
      <c r="K298" s="64"/>
      <c r="L298" s="62"/>
      <c r="M298" s="217"/>
      <c r="N298" s="43"/>
      <c r="O298" s="43"/>
      <c r="P298" s="43"/>
      <c r="Q298" s="43"/>
      <c r="R298" s="43"/>
      <c r="S298" s="43"/>
      <c r="T298" s="79"/>
      <c r="AT298" s="24" t="s">
        <v>884</v>
      </c>
      <c r="AU298" s="24" t="s">
        <v>812</v>
      </c>
    </row>
    <row r="299" spans="2:65" s="1" customFormat="1" ht="27">
      <c r="B299" s="42"/>
      <c r="C299" s="64"/>
      <c r="D299" s="215" t="s">
        <v>913</v>
      </c>
      <c r="E299" s="64"/>
      <c r="F299" s="231" t="s">
        <v>956</v>
      </c>
      <c r="G299" s="64"/>
      <c r="H299" s="64"/>
      <c r="I299" s="171"/>
      <c r="J299" s="64"/>
      <c r="K299" s="64"/>
      <c r="L299" s="62"/>
      <c r="M299" s="217"/>
      <c r="N299" s="43"/>
      <c r="O299" s="43"/>
      <c r="P299" s="43"/>
      <c r="Q299" s="43"/>
      <c r="R299" s="43"/>
      <c r="S299" s="43"/>
      <c r="T299" s="79"/>
      <c r="AT299" s="24" t="s">
        <v>913</v>
      </c>
      <c r="AU299" s="24" t="s">
        <v>812</v>
      </c>
    </row>
    <row r="300" spans="2:65" s="12" customFormat="1">
      <c r="B300" s="218"/>
      <c r="C300" s="219"/>
      <c r="D300" s="220" t="s">
        <v>886</v>
      </c>
      <c r="E300" s="221" t="s">
        <v>801</v>
      </c>
      <c r="F300" s="222" t="s">
        <v>812</v>
      </c>
      <c r="G300" s="219"/>
      <c r="H300" s="223">
        <v>2</v>
      </c>
      <c r="I300" s="224"/>
      <c r="J300" s="219"/>
      <c r="K300" s="219"/>
      <c r="L300" s="225"/>
      <c r="M300" s="226"/>
      <c r="N300" s="227"/>
      <c r="O300" s="227"/>
      <c r="P300" s="227"/>
      <c r="Q300" s="227"/>
      <c r="R300" s="227"/>
      <c r="S300" s="227"/>
      <c r="T300" s="228"/>
      <c r="AT300" s="229" t="s">
        <v>886</v>
      </c>
      <c r="AU300" s="229" t="s">
        <v>812</v>
      </c>
      <c r="AV300" s="12" t="s">
        <v>812</v>
      </c>
      <c r="AW300" s="12" t="s">
        <v>765</v>
      </c>
      <c r="AX300" s="12" t="s">
        <v>810</v>
      </c>
      <c r="AY300" s="229" t="s">
        <v>874</v>
      </c>
    </row>
    <row r="301" spans="2:65" s="1" customFormat="1" ht="22.5" customHeight="1">
      <c r="B301" s="42"/>
      <c r="C301" s="232" t="s">
        <v>1110</v>
      </c>
      <c r="D301" s="232" t="s">
        <v>902</v>
      </c>
      <c r="E301" s="233" t="s">
        <v>1111</v>
      </c>
      <c r="F301" s="234" t="s">
        <v>1112</v>
      </c>
      <c r="G301" s="235" t="s">
        <v>964</v>
      </c>
      <c r="H301" s="236">
        <v>2</v>
      </c>
      <c r="I301" s="237"/>
      <c r="J301" s="238">
        <f>ROUND(I301*H301,2)</f>
        <v>0</v>
      </c>
      <c r="K301" s="234" t="s">
        <v>801</v>
      </c>
      <c r="L301" s="239"/>
      <c r="M301" s="240" t="s">
        <v>801</v>
      </c>
      <c r="N301" s="241" t="s">
        <v>773</v>
      </c>
      <c r="O301" s="43"/>
      <c r="P301" s="212">
        <f>O301*H301</f>
        <v>0</v>
      </c>
      <c r="Q301" s="212">
        <v>0</v>
      </c>
      <c r="R301" s="212">
        <f>Q301*H301</f>
        <v>0</v>
      </c>
      <c r="S301" s="212">
        <v>0</v>
      </c>
      <c r="T301" s="213">
        <f>S301*H301</f>
        <v>0</v>
      </c>
      <c r="AR301" s="24" t="s">
        <v>932</v>
      </c>
      <c r="AT301" s="24" t="s">
        <v>902</v>
      </c>
      <c r="AU301" s="24" t="s">
        <v>812</v>
      </c>
      <c r="AY301" s="24" t="s">
        <v>874</v>
      </c>
      <c r="BE301" s="214">
        <f>IF(N301="základní",J301,0)</f>
        <v>0</v>
      </c>
      <c r="BF301" s="214">
        <f>IF(N301="snížená",J301,0)</f>
        <v>0</v>
      </c>
      <c r="BG301" s="214">
        <f>IF(N301="zákl. přenesená",J301,0)</f>
        <v>0</v>
      </c>
      <c r="BH301" s="214">
        <f>IF(N301="sníž. přenesená",J301,0)</f>
        <v>0</v>
      </c>
      <c r="BI301" s="214">
        <f>IF(N301="nulová",J301,0)</f>
        <v>0</v>
      </c>
      <c r="BJ301" s="24" t="s">
        <v>810</v>
      </c>
      <c r="BK301" s="214">
        <f>ROUND(I301*H301,2)</f>
        <v>0</v>
      </c>
      <c r="BL301" s="24" t="s">
        <v>910</v>
      </c>
      <c r="BM301" s="24" t="s">
        <v>1113</v>
      </c>
    </row>
    <row r="302" spans="2:65" s="1" customFormat="1">
      <c r="B302" s="42"/>
      <c r="C302" s="64"/>
      <c r="D302" s="215" t="s">
        <v>884</v>
      </c>
      <c r="E302" s="64"/>
      <c r="F302" s="216" t="s">
        <v>1112</v>
      </c>
      <c r="G302" s="64"/>
      <c r="H302" s="64"/>
      <c r="I302" s="171"/>
      <c r="J302" s="64"/>
      <c r="K302" s="64"/>
      <c r="L302" s="62"/>
      <c r="M302" s="217"/>
      <c r="N302" s="43"/>
      <c r="O302" s="43"/>
      <c r="P302" s="43"/>
      <c r="Q302" s="43"/>
      <c r="R302" s="43"/>
      <c r="S302" s="43"/>
      <c r="T302" s="79"/>
      <c r="AT302" s="24" t="s">
        <v>884</v>
      </c>
      <c r="AU302" s="24" t="s">
        <v>812</v>
      </c>
    </row>
    <row r="303" spans="2:65" s="1" customFormat="1" ht="27">
      <c r="B303" s="42"/>
      <c r="C303" s="64"/>
      <c r="D303" s="220" t="s">
        <v>913</v>
      </c>
      <c r="E303" s="64"/>
      <c r="F303" s="242" t="s">
        <v>956</v>
      </c>
      <c r="G303" s="64"/>
      <c r="H303" s="64"/>
      <c r="I303" s="171"/>
      <c r="J303" s="64"/>
      <c r="K303" s="64"/>
      <c r="L303" s="62"/>
      <c r="M303" s="217"/>
      <c r="N303" s="43"/>
      <c r="O303" s="43"/>
      <c r="P303" s="43"/>
      <c r="Q303" s="43"/>
      <c r="R303" s="43"/>
      <c r="S303" s="43"/>
      <c r="T303" s="79"/>
      <c r="AT303" s="24" t="s">
        <v>913</v>
      </c>
      <c r="AU303" s="24" t="s">
        <v>812</v>
      </c>
    </row>
    <row r="304" spans="2:65" s="1" customFormat="1" ht="31.5" customHeight="1">
      <c r="B304" s="42"/>
      <c r="C304" s="203" t="s">
        <v>1114</v>
      </c>
      <c r="D304" s="203" t="s">
        <v>877</v>
      </c>
      <c r="E304" s="204" t="s">
        <v>1115</v>
      </c>
      <c r="F304" s="205" t="s">
        <v>1116</v>
      </c>
      <c r="G304" s="206" t="s">
        <v>964</v>
      </c>
      <c r="H304" s="207">
        <v>2</v>
      </c>
      <c r="I304" s="208"/>
      <c r="J304" s="209">
        <f>ROUND(I304*H304,2)</f>
        <v>0</v>
      </c>
      <c r="K304" s="205" t="s">
        <v>801</v>
      </c>
      <c r="L304" s="62"/>
      <c r="M304" s="210" t="s">
        <v>801</v>
      </c>
      <c r="N304" s="211" t="s">
        <v>773</v>
      </c>
      <c r="O304" s="43"/>
      <c r="P304" s="212">
        <f>O304*H304</f>
        <v>0</v>
      </c>
      <c r="Q304" s="212">
        <v>1.1E-4</v>
      </c>
      <c r="R304" s="212">
        <f>Q304*H304</f>
        <v>2.2000000000000001E-4</v>
      </c>
      <c r="S304" s="212">
        <v>0</v>
      </c>
      <c r="T304" s="213">
        <f>S304*H304</f>
        <v>0</v>
      </c>
      <c r="AR304" s="24" t="s">
        <v>910</v>
      </c>
      <c r="AT304" s="24" t="s">
        <v>877</v>
      </c>
      <c r="AU304" s="24" t="s">
        <v>812</v>
      </c>
      <c r="AY304" s="24" t="s">
        <v>874</v>
      </c>
      <c r="BE304" s="214">
        <f>IF(N304="základní",J304,0)</f>
        <v>0</v>
      </c>
      <c r="BF304" s="214">
        <f>IF(N304="snížená",J304,0)</f>
        <v>0</v>
      </c>
      <c r="BG304" s="214">
        <f>IF(N304="zákl. přenesená",J304,0)</f>
        <v>0</v>
      </c>
      <c r="BH304" s="214">
        <f>IF(N304="sníž. přenesená",J304,0)</f>
        <v>0</v>
      </c>
      <c r="BI304" s="214">
        <f>IF(N304="nulová",J304,0)</f>
        <v>0</v>
      </c>
      <c r="BJ304" s="24" t="s">
        <v>810</v>
      </c>
      <c r="BK304" s="214">
        <f>ROUND(I304*H304,2)</f>
        <v>0</v>
      </c>
      <c r="BL304" s="24" t="s">
        <v>910</v>
      </c>
      <c r="BM304" s="24" t="s">
        <v>1117</v>
      </c>
    </row>
    <row r="305" spans="2:65" s="1" customFormat="1" ht="27">
      <c r="B305" s="42"/>
      <c r="C305" s="64"/>
      <c r="D305" s="215" t="s">
        <v>884</v>
      </c>
      <c r="E305" s="64"/>
      <c r="F305" s="216" t="s">
        <v>1116</v>
      </c>
      <c r="G305" s="64"/>
      <c r="H305" s="64"/>
      <c r="I305" s="171"/>
      <c r="J305" s="64"/>
      <c r="K305" s="64"/>
      <c r="L305" s="62"/>
      <c r="M305" s="217"/>
      <c r="N305" s="43"/>
      <c r="O305" s="43"/>
      <c r="P305" s="43"/>
      <c r="Q305" s="43"/>
      <c r="R305" s="43"/>
      <c r="S305" s="43"/>
      <c r="T305" s="79"/>
      <c r="AT305" s="24" t="s">
        <v>884</v>
      </c>
      <c r="AU305" s="24" t="s">
        <v>812</v>
      </c>
    </row>
    <row r="306" spans="2:65" s="1" customFormat="1" ht="27">
      <c r="B306" s="42"/>
      <c r="C306" s="64"/>
      <c r="D306" s="215" t="s">
        <v>913</v>
      </c>
      <c r="E306" s="64"/>
      <c r="F306" s="231" t="s">
        <v>956</v>
      </c>
      <c r="G306" s="64"/>
      <c r="H306" s="64"/>
      <c r="I306" s="171"/>
      <c r="J306" s="64"/>
      <c r="K306" s="64"/>
      <c r="L306" s="62"/>
      <c r="M306" s="217"/>
      <c r="N306" s="43"/>
      <c r="O306" s="43"/>
      <c r="P306" s="43"/>
      <c r="Q306" s="43"/>
      <c r="R306" s="43"/>
      <c r="S306" s="43"/>
      <c r="T306" s="79"/>
      <c r="AT306" s="24" t="s">
        <v>913</v>
      </c>
      <c r="AU306" s="24" t="s">
        <v>812</v>
      </c>
    </row>
    <row r="307" spans="2:65" s="12" customFormat="1">
      <c r="B307" s="218"/>
      <c r="C307" s="219"/>
      <c r="D307" s="220" t="s">
        <v>886</v>
      </c>
      <c r="E307" s="221" t="s">
        <v>801</v>
      </c>
      <c r="F307" s="222" t="s">
        <v>812</v>
      </c>
      <c r="G307" s="219"/>
      <c r="H307" s="223">
        <v>2</v>
      </c>
      <c r="I307" s="224"/>
      <c r="J307" s="219"/>
      <c r="K307" s="219"/>
      <c r="L307" s="225"/>
      <c r="M307" s="226"/>
      <c r="N307" s="227"/>
      <c r="O307" s="227"/>
      <c r="P307" s="227"/>
      <c r="Q307" s="227"/>
      <c r="R307" s="227"/>
      <c r="S307" s="227"/>
      <c r="T307" s="228"/>
      <c r="AT307" s="229" t="s">
        <v>886</v>
      </c>
      <c r="AU307" s="229" t="s">
        <v>812</v>
      </c>
      <c r="AV307" s="12" t="s">
        <v>812</v>
      </c>
      <c r="AW307" s="12" t="s">
        <v>765</v>
      </c>
      <c r="AX307" s="12" t="s">
        <v>810</v>
      </c>
      <c r="AY307" s="229" t="s">
        <v>874</v>
      </c>
    </row>
    <row r="308" spans="2:65" s="1" customFormat="1" ht="31.5" customHeight="1">
      <c r="B308" s="42"/>
      <c r="C308" s="232" t="s">
        <v>1118</v>
      </c>
      <c r="D308" s="232" t="s">
        <v>902</v>
      </c>
      <c r="E308" s="233" t="s">
        <v>1119</v>
      </c>
      <c r="F308" s="234" t="s">
        <v>1120</v>
      </c>
      <c r="G308" s="235" t="s">
        <v>964</v>
      </c>
      <c r="H308" s="236">
        <v>2</v>
      </c>
      <c r="I308" s="237"/>
      <c r="J308" s="238">
        <f>ROUND(I308*H308,2)</f>
        <v>0</v>
      </c>
      <c r="K308" s="234" t="s">
        <v>801</v>
      </c>
      <c r="L308" s="239"/>
      <c r="M308" s="240" t="s">
        <v>801</v>
      </c>
      <c r="N308" s="241" t="s">
        <v>773</v>
      </c>
      <c r="O308" s="43"/>
      <c r="P308" s="212">
        <f>O308*H308</f>
        <v>0</v>
      </c>
      <c r="Q308" s="212">
        <v>0</v>
      </c>
      <c r="R308" s="212">
        <f>Q308*H308</f>
        <v>0</v>
      </c>
      <c r="S308" s="212">
        <v>0</v>
      </c>
      <c r="T308" s="213">
        <f>S308*H308</f>
        <v>0</v>
      </c>
      <c r="AR308" s="24" t="s">
        <v>932</v>
      </c>
      <c r="AT308" s="24" t="s">
        <v>902</v>
      </c>
      <c r="AU308" s="24" t="s">
        <v>812</v>
      </c>
      <c r="AY308" s="24" t="s">
        <v>874</v>
      </c>
      <c r="BE308" s="214">
        <f>IF(N308="základní",J308,0)</f>
        <v>0</v>
      </c>
      <c r="BF308" s="214">
        <f>IF(N308="snížená",J308,0)</f>
        <v>0</v>
      </c>
      <c r="BG308" s="214">
        <f>IF(N308="zákl. přenesená",J308,0)</f>
        <v>0</v>
      </c>
      <c r="BH308" s="214">
        <f>IF(N308="sníž. přenesená",J308,0)</f>
        <v>0</v>
      </c>
      <c r="BI308" s="214">
        <f>IF(N308="nulová",J308,0)</f>
        <v>0</v>
      </c>
      <c r="BJ308" s="24" t="s">
        <v>810</v>
      </c>
      <c r="BK308" s="214">
        <f>ROUND(I308*H308,2)</f>
        <v>0</v>
      </c>
      <c r="BL308" s="24" t="s">
        <v>910</v>
      </c>
      <c r="BM308" s="24" t="s">
        <v>1121</v>
      </c>
    </row>
    <row r="309" spans="2:65" s="1" customFormat="1" ht="27">
      <c r="B309" s="42"/>
      <c r="C309" s="64"/>
      <c r="D309" s="215" t="s">
        <v>884</v>
      </c>
      <c r="E309" s="64"/>
      <c r="F309" s="216" t="s">
        <v>1120</v>
      </c>
      <c r="G309" s="64"/>
      <c r="H309" s="64"/>
      <c r="I309" s="171"/>
      <c r="J309" s="64"/>
      <c r="K309" s="64"/>
      <c r="L309" s="62"/>
      <c r="M309" s="217"/>
      <c r="N309" s="43"/>
      <c r="O309" s="43"/>
      <c r="P309" s="43"/>
      <c r="Q309" s="43"/>
      <c r="R309" s="43"/>
      <c r="S309" s="43"/>
      <c r="T309" s="79"/>
      <c r="AT309" s="24" t="s">
        <v>884</v>
      </c>
      <c r="AU309" s="24" t="s">
        <v>812</v>
      </c>
    </row>
    <row r="310" spans="2:65" s="1" customFormat="1" ht="27">
      <c r="B310" s="42"/>
      <c r="C310" s="64"/>
      <c r="D310" s="220" t="s">
        <v>913</v>
      </c>
      <c r="E310" s="64"/>
      <c r="F310" s="242" t="s">
        <v>956</v>
      </c>
      <c r="G310" s="64"/>
      <c r="H310" s="64"/>
      <c r="I310" s="171"/>
      <c r="J310" s="64"/>
      <c r="K310" s="64"/>
      <c r="L310" s="62"/>
      <c r="M310" s="217"/>
      <c r="N310" s="43"/>
      <c r="O310" s="43"/>
      <c r="P310" s="43"/>
      <c r="Q310" s="43"/>
      <c r="R310" s="43"/>
      <c r="S310" s="43"/>
      <c r="T310" s="79"/>
      <c r="AT310" s="24" t="s">
        <v>913</v>
      </c>
      <c r="AU310" s="24" t="s">
        <v>812</v>
      </c>
    </row>
    <row r="311" spans="2:65" s="1" customFormat="1" ht="31.5" customHeight="1">
      <c r="B311" s="42"/>
      <c r="C311" s="203" t="s">
        <v>1122</v>
      </c>
      <c r="D311" s="203" t="s">
        <v>877</v>
      </c>
      <c r="E311" s="204" t="s">
        <v>1123</v>
      </c>
      <c r="F311" s="205" t="s">
        <v>1124</v>
      </c>
      <c r="G311" s="206" t="s">
        <v>964</v>
      </c>
      <c r="H311" s="207">
        <v>1</v>
      </c>
      <c r="I311" s="208"/>
      <c r="J311" s="209">
        <f>ROUND(I311*H311,2)</f>
        <v>0</v>
      </c>
      <c r="K311" s="205" t="s">
        <v>801</v>
      </c>
      <c r="L311" s="62"/>
      <c r="M311" s="210" t="s">
        <v>801</v>
      </c>
      <c r="N311" s="211" t="s">
        <v>773</v>
      </c>
      <c r="O311" s="43"/>
      <c r="P311" s="212">
        <f>O311*H311</f>
        <v>0</v>
      </c>
      <c r="Q311" s="212">
        <v>1.1E-4</v>
      </c>
      <c r="R311" s="212">
        <f>Q311*H311</f>
        <v>1.1E-4</v>
      </c>
      <c r="S311" s="212">
        <v>0</v>
      </c>
      <c r="T311" s="213">
        <f>S311*H311</f>
        <v>0</v>
      </c>
      <c r="AR311" s="24" t="s">
        <v>910</v>
      </c>
      <c r="AT311" s="24" t="s">
        <v>877</v>
      </c>
      <c r="AU311" s="24" t="s">
        <v>812</v>
      </c>
      <c r="AY311" s="24" t="s">
        <v>874</v>
      </c>
      <c r="BE311" s="214">
        <f>IF(N311="základní",J311,0)</f>
        <v>0</v>
      </c>
      <c r="BF311" s="214">
        <f>IF(N311="snížená",J311,0)</f>
        <v>0</v>
      </c>
      <c r="BG311" s="214">
        <f>IF(N311="zákl. přenesená",J311,0)</f>
        <v>0</v>
      </c>
      <c r="BH311" s="214">
        <f>IF(N311="sníž. přenesená",J311,0)</f>
        <v>0</v>
      </c>
      <c r="BI311" s="214">
        <f>IF(N311="nulová",J311,0)</f>
        <v>0</v>
      </c>
      <c r="BJ311" s="24" t="s">
        <v>810</v>
      </c>
      <c r="BK311" s="214">
        <f>ROUND(I311*H311,2)</f>
        <v>0</v>
      </c>
      <c r="BL311" s="24" t="s">
        <v>910</v>
      </c>
      <c r="BM311" s="24" t="s">
        <v>1125</v>
      </c>
    </row>
    <row r="312" spans="2:65" s="1" customFormat="1" ht="27">
      <c r="B312" s="42"/>
      <c r="C312" s="64"/>
      <c r="D312" s="215" t="s">
        <v>884</v>
      </c>
      <c r="E312" s="64"/>
      <c r="F312" s="216" t="s">
        <v>1124</v>
      </c>
      <c r="G312" s="64"/>
      <c r="H312" s="64"/>
      <c r="I312" s="171"/>
      <c r="J312" s="64"/>
      <c r="K312" s="64"/>
      <c r="L312" s="62"/>
      <c r="M312" s="217"/>
      <c r="N312" s="43"/>
      <c r="O312" s="43"/>
      <c r="P312" s="43"/>
      <c r="Q312" s="43"/>
      <c r="R312" s="43"/>
      <c r="S312" s="43"/>
      <c r="T312" s="79"/>
      <c r="AT312" s="24" t="s">
        <v>884</v>
      </c>
      <c r="AU312" s="24" t="s">
        <v>812</v>
      </c>
    </row>
    <row r="313" spans="2:65" s="1" customFormat="1" ht="27">
      <c r="B313" s="42"/>
      <c r="C313" s="64"/>
      <c r="D313" s="215" t="s">
        <v>913</v>
      </c>
      <c r="E313" s="64"/>
      <c r="F313" s="231" t="s">
        <v>956</v>
      </c>
      <c r="G313" s="64"/>
      <c r="H313" s="64"/>
      <c r="I313" s="171"/>
      <c r="J313" s="64"/>
      <c r="K313" s="64"/>
      <c r="L313" s="62"/>
      <c r="M313" s="217"/>
      <c r="N313" s="43"/>
      <c r="O313" s="43"/>
      <c r="P313" s="43"/>
      <c r="Q313" s="43"/>
      <c r="R313" s="43"/>
      <c r="S313" s="43"/>
      <c r="T313" s="79"/>
      <c r="AT313" s="24" t="s">
        <v>913</v>
      </c>
      <c r="AU313" s="24" t="s">
        <v>812</v>
      </c>
    </row>
    <row r="314" spans="2:65" s="12" customFormat="1">
      <c r="B314" s="218"/>
      <c r="C314" s="219"/>
      <c r="D314" s="220" t="s">
        <v>886</v>
      </c>
      <c r="E314" s="221" t="s">
        <v>801</v>
      </c>
      <c r="F314" s="222" t="s">
        <v>810</v>
      </c>
      <c r="G314" s="219"/>
      <c r="H314" s="223">
        <v>1</v>
      </c>
      <c r="I314" s="224"/>
      <c r="J314" s="219"/>
      <c r="K314" s="219"/>
      <c r="L314" s="225"/>
      <c r="M314" s="226"/>
      <c r="N314" s="227"/>
      <c r="O314" s="227"/>
      <c r="P314" s="227"/>
      <c r="Q314" s="227"/>
      <c r="R314" s="227"/>
      <c r="S314" s="227"/>
      <c r="T314" s="228"/>
      <c r="AT314" s="229" t="s">
        <v>886</v>
      </c>
      <c r="AU314" s="229" t="s">
        <v>812</v>
      </c>
      <c r="AV314" s="12" t="s">
        <v>812</v>
      </c>
      <c r="AW314" s="12" t="s">
        <v>765</v>
      </c>
      <c r="AX314" s="12" t="s">
        <v>810</v>
      </c>
      <c r="AY314" s="229" t="s">
        <v>874</v>
      </c>
    </row>
    <row r="315" spans="2:65" s="1" customFormat="1" ht="31.5" customHeight="1">
      <c r="B315" s="42"/>
      <c r="C315" s="232" t="s">
        <v>1126</v>
      </c>
      <c r="D315" s="232" t="s">
        <v>902</v>
      </c>
      <c r="E315" s="233" t="s">
        <v>1127</v>
      </c>
      <c r="F315" s="234" t="s">
        <v>1128</v>
      </c>
      <c r="G315" s="235" t="s">
        <v>964</v>
      </c>
      <c r="H315" s="236">
        <v>1</v>
      </c>
      <c r="I315" s="237"/>
      <c r="J315" s="238">
        <f>ROUND(I315*H315,2)</f>
        <v>0</v>
      </c>
      <c r="K315" s="234" t="s">
        <v>801</v>
      </c>
      <c r="L315" s="239"/>
      <c r="M315" s="240" t="s">
        <v>801</v>
      </c>
      <c r="N315" s="241" t="s">
        <v>773</v>
      </c>
      <c r="O315" s="43"/>
      <c r="P315" s="212">
        <f>O315*H315</f>
        <v>0</v>
      </c>
      <c r="Q315" s="212">
        <v>0</v>
      </c>
      <c r="R315" s="212">
        <f>Q315*H315</f>
        <v>0</v>
      </c>
      <c r="S315" s="212">
        <v>0</v>
      </c>
      <c r="T315" s="213">
        <f>S315*H315</f>
        <v>0</v>
      </c>
      <c r="AR315" s="24" t="s">
        <v>932</v>
      </c>
      <c r="AT315" s="24" t="s">
        <v>902</v>
      </c>
      <c r="AU315" s="24" t="s">
        <v>812</v>
      </c>
      <c r="AY315" s="24" t="s">
        <v>874</v>
      </c>
      <c r="BE315" s="214">
        <f>IF(N315="základní",J315,0)</f>
        <v>0</v>
      </c>
      <c r="BF315" s="214">
        <f>IF(N315="snížená",J315,0)</f>
        <v>0</v>
      </c>
      <c r="BG315" s="214">
        <f>IF(N315="zákl. přenesená",J315,0)</f>
        <v>0</v>
      </c>
      <c r="BH315" s="214">
        <f>IF(N315="sníž. přenesená",J315,0)</f>
        <v>0</v>
      </c>
      <c r="BI315" s="214">
        <f>IF(N315="nulová",J315,0)</f>
        <v>0</v>
      </c>
      <c r="BJ315" s="24" t="s">
        <v>810</v>
      </c>
      <c r="BK315" s="214">
        <f>ROUND(I315*H315,2)</f>
        <v>0</v>
      </c>
      <c r="BL315" s="24" t="s">
        <v>910</v>
      </c>
      <c r="BM315" s="24" t="s">
        <v>1129</v>
      </c>
    </row>
    <row r="316" spans="2:65" s="1" customFormat="1" ht="27">
      <c r="B316" s="42"/>
      <c r="C316" s="64"/>
      <c r="D316" s="215" t="s">
        <v>884</v>
      </c>
      <c r="E316" s="64"/>
      <c r="F316" s="216" t="s">
        <v>1128</v>
      </c>
      <c r="G316" s="64"/>
      <c r="H316" s="64"/>
      <c r="I316" s="171"/>
      <c r="J316" s="64"/>
      <c r="K316" s="64"/>
      <c r="L316" s="62"/>
      <c r="M316" s="217"/>
      <c r="N316" s="43"/>
      <c r="O316" s="43"/>
      <c r="P316" s="43"/>
      <c r="Q316" s="43"/>
      <c r="R316" s="43"/>
      <c r="S316" s="43"/>
      <c r="T316" s="79"/>
      <c r="AT316" s="24" t="s">
        <v>884</v>
      </c>
      <c r="AU316" s="24" t="s">
        <v>812</v>
      </c>
    </row>
    <row r="317" spans="2:65" s="1" customFormat="1" ht="27">
      <c r="B317" s="42"/>
      <c r="C317" s="64"/>
      <c r="D317" s="220" t="s">
        <v>913</v>
      </c>
      <c r="E317" s="64"/>
      <c r="F317" s="242" t="s">
        <v>956</v>
      </c>
      <c r="G317" s="64"/>
      <c r="H317" s="64"/>
      <c r="I317" s="171"/>
      <c r="J317" s="64"/>
      <c r="K317" s="64"/>
      <c r="L317" s="62"/>
      <c r="M317" s="217"/>
      <c r="N317" s="43"/>
      <c r="O317" s="43"/>
      <c r="P317" s="43"/>
      <c r="Q317" s="43"/>
      <c r="R317" s="43"/>
      <c r="S317" s="43"/>
      <c r="T317" s="79"/>
      <c r="AT317" s="24" t="s">
        <v>913</v>
      </c>
      <c r="AU317" s="24" t="s">
        <v>812</v>
      </c>
    </row>
    <row r="318" spans="2:65" s="1" customFormat="1" ht="22.5" customHeight="1">
      <c r="B318" s="42"/>
      <c r="C318" s="203" t="s">
        <v>1130</v>
      </c>
      <c r="D318" s="203" t="s">
        <v>877</v>
      </c>
      <c r="E318" s="204" t="s">
        <v>1131</v>
      </c>
      <c r="F318" s="205" t="s">
        <v>1132</v>
      </c>
      <c r="G318" s="206" t="s">
        <v>964</v>
      </c>
      <c r="H318" s="207">
        <v>1</v>
      </c>
      <c r="I318" s="208"/>
      <c r="J318" s="209">
        <f>ROUND(I318*H318,2)</f>
        <v>0</v>
      </c>
      <c r="K318" s="205" t="s">
        <v>801</v>
      </c>
      <c r="L318" s="62"/>
      <c r="M318" s="210" t="s">
        <v>801</v>
      </c>
      <c r="N318" s="211" t="s">
        <v>773</v>
      </c>
      <c r="O318" s="43"/>
      <c r="P318" s="212">
        <f>O318*H318</f>
        <v>0</v>
      </c>
      <c r="Q318" s="212">
        <v>1.1E-4</v>
      </c>
      <c r="R318" s="212">
        <f>Q318*H318</f>
        <v>1.1E-4</v>
      </c>
      <c r="S318" s="212">
        <v>0</v>
      </c>
      <c r="T318" s="213">
        <f>S318*H318</f>
        <v>0</v>
      </c>
      <c r="AR318" s="24" t="s">
        <v>910</v>
      </c>
      <c r="AT318" s="24" t="s">
        <v>877</v>
      </c>
      <c r="AU318" s="24" t="s">
        <v>812</v>
      </c>
      <c r="AY318" s="24" t="s">
        <v>874</v>
      </c>
      <c r="BE318" s="214">
        <f>IF(N318="základní",J318,0)</f>
        <v>0</v>
      </c>
      <c r="BF318" s="214">
        <f>IF(N318="snížená",J318,0)</f>
        <v>0</v>
      </c>
      <c r="BG318" s="214">
        <f>IF(N318="zákl. přenesená",J318,0)</f>
        <v>0</v>
      </c>
      <c r="BH318" s="214">
        <f>IF(N318="sníž. přenesená",J318,0)</f>
        <v>0</v>
      </c>
      <c r="BI318" s="214">
        <f>IF(N318="nulová",J318,0)</f>
        <v>0</v>
      </c>
      <c r="BJ318" s="24" t="s">
        <v>810</v>
      </c>
      <c r="BK318" s="214">
        <f>ROUND(I318*H318,2)</f>
        <v>0</v>
      </c>
      <c r="BL318" s="24" t="s">
        <v>910</v>
      </c>
      <c r="BM318" s="24" t="s">
        <v>1133</v>
      </c>
    </row>
    <row r="319" spans="2:65" s="1" customFormat="1">
      <c r="B319" s="42"/>
      <c r="C319" s="64"/>
      <c r="D319" s="215" t="s">
        <v>884</v>
      </c>
      <c r="E319" s="64"/>
      <c r="F319" s="216" t="s">
        <v>1134</v>
      </c>
      <c r="G319" s="64"/>
      <c r="H319" s="64"/>
      <c r="I319" s="171"/>
      <c r="J319" s="64"/>
      <c r="K319" s="64"/>
      <c r="L319" s="62"/>
      <c r="M319" s="217"/>
      <c r="N319" s="43"/>
      <c r="O319" s="43"/>
      <c r="P319" s="43"/>
      <c r="Q319" s="43"/>
      <c r="R319" s="43"/>
      <c r="S319" s="43"/>
      <c r="T319" s="79"/>
      <c r="AT319" s="24" t="s">
        <v>884</v>
      </c>
      <c r="AU319" s="24" t="s">
        <v>812</v>
      </c>
    </row>
    <row r="320" spans="2:65" s="1" customFormat="1" ht="27">
      <c r="B320" s="42"/>
      <c r="C320" s="64"/>
      <c r="D320" s="215" t="s">
        <v>913</v>
      </c>
      <c r="E320" s="64"/>
      <c r="F320" s="231" t="s">
        <v>956</v>
      </c>
      <c r="G320" s="64"/>
      <c r="H320" s="64"/>
      <c r="I320" s="171"/>
      <c r="J320" s="64"/>
      <c r="K320" s="64"/>
      <c r="L320" s="62"/>
      <c r="M320" s="217"/>
      <c r="N320" s="43"/>
      <c r="O320" s="43"/>
      <c r="P320" s="43"/>
      <c r="Q320" s="43"/>
      <c r="R320" s="43"/>
      <c r="S320" s="43"/>
      <c r="T320" s="79"/>
      <c r="AT320" s="24" t="s">
        <v>913</v>
      </c>
      <c r="AU320" s="24" t="s">
        <v>812</v>
      </c>
    </row>
    <row r="321" spans="2:65" s="12" customFormat="1">
      <c r="B321" s="218"/>
      <c r="C321" s="219"/>
      <c r="D321" s="220" t="s">
        <v>886</v>
      </c>
      <c r="E321" s="221" t="s">
        <v>801</v>
      </c>
      <c r="F321" s="222" t="s">
        <v>810</v>
      </c>
      <c r="G321" s="219"/>
      <c r="H321" s="223">
        <v>1</v>
      </c>
      <c r="I321" s="224"/>
      <c r="J321" s="219"/>
      <c r="K321" s="219"/>
      <c r="L321" s="225"/>
      <c r="M321" s="226"/>
      <c r="N321" s="227"/>
      <c r="O321" s="227"/>
      <c r="P321" s="227"/>
      <c r="Q321" s="227"/>
      <c r="R321" s="227"/>
      <c r="S321" s="227"/>
      <c r="T321" s="228"/>
      <c r="AT321" s="229" t="s">
        <v>886</v>
      </c>
      <c r="AU321" s="229" t="s">
        <v>812</v>
      </c>
      <c r="AV321" s="12" t="s">
        <v>812</v>
      </c>
      <c r="AW321" s="12" t="s">
        <v>765</v>
      </c>
      <c r="AX321" s="12" t="s">
        <v>810</v>
      </c>
      <c r="AY321" s="229" t="s">
        <v>874</v>
      </c>
    </row>
    <row r="322" spans="2:65" s="1" customFormat="1" ht="22.5" customHeight="1">
      <c r="B322" s="42"/>
      <c r="C322" s="232" t="s">
        <v>910</v>
      </c>
      <c r="D322" s="232" t="s">
        <v>902</v>
      </c>
      <c r="E322" s="233" t="s">
        <v>1135</v>
      </c>
      <c r="F322" s="234" t="s">
        <v>1136</v>
      </c>
      <c r="G322" s="235" t="s">
        <v>964</v>
      </c>
      <c r="H322" s="236">
        <v>1</v>
      </c>
      <c r="I322" s="237"/>
      <c r="J322" s="238">
        <f>ROUND(I322*H322,2)</f>
        <v>0</v>
      </c>
      <c r="K322" s="234" t="s">
        <v>801</v>
      </c>
      <c r="L322" s="239"/>
      <c r="M322" s="240" t="s">
        <v>801</v>
      </c>
      <c r="N322" s="241" t="s">
        <v>773</v>
      </c>
      <c r="O322" s="43"/>
      <c r="P322" s="212">
        <f>O322*H322</f>
        <v>0</v>
      </c>
      <c r="Q322" s="212">
        <v>0</v>
      </c>
      <c r="R322" s="212">
        <f>Q322*H322</f>
        <v>0</v>
      </c>
      <c r="S322" s="212">
        <v>0</v>
      </c>
      <c r="T322" s="213">
        <f>S322*H322</f>
        <v>0</v>
      </c>
      <c r="AR322" s="24" t="s">
        <v>932</v>
      </c>
      <c r="AT322" s="24" t="s">
        <v>902</v>
      </c>
      <c r="AU322" s="24" t="s">
        <v>812</v>
      </c>
      <c r="AY322" s="24" t="s">
        <v>874</v>
      </c>
      <c r="BE322" s="214">
        <f>IF(N322="základní",J322,0)</f>
        <v>0</v>
      </c>
      <c r="BF322" s="214">
        <f>IF(N322="snížená",J322,0)</f>
        <v>0</v>
      </c>
      <c r="BG322" s="214">
        <f>IF(N322="zákl. přenesená",J322,0)</f>
        <v>0</v>
      </c>
      <c r="BH322" s="214">
        <f>IF(N322="sníž. přenesená",J322,0)</f>
        <v>0</v>
      </c>
      <c r="BI322" s="214">
        <f>IF(N322="nulová",J322,0)</f>
        <v>0</v>
      </c>
      <c r="BJ322" s="24" t="s">
        <v>810</v>
      </c>
      <c r="BK322" s="214">
        <f>ROUND(I322*H322,2)</f>
        <v>0</v>
      </c>
      <c r="BL322" s="24" t="s">
        <v>910</v>
      </c>
      <c r="BM322" s="24" t="s">
        <v>1137</v>
      </c>
    </row>
    <row r="323" spans="2:65" s="1" customFormat="1">
      <c r="B323" s="42"/>
      <c r="C323" s="64"/>
      <c r="D323" s="215" t="s">
        <v>884</v>
      </c>
      <c r="E323" s="64"/>
      <c r="F323" s="216" t="s">
        <v>1136</v>
      </c>
      <c r="G323" s="64"/>
      <c r="H323" s="64"/>
      <c r="I323" s="171"/>
      <c r="J323" s="64"/>
      <c r="K323" s="64"/>
      <c r="L323" s="62"/>
      <c r="M323" s="217"/>
      <c r="N323" s="43"/>
      <c r="O323" s="43"/>
      <c r="P323" s="43"/>
      <c r="Q323" s="43"/>
      <c r="R323" s="43"/>
      <c r="S323" s="43"/>
      <c r="T323" s="79"/>
      <c r="AT323" s="24" t="s">
        <v>884</v>
      </c>
      <c r="AU323" s="24" t="s">
        <v>812</v>
      </c>
    </row>
    <row r="324" spans="2:65" s="1" customFormat="1" ht="27">
      <c r="B324" s="42"/>
      <c r="C324" s="64"/>
      <c r="D324" s="220" t="s">
        <v>913</v>
      </c>
      <c r="E324" s="64"/>
      <c r="F324" s="242" t="s">
        <v>956</v>
      </c>
      <c r="G324" s="64"/>
      <c r="H324" s="64"/>
      <c r="I324" s="171"/>
      <c r="J324" s="64"/>
      <c r="K324" s="64"/>
      <c r="L324" s="62"/>
      <c r="M324" s="217"/>
      <c r="N324" s="43"/>
      <c r="O324" s="43"/>
      <c r="P324" s="43"/>
      <c r="Q324" s="43"/>
      <c r="R324" s="43"/>
      <c r="S324" s="43"/>
      <c r="T324" s="79"/>
      <c r="AT324" s="24" t="s">
        <v>913</v>
      </c>
      <c r="AU324" s="24" t="s">
        <v>812</v>
      </c>
    </row>
    <row r="325" spans="2:65" s="1" customFormat="1" ht="31.5" customHeight="1">
      <c r="B325" s="42"/>
      <c r="C325" s="203" t="s">
        <v>1138</v>
      </c>
      <c r="D325" s="203" t="s">
        <v>877</v>
      </c>
      <c r="E325" s="204" t="s">
        <v>1139</v>
      </c>
      <c r="F325" s="205" t="s">
        <v>1140</v>
      </c>
      <c r="G325" s="206" t="s">
        <v>964</v>
      </c>
      <c r="H325" s="207">
        <v>1</v>
      </c>
      <c r="I325" s="208"/>
      <c r="J325" s="209">
        <f>ROUND(I325*H325,2)</f>
        <v>0</v>
      </c>
      <c r="K325" s="205" t="s">
        <v>801</v>
      </c>
      <c r="L325" s="62"/>
      <c r="M325" s="210" t="s">
        <v>801</v>
      </c>
      <c r="N325" s="211" t="s">
        <v>773</v>
      </c>
      <c r="O325" s="43"/>
      <c r="P325" s="212">
        <f>O325*H325</f>
        <v>0</v>
      </c>
      <c r="Q325" s="212">
        <v>1.1E-4</v>
      </c>
      <c r="R325" s="212">
        <f>Q325*H325</f>
        <v>1.1E-4</v>
      </c>
      <c r="S325" s="212">
        <v>0</v>
      </c>
      <c r="T325" s="213">
        <f>S325*H325</f>
        <v>0</v>
      </c>
      <c r="AR325" s="24" t="s">
        <v>910</v>
      </c>
      <c r="AT325" s="24" t="s">
        <v>877</v>
      </c>
      <c r="AU325" s="24" t="s">
        <v>812</v>
      </c>
      <c r="AY325" s="24" t="s">
        <v>874</v>
      </c>
      <c r="BE325" s="214">
        <f>IF(N325="základní",J325,0)</f>
        <v>0</v>
      </c>
      <c r="BF325" s="214">
        <f>IF(N325="snížená",J325,0)</f>
        <v>0</v>
      </c>
      <c r="BG325" s="214">
        <f>IF(N325="zákl. přenesená",J325,0)</f>
        <v>0</v>
      </c>
      <c r="BH325" s="214">
        <f>IF(N325="sníž. přenesená",J325,0)</f>
        <v>0</v>
      </c>
      <c r="BI325" s="214">
        <f>IF(N325="nulová",J325,0)</f>
        <v>0</v>
      </c>
      <c r="BJ325" s="24" t="s">
        <v>810</v>
      </c>
      <c r="BK325" s="214">
        <f>ROUND(I325*H325,2)</f>
        <v>0</v>
      </c>
      <c r="BL325" s="24" t="s">
        <v>910</v>
      </c>
      <c r="BM325" s="24" t="s">
        <v>1141</v>
      </c>
    </row>
    <row r="326" spans="2:65" s="1" customFormat="1" ht="27">
      <c r="B326" s="42"/>
      <c r="C326" s="64"/>
      <c r="D326" s="215" t="s">
        <v>884</v>
      </c>
      <c r="E326" s="64"/>
      <c r="F326" s="216" t="s">
        <v>1140</v>
      </c>
      <c r="G326" s="64"/>
      <c r="H326" s="64"/>
      <c r="I326" s="171"/>
      <c r="J326" s="64"/>
      <c r="K326" s="64"/>
      <c r="L326" s="62"/>
      <c r="M326" s="217"/>
      <c r="N326" s="43"/>
      <c r="O326" s="43"/>
      <c r="P326" s="43"/>
      <c r="Q326" s="43"/>
      <c r="R326" s="43"/>
      <c r="S326" s="43"/>
      <c r="T326" s="79"/>
      <c r="AT326" s="24" t="s">
        <v>884</v>
      </c>
      <c r="AU326" s="24" t="s">
        <v>812</v>
      </c>
    </row>
    <row r="327" spans="2:65" s="1" customFormat="1" ht="27">
      <c r="B327" s="42"/>
      <c r="C327" s="64"/>
      <c r="D327" s="215" t="s">
        <v>913</v>
      </c>
      <c r="E327" s="64"/>
      <c r="F327" s="231" t="s">
        <v>956</v>
      </c>
      <c r="G327" s="64"/>
      <c r="H327" s="64"/>
      <c r="I327" s="171"/>
      <c r="J327" s="64"/>
      <c r="K327" s="64"/>
      <c r="L327" s="62"/>
      <c r="M327" s="217"/>
      <c r="N327" s="43"/>
      <c r="O327" s="43"/>
      <c r="P327" s="43"/>
      <c r="Q327" s="43"/>
      <c r="R327" s="43"/>
      <c r="S327" s="43"/>
      <c r="T327" s="79"/>
      <c r="AT327" s="24" t="s">
        <v>913</v>
      </c>
      <c r="AU327" s="24" t="s">
        <v>812</v>
      </c>
    </row>
    <row r="328" spans="2:65" s="12" customFormat="1">
      <c r="B328" s="218"/>
      <c r="C328" s="219"/>
      <c r="D328" s="220" t="s">
        <v>886</v>
      </c>
      <c r="E328" s="221" t="s">
        <v>801</v>
      </c>
      <c r="F328" s="222" t="s">
        <v>810</v>
      </c>
      <c r="G328" s="219"/>
      <c r="H328" s="223">
        <v>1</v>
      </c>
      <c r="I328" s="224"/>
      <c r="J328" s="219"/>
      <c r="K328" s="219"/>
      <c r="L328" s="225"/>
      <c r="M328" s="226"/>
      <c r="N328" s="227"/>
      <c r="O328" s="227"/>
      <c r="P328" s="227"/>
      <c r="Q328" s="227"/>
      <c r="R328" s="227"/>
      <c r="S328" s="227"/>
      <c r="T328" s="228"/>
      <c r="AT328" s="229" t="s">
        <v>886</v>
      </c>
      <c r="AU328" s="229" t="s">
        <v>812</v>
      </c>
      <c r="AV328" s="12" t="s">
        <v>812</v>
      </c>
      <c r="AW328" s="12" t="s">
        <v>765</v>
      </c>
      <c r="AX328" s="12" t="s">
        <v>810</v>
      </c>
      <c r="AY328" s="229" t="s">
        <v>874</v>
      </c>
    </row>
    <row r="329" spans="2:65" s="1" customFormat="1" ht="31.5" customHeight="1">
      <c r="B329" s="42"/>
      <c r="C329" s="232" t="s">
        <v>1142</v>
      </c>
      <c r="D329" s="232" t="s">
        <v>902</v>
      </c>
      <c r="E329" s="233" t="s">
        <v>1143</v>
      </c>
      <c r="F329" s="234" t="s">
        <v>1144</v>
      </c>
      <c r="G329" s="235" t="s">
        <v>964</v>
      </c>
      <c r="H329" s="236">
        <v>1</v>
      </c>
      <c r="I329" s="237"/>
      <c r="J329" s="238">
        <f>ROUND(I329*H329,2)</f>
        <v>0</v>
      </c>
      <c r="K329" s="234" t="s">
        <v>801</v>
      </c>
      <c r="L329" s="239"/>
      <c r="M329" s="240" t="s">
        <v>801</v>
      </c>
      <c r="N329" s="241" t="s">
        <v>773</v>
      </c>
      <c r="O329" s="43"/>
      <c r="P329" s="212">
        <f>O329*H329</f>
        <v>0</v>
      </c>
      <c r="Q329" s="212">
        <v>0</v>
      </c>
      <c r="R329" s="212">
        <f>Q329*H329</f>
        <v>0</v>
      </c>
      <c r="S329" s="212">
        <v>0</v>
      </c>
      <c r="T329" s="213">
        <f>S329*H329</f>
        <v>0</v>
      </c>
      <c r="AR329" s="24" t="s">
        <v>932</v>
      </c>
      <c r="AT329" s="24" t="s">
        <v>902</v>
      </c>
      <c r="AU329" s="24" t="s">
        <v>812</v>
      </c>
      <c r="AY329" s="24" t="s">
        <v>874</v>
      </c>
      <c r="BE329" s="214">
        <f>IF(N329="základní",J329,0)</f>
        <v>0</v>
      </c>
      <c r="BF329" s="214">
        <f>IF(N329="snížená",J329,0)</f>
        <v>0</v>
      </c>
      <c r="BG329" s="214">
        <f>IF(N329="zákl. přenesená",J329,0)</f>
        <v>0</v>
      </c>
      <c r="BH329" s="214">
        <f>IF(N329="sníž. přenesená",J329,0)</f>
        <v>0</v>
      </c>
      <c r="BI329" s="214">
        <f>IF(N329="nulová",J329,0)</f>
        <v>0</v>
      </c>
      <c r="BJ329" s="24" t="s">
        <v>810</v>
      </c>
      <c r="BK329" s="214">
        <f>ROUND(I329*H329,2)</f>
        <v>0</v>
      </c>
      <c r="BL329" s="24" t="s">
        <v>910</v>
      </c>
      <c r="BM329" s="24" t="s">
        <v>1145</v>
      </c>
    </row>
    <row r="330" spans="2:65" s="1" customFormat="1" ht="27">
      <c r="B330" s="42"/>
      <c r="C330" s="64"/>
      <c r="D330" s="215" t="s">
        <v>884</v>
      </c>
      <c r="E330" s="64"/>
      <c r="F330" s="216" t="s">
        <v>1144</v>
      </c>
      <c r="G330" s="64"/>
      <c r="H330" s="64"/>
      <c r="I330" s="171"/>
      <c r="J330" s="64"/>
      <c r="K330" s="64"/>
      <c r="L330" s="62"/>
      <c r="M330" s="217"/>
      <c r="N330" s="43"/>
      <c r="O330" s="43"/>
      <c r="P330" s="43"/>
      <c r="Q330" s="43"/>
      <c r="R330" s="43"/>
      <c r="S330" s="43"/>
      <c r="T330" s="79"/>
      <c r="AT330" s="24" t="s">
        <v>884</v>
      </c>
      <c r="AU330" s="24" t="s">
        <v>812</v>
      </c>
    </row>
    <row r="331" spans="2:65" s="1" customFormat="1" ht="27">
      <c r="B331" s="42"/>
      <c r="C331" s="64"/>
      <c r="D331" s="220" t="s">
        <v>913</v>
      </c>
      <c r="E331" s="64"/>
      <c r="F331" s="242" t="s">
        <v>956</v>
      </c>
      <c r="G331" s="64"/>
      <c r="H331" s="64"/>
      <c r="I331" s="171"/>
      <c r="J331" s="64"/>
      <c r="K331" s="64"/>
      <c r="L331" s="62"/>
      <c r="M331" s="217"/>
      <c r="N331" s="43"/>
      <c r="O331" s="43"/>
      <c r="P331" s="43"/>
      <c r="Q331" s="43"/>
      <c r="R331" s="43"/>
      <c r="S331" s="43"/>
      <c r="T331" s="79"/>
      <c r="AT331" s="24" t="s">
        <v>913</v>
      </c>
      <c r="AU331" s="24" t="s">
        <v>812</v>
      </c>
    </row>
    <row r="332" spans="2:65" s="1" customFormat="1" ht="22.5" customHeight="1">
      <c r="B332" s="42"/>
      <c r="C332" s="203" t="s">
        <v>1146</v>
      </c>
      <c r="D332" s="203" t="s">
        <v>877</v>
      </c>
      <c r="E332" s="204" t="s">
        <v>1147</v>
      </c>
      <c r="F332" s="205" t="s">
        <v>1099</v>
      </c>
      <c r="G332" s="206" t="s">
        <v>925</v>
      </c>
      <c r="H332" s="207">
        <v>1</v>
      </c>
      <c r="I332" s="208"/>
      <c r="J332" s="209">
        <f>ROUND(I332*H332,2)</f>
        <v>0</v>
      </c>
      <c r="K332" s="205" t="s">
        <v>801</v>
      </c>
      <c r="L332" s="62"/>
      <c r="M332" s="210" t="s">
        <v>801</v>
      </c>
      <c r="N332" s="211" t="s">
        <v>773</v>
      </c>
      <c r="O332" s="43"/>
      <c r="P332" s="212">
        <f>O332*H332</f>
        <v>0</v>
      </c>
      <c r="Q332" s="212">
        <v>1.1E-4</v>
      </c>
      <c r="R332" s="212">
        <f>Q332*H332</f>
        <v>1.1E-4</v>
      </c>
      <c r="S332" s="212">
        <v>0</v>
      </c>
      <c r="T332" s="213">
        <f>S332*H332</f>
        <v>0</v>
      </c>
      <c r="AR332" s="24" t="s">
        <v>910</v>
      </c>
      <c r="AT332" s="24" t="s">
        <v>877</v>
      </c>
      <c r="AU332" s="24" t="s">
        <v>812</v>
      </c>
      <c r="AY332" s="24" t="s">
        <v>874</v>
      </c>
      <c r="BE332" s="214">
        <f>IF(N332="základní",J332,0)</f>
        <v>0</v>
      </c>
      <c r="BF332" s="214">
        <f>IF(N332="snížená",J332,0)</f>
        <v>0</v>
      </c>
      <c r="BG332" s="214">
        <f>IF(N332="zákl. přenesená",J332,0)</f>
        <v>0</v>
      </c>
      <c r="BH332" s="214">
        <f>IF(N332="sníž. přenesená",J332,0)</f>
        <v>0</v>
      </c>
      <c r="BI332" s="214">
        <f>IF(N332="nulová",J332,0)</f>
        <v>0</v>
      </c>
      <c r="BJ332" s="24" t="s">
        <v>810</v>
      </c>
      <c r="BK332" s="214">
        <f>ROUND(I332*H332,2)</f>
        <v>0</v>
      </c>
      <c r="BL332" s="24" t="s">
        <v>910</v>
      </c>
      <c r="BM332" s="24" t="s">
        <v>1148</v>
      </c>
    </row>
    <row r="333" spans="2:65" s="1" customFormat="1">
      <c r="B333" s="42"/>
      <c r="C333" s="64"/>
      <c r="D333" s="215" t="s">
        <v>884</v>
      </c>
      <c r="E333" s="64"/>
      <c r="F333" s="216" t="s">
        <v>1099</v>
      </c>
      <c r="G333" s="64"/>
      <c r="H333" s="64"/>
      <c r="I333" s="171"/>
      <c r="J333" s="64"/>
      <c r="K333" s="64"/>
      <c r="L333" s="62"/>
      <c r="M333" s="217"/>
      <c r="N333" s="43"/>
      <c r="O333" s="43"/>
      <c r="P333" s="43"/>
      <c r="Q333" s="43"/>
      <c r="R333" s="43"/>
      <c r="S333" s="43"/>
      <c r="T333" s="79"/>
      <c r="AT333" s="24" t="s">
        <v>884</v>
      </c>
      <c r="AU333" s="24" t="s">
        <v>812</v>
      </c>
    </row>
    <row r="334" spans="2:65" s="1" customFormat="1" ht="27">
      <c r="B334" s="42"/>
      <c r="C334" s="64"/>
      <c r="D334" s="215" t="s">
        <v>913</v>
      </c>
      <c r="E334" s="64"/>
      <c r="F334" s="231" t="s">
        <v>956</v>
      </c>
      <c r="G334" s="64"/>
      <c r="H334" s="64"/>
      <c r="I334" s="171"/>
      <c r="J334" s="64"/>
      <c r="K334" s="64"/>
      <c r="L334" s="62"/>
      <c r="M334" s="217"/>
      <c r="N334" s="43"/>
      <c r="O334" s="43"/>
      <c r="P334" s="43"/>
      <c r="Q334" s="43"/>
      <c r="R334" s="43"/>
      <c r="S334" s="43"/>
      <c r="T334" s="79"/>
      <c r="AT334" s="24" t="s">
        <v>913</v>
      </c>
      <c r="AU334" s="24" t="s">
        <v>812</v>
      </c>
    </row>
    <row r="335" spans="2:65" s="12" customFormat="1">
      <c r="B335" s="218"/>
      <c r="C335" s="219"/>
      <c r="D335" s="220" t="s">
        <v>886</v>
      </c>
      <c r="E335" s="221" t="s">
        <v>801</v>
      </c>
      <c r="F335" s="222" t="s">
        <v>810</v>
      </c>
      <c r="G335" s="219"/>
      <c r="H335" s="223">
        <v>1</v>
      </c>
      <c r="I335" s="224"/>
      <c r="J335" s="219"/>
      <c r="K335" s="219"/>
      <c r="L335" s="225"/>
      <c r="M335" s="226"/>
      <c r="N335" s="227"/>
      <c r="O335" s="227"/>
      <c r="P335" s="227"/>
      <c r="Q335" s="227"/>
      <c r="R335" s="227"/>
      <c r="S335" s="227"/>
      <c r="T335" s="228"/>
      <c r="AT335" s="229" t="s">
        <v>886</v>
      </c>
      <c r="AU335" s="229" t="s">
        <v>812</v>
      </c>
      <c r="AV335" s="12" t="s">
        <v>812</v>
      </c>
      <c r="AW335" s="12" t="s">
        <v>765</v>
      </c>
      <c r="AX335" s="12" t="s">
        <v>810</v>
      </c>
      <c r="AY335" s="229" t="s">
        <v>874</v>
      </c>
    </row>
    <row r="336" spans="2:65" s="1" customFormat="1" ht="22.5" customHeight="1">
      <c r="B336" s="42"/>
      <c r="C336" s="232" t="s">
        <v>1149</v>
      </c>
      <c r="D336" s="232" t="s">
        <v>902</v>
      </c>
      <c r="E336" s="233" t="s">
        <v>1150</v>
      </c>
      <c r="F336" s="234" t="s">
        <v>1104</v>
      </c>
      <c r="G336" s="235" t="s">
        <v>925</v>
      </c>
      <c r="H336" s="236">
        <v>1</v>
      </c>
      <c r="I336" s="237"/>
      <c r="J336" s="238">
        <f>ROUND(I336*H336,2)</f>
        <v>0</v>
      </c>
      <c r="K336" s="234" t="s">
        <v>801</v>
      </c>
      <c r="L336" s="239"/>
      <c r="M336" s="240" t="s">
        <v>801</v>
      </c>
      <c r="N336" s="241" t="s">
        <v>773</v>
      </c>
      <c r="O336" s="43"/>
      <c r="P336" s="212">
        <f>O336*H336</f>
        <v>0</v>
      </c>
      <c r="Q336" s="212">
        <v>0</v>
      </c>
      <c r="R336" s="212">
        <f>Q336*H336</f>
        <v>0</v>
      </c>
      <c r="S336" s="212">
        <v>0</v>
      </c>
      <c r="T336" s="213">
        <f>S336*H336</f>
        <v>0</v>
      </c>
      <c r="AR336" s="24" t="s">
        <v>932</v>
      </c>
      <c r="AT336" s="24" t="s">
        <v>902</v>
      </c>
      <c r="AU336" s="24" t="s">
        <v>812</v>
      </c>
      <c r="AY336" s="24" t="s">
        <v>874</v>
      </c>
      <c r="BE336" s="214">
        <f>IF(N336="základní",J336,0)</f>
        <v>0</v>
      </c>
      <c r="BF336" s="214">
        <f>IF(N336="snížená",J336,0)</f>
        <v>0</v>
      </c>
      <c r="BG336" s="214">
        <f>IF(N336="zákl. přenesená",J336,0)</f>
        <v>0</v>
      </c>
      <c r="BH336" s="214">
        <f>IF(N336="sníž. přenesená",J336,0)</f>
        <v>0</v>
      </c>
      <c r="BI336" s="214">
        <f>IF(N336="nulová",J336,0)</f>
        <v>0</v>
      </c>
      <c r="BJ336" s="24" t="s">
        <v>810</v>
      </c>
      <c r="BK336" s="214">
        <f>ROUND(I336*H336,2)</f>
        <v>0</v>
      </c>
      <c r="BL336" s="24" t="s">
        <v>910</v>
      </c>
      <c r="BM336" s="24" t="s">
        <v>1151</v>
      </c>
    </row>
    <row r="337" spans="2:65" s="1" customFormat="1">
      <c r="B337" s="42"/>
      <c r="C337" s="64"/>
      <c r="D337" s="215" t="s">
        <v>884</v>
      </c>
      <c r="E337" s="64"/>
      <c r="F337" s="216" t="s">
        <v>1104</v>
      </c>
      <c r="G337" s="64"/>
      <c r="H337" s="64"/>
      <c r="I337" s="171"/>
      <c r="J337" s="64"/>
      <c r="K337" s="64"/>
      <c r="L337" s="62"/>
      <c r="M337" s="217"/>
      <c r="N337" s="43"/>
      <c r="O337" s="43"/>
      <c r="P337" s="43"/>
      <c r="Q337" s="43"/>
      <c r="R337" s="43"/>
      <c r="S337" s="43"/>
      <c r="T337" s="79"/>
      <c r="AT337" s="24" t="s">
        <v>884</v>
      </c>
      <c r="AU337" s="24" t="s">
        <v>812</v>
      </c>
    </row>
    <row r="338" spans="2:65" s="1" customFormat="1" ht="27">
      <c r="B338" s="42"/>
      <c r="C338" s="64"/>
      <c r="D338" s="220" t="s">
        <v>913</v>
      </c>
      <c r="E338" s="64"/>
      <c r="F338" s="242" t="s">
        <v>956</v>
      </c>
      <c r="G338" s="64"/>
      <c r="H338" s="64"/>
      <c r="I338" s="171"/>
      <c r="J338" s="64"/>
      <c r="K338" s="64"/>
      <c r="L338" s="62"/>
      <c r="M338" s="217"/>
      <c r="N338" s="43"/>
      <c r="O338" s="43"/>
      <c r="P338" s="43"/>
      <c r="Q338" s="43"/>
      <c r="R338" s="43"/>
      <c r="S338" s="43"/>
      <c r="T338" s="79"/>
      <c r="AT338" s="24" t="s">
        <v>913</v>
      </c>
      <c r="AU338" s="24" t="s">
        <v>812</v>
      </c>
    </row>
    <row r="339" spans="2:65" s="1" customFormat="1" ht="22.5" customHeight="1">
      <c r="B339" s="42"/>
      <c r="C339" s="203" t="s">
        <v>1152</v>
      </c>
      <c r="D339" s="203" t="s">
        <v>877</v>
      </c>
      <c r="E339" s="204" t="s">
        <v>1153</v>
      </c>
      <c r="F339" s="205" t="s">
        <v>1108</v>
      </c>
      <c r="G339" s="206" t="s">
        <v>964</v>
      </c>
      <c r="H339" s="207">
        <v>1</v>
      </c>
      <c r="I339" s="208"/>
      <c r="J339" s="209">
        <f>ROUND(I339*H339,2)</f>
        <v>0</v>
      </c>
      <c r="K339" s="205" t="s">
        <v>801</v>
      </c>
      <c r="L339" s="62"/>
      <c r="M339" s="210" t="s">
        <v>801</v>
      </c>
      <c r="N339" s="211" t="s">
        <v>773</v>
      </c>
      <c r="O339" s="43"/>
      <c r="P339" s="212">
        <f>O339*H339</f>
        <v>0</v>
      </c>
      <c r="Q339" s="212">
        <v>1.1E-4</v>
      </c>
      <c r="R339" s="212">
        <f>Q339*H339</f>
        <v>1.1E-4</v>
      </c>
      <c r="S339" s="212">
        <v>0</v>
      </c>
      <c r="T339" s="213">
        <f>S339*H339</f>
        <v>0</v>
      </c>
      <c r="AR339" s="24" t="s">
        <v>910</v>
      </c>
      <c r="AT339" s="24" t="s">
        <v>877</v>
      </c>
      <c r="AU339" s="24" t="s">
        <v>812</v>
      </c>
      <c r="AY339" s="24" t="s">
        <v>874</v>
      </c>
      <c r="BE339" s="214">
        <f>IF(N339="základní",J339,0)</f>
        <v>0</v>
      </c>
      <c r="BF339" s="214">
        <f>IF(N339="snížená",J339,0)</f>
        <v>0</v>
      </c>
      <c r="BG339" s="214">
        <f>IF(N339="zákl. přenesená",J339,0)</f>
        <v>0</v>
      </c>
      <c r="BH339" s="214">
        <f>IF(N339="sníž. přenesená",J339,0)</f>
        <v>0</v>
      </c>
      <c r="BI339" s="214">
        <f>IF(N339="nulová",J339,0)</f>
        <v>0</v>
      </c>
      <c r="BJ339" s="24" t="s">
        <v>810</v>
      </c>
      <c r="BK339" s="214">
        <f>ROUND(I339*H339,2)</f>
        <v>0</v>
      </c>
      <c r="BL339" s="24" t="s">
        <v>910</v>
      </c>
      <c r="BM339" s="24" t="s">
        <v>1154</v>
      </c>
    </row>
    <row r="340" spans="2:65" s="1" customFormat="1">
      <c r="B340" s="42"/>
      <c r="C340" s="64"/>
      <c r="D340" s="215" t="s">
        <v>884</v>
      </c>
      <c r="E340" s="64"/>
      <c r="F340" s="216" t="s">
        <v>1108</v>
      </c>
      <c r="G340" s="64"/>
      <c r="H340" s="64"/>
      <c r="I340" s="171"/>
      <c r="J340" s="64"/>
      <c r="K340" s="64"/>
      <c r="L340" s="62"/>
      <c r="M340" s="217"/>
      <c r="N340" s="43"/>
      <c r="O340" s="43"/>
      <c r="P340" s="43"/>
      <c r="Q340" s="43"/>
      <c r="R340" s="43"/>
      <c r="S340" s="43"/>
      <c r="T340" s="79"/>
      <c r="AT340" s="24" t="s">
        <v>884</v>
      </c>
      <c r="AU340" s="24" t="s">
        <v>812</v>
      </c>
    </row>
    <row r="341" spans="2:65" s="1" customFormat="1" ht="27">
      <c r="B341" s="42"/>
      <c r="C341" s="64"/>
      <c r="D341" s="215" t="s">
        <v>913</v>
      </c>
      <c r="E341" s="64"/>
      <c r="F341" s="231" t="s">
        <v>956</v>
      </c>
      <c r="G341" s="64"/>
      <c r="H341" s="64"/>
      <c r="I341" s="171"/>
      <c r="J341" s="64"/>
      <c r="K341" s="64"/>
      <c r="L341" s="62"/>
      <c r="M341" s="217"/>
      <c r="N341" s="43"/>
      <c r="O341" s="43"/>
      <c r="P341" s="43"/>
      <c r="Q341" s="43"/>
      <c r="R341" s="43"/>
      <c r="S341" s="43"/>
      <c r="T341" s="79"/>
      <c r="AT341" s="24" t="s">
        <v>913</v>
      </c>
      <c r="AU341" s="24" t="s">
        <v>812</v>
      </c>
    </row>
    <row r="342" spans="2:65" s="12" customFormat="1">
      <c r="B342" s="218"/>
      <c r="C342" s="219"/>
      <c r="D342" s="220" t="s">
        <v>886</v>
      </c>
      <c r="E342" s="221" t="s">
        <v>801</v>
      </c>
      <c r="F342" s="222" t="s">
        <v>810</v>
      </c>
      <c r="G342" s="219"/>
      <c r="H342" s="223">
        <v>1</v>
      </c>
      <c r="I342" s="224"/>
      <c r="J342" s="219"/>
      <c r="K342" s="219"/>
      <c r="L342" s="225"/>
      <c r="M342" s="226"/>
      <c r="N342" s="227"/>
      <c r="O342" s="227"/>
      <c r="P342" s="227"/>
      <c r="Q342" s="227"/>
      <c r="R342" s="227"/>
      <c r="S342" s="227"/>
      <c r="T342" s="228"/>
      <c r="AT342" s="229" t="s">
        <v>886</v>
      </c>
      <c r="AU342" s="229" t="s">
        <v>812</v>
      </c>
      <c r="AV342" s="12" t="s">
        <v>812</v>
      </c>
      <c r="AW342" s="12" t="s">
        <v>765</v>
      </c>
      <c r="AX342" s="12" t="s">
        <v>810</v>
      </c>
      <c r="AY342" s="229" t="s">
        <v>874</v>
      </c>
    </row>
    <row r="343" spans="2:65" s="1" customFormat="1" ht="22.5" customHeight="1">
      <c r="B343" s="42"/>
      <c r="C343" s="232" t="s">
        <v>1155</v>
      </c>
      <c r="D343" s="232" t="s">
        <v>902</v>
      </c>
      <c r="E343" s="233" t="s">
        <v>1156</v>
      </c>
      <c r="F343" s="234" t="s">
        <v>1112</v>
      </c>
      <c r="G343" s="235" t="s">
        <v>964</v>
      </c>
      <c r="H343" s="236">
        <v>1</v>
      </c>
      <c r="I343" s="237"/>
      <c r="J343" s="238">
        <f>ROUND(I343*H343,2)</f>
        <v>0</v>
      </c>
      <c r="K343" s="234" t="s">
        <v>801</v>
      </c>
      <c r="L343" s="239"/>
      <c r="M343" s="240" t="s">
        <v>801</v>
      </c>
      <c r="N343" s="241" t="s">
        <v>773</v>
      </c>
      <c r="O343" s="43"/>
      <c r="P343" s="212">
        <f>O343*H343</f>
        <v>0</v>
      </c>
      <c r="Q343" s="212">
        <v>0</v>
      </c>
      <c r="R343" s="212">
        <f>Q343*H343</f>
        <v>0</v>
      </c>
      <c r="S343" s="212">
        <v>0</v>
      </c>
      <c r="T343" s="213">
        <f>S343*H343</f>
        <v>0</v>
      </c>
      <c r="AR343" s="24" t="s">
        <v>932</v>
      </c>
      <c r="AT343" s="24" t="s">
        <v>902</v>
      </c>
      <c r="AU343" s="24" t="s">
        <v>812</v>
      </c>
      <c r="AY343" s="24" t="s">
        <v>874</v>
      </c>
      <c r="BE343" s="214">
        <f>IF(N343="základní",J343,0)</f>
        <v>0</v>
      </c>
      <c r="BF343" s="214">
        <f>IF(N343="snížená",J343,0)</f>
        <v>0</v>
      </c>
      <c r="BG343" s="214">
        <f>IF(N343="zákl. přenesená",J343,0)</f>
        <v>0</v>
      </c>
      <c r="BH343" s="214">
        <f>IF(N343="sníž. přenesená",J343,0)</f>
        <v>0</v>
      </c>
      <c r="BI343" s="214">
        <f>IF(N343="nulová",J343,0)</f>
        <v>0</v>
      </c>
      <c r="BJ343" s="24" t="s">
        <v>810</v>
      </c>
      <c r="BK343" s="214">
        <f>ROUND(I343*H343,2)</f>
        <v>0</v>
      </c>
      <c r="BL343" s="24" t="s">
        <v>910</v>
      </c>
      <c r="BM343" s="24" t="s">
        <v>1157</v>
      </c>
    </row>
    <row r="344" spans="2:65" s="1" customFormat="1">
      <c r="B344" s="42"/>
      <c r="C344" s="64"/>
      <c r="D344" s="215" t="s">
        <v>884</v>
      </c>
      <c r="E344" s="64"/>
      <c r="F344" s="216" t="s">
        <v>1112</v>
      </c>
      <c r="G344" s="64"/>
      <c r="H344" s="64"/>
      <c r="I344" s="171"/>
      <c r="J344" s="64"/>
      <c r="K344" s="64"/>
      <c r="L344" s="62"/>
      <c r="M344" s="217"/>
      <c r="N344" s="43"/>
      <c r="O344" s="43"/>
      <c r="P344" s="43"/>
      <c r="Q344" s="43"/>
      <c r="R344" s="43"/>
      <c r="S344" s="43"/>
      <c r="T344" s="79"/>
      <c r="AT344" s="24" t="s">
        <v>884</v>
      </c>
      <c r="AU344" s="24" t="s">
        <v>812</v>
      </c>
    </row>
    <row r="345" spans="2:65" s="1" customFormat="1" ht="27">
      <c r="B345" s="42"/>
      <c r="C345" s="64"/>
      <c r="D345" s="220" t="s">
        <v>913</v>
      </c>
      <c r="E345" s="64"/>
      <c r="F345" s="242" t="s">
        <v>956</v>
      </c>
      <c r="G345" s="64"/>
      <c r="H345" s="64"/>
      <c r="I345" s="171"/>
      <c r="J345" s="64"/>
      <c r="K345" s="64"/>
      <c r="L345" s="62"/>
      <c r="M345" s="217"/>
      <c r="N345" s="43"/>
      <c r="O345" s="43"/>
      <c r="P345" s="43"/>
      <c r="Q345" s="43"/>
      <c r="R345" s="43"/>
      <c r="S345" s="43"/>
      <c r="T345" s="79"/>
      <c r="AT345" s="24" t="s">
        <v>913</v>
      </c>
      <c r="AU345" s="24" t="s">
        <v>812</v>
      </c>
    </row>
    <row r="346" spans="2:65" s="1" customFormat="1" ht="22.5" customHeight="1">
      <c r="B346" s="42"/>
      <c r="C346" s="203" t="s">
        <v>1158</v>
      </c>
      <c r="D346" s="203" t="s">
        <v>877</v>
      </c>
      <c r="E346" s="204" t="s">
        <v>1159</v>
      </c>
      <c r="F346" s="205" t="s">
        <v>1099</v>
      </c>
      <c r="G346" s="206" t="s">
        <v>925</v>
      </c>
      <c r="H346" s="207">
        <v>2.5</v>
      </c>
      <c r="I346" s="208"/>
      <c r="J346" s="209">
        <f>ROUND(I346*H346,2)</f>
        <v>0</v>
      </c>
      <c r="K346" s="205" t="s">
        <v>801</v>
      </c>
      <c r="L346" s="62"/>
      <c r="M346" s="210" t="s">
        <v>801</v>
      </c>
      <c r="N346" s="211" t="s">
        <v>773</v>
      </c>
      <c r="O346" s="43"/>
      <c r="P346" s="212">
        <f>O346*H346</f>
        <v>0</v>
      </c>
      <c r="Q346" s="212">
        <v>1.1E-4</v>
      </c>
      <c r="R346" s="212">
        <f>Q346*H346</f>
        <v>2.7500000000000002E-4</v>
      </c>
      <c r="S346" s="212">
        <v>0</v>
      </c>
      <c r="T346" s="213">
        <f>S346*H346</f>
        <v>0</v>
      </c>
      <c r="AR346" s="24" t="s">
        <v>910</v>
      </c>
      <c r="AT346" s="24" t="s">
        <v>877</v>
      </c>
      <c r="AU346" s="24" t="s">
        <v>812</v>
      </c>
      <c r="AY346" s="24" t="s">
        <v>874</v>
      </c>
      <c r="BE346" s="214">
        <f>IF(N346="základní",J346,0)</f>
        <v>0</v>
      </c>
      <c r="BF346" s="214">
        <f>IF(N346="snížená",J346,0)</f>
        <v>0</v>
      </c>
      <c r="BG346" s="214">
        <f>IF(N346="zákl. přenesená",J346,0)</f>
        <v>0</v>
      </c>
      <c r="BH346" s="214">
        <f>IF(N346="sníž. přenesená",J346,0)</f>
        <v>0</v>
      </c>
      <c r="BI346" s="214">
        <f>IF(N346="nulová",J346,0)</f>
        <v>0</v>
      </c>
      <c r="BJ346" s="24" t="s">
        <v>810</v>
      </c>
      <c r="BK346" s="214">
        <f>ROUND(I346*H346,2)</f>
        <v>0</v>
      </c>
      <c r="BL346" s="24" t="s">
        <v>910</v>
      </c>
      <c r="BM346" s="24" t="s">
        <v>1160</v>
      </c>
    </row>
    <row r="347" spans="2:65" s="1" customFormat="1">
      <c r="B347" s="42"/>
      <c r="C347" s="64"/>
      <c r="D347" s="215" t="s">
        <v>884</v>
      </c>
      <c r="E347" s="64"/>
      <c r="F347" s="216" t="s">
        <v>1099</v>
      </c>
      <c r="G347" s="64"/>
      <c r="H347" s="64"/>
      <c r="I347" s="171"/>
      <c r="J347" s="64"/>
      <c r="K347" s="64"/>
      <c r="L347" s="62"/>
      <c r="M347" s="217"/>
      <c r="N347" s="43"/>
      <c r="O347" s="43"/>
      <c r="P347" s="43"/>
      <c r="Q347" s="43"/>
      <c r="R347" s="43"/>
      <c r="S347" s="43"/>
      <c r="T347" s="79"/>
      <c r="AT347" s="24" t="s">
        <v>884</v>
      </c>
      <c r="AU347" s="24" t="s">
        <v>812</v>
      </c>
    </row>
    <row r="348" spans="2:65" s="1" customFormat="1" ht="27">
      <c r="B348" s="42"/>
      <c r="C348" s="64"/>
      <c r="D348" s="215" t="s">
        <v>913</v>
      </c>
      <c r="E348" s="64"/>
      <c r="F348" s="231" t="s">
        <v>956</v>
      </c>
      <c r="G348" s="64"/>
      <c r="H348" s="64"/>
      <c r="I348" s="171"/>
      <c r="J348" s="64"/>
      <c r="K348" s="64"/>
      <c r="L348" s="62"/>
      <c r="M348" s="217"/>
      <c r="N348" s="43"/>
      <c r="O348" s="43"/>
      <c r="P348" s="43"/>
      <c r="Q348" s="43"/>
      <c r="R348" s="43"/>
      <c r="S348" s="43"/>
      <c r="T348" s="79"/>
      <c r="AT348" s="24" t="s">
        <v>913</v>
      </c>
      <c r="AU348" s="24" t="s">
        <v>812</v>
      </c>
    </row>
    <row r="349" spans="2:65" s="12" customFormat="1">
      <c r="B349" s="218"/>
      <c r="C349" s="219"/>
      <c r="D349" s="220" t="s">
        <v>886</v>
      </c>
      <c r="E349" s="221" t="s">
        <v>801</v>
      </c>
      <c r="F349" s="222" t="s">
        <v>1161</v>
      </c>
      <c r="G349" s="219"/>
      <c r="H349" s="223">
        <v>2.5</v>
      </c>
      <c r="I349" s="224"/>
      <c r="J349" s="219"/>
      <c r="K349" s="219"/>
      <c r="L349" s="225"/>
      <c r="M349" s="226"/>
      <c r="N349" s="227"/>
      <c r="O349" s="227"/>
      <c r="P349" s="227"/>
      <c r="Q349" s="227"/>
      <c r="R349" s="227"/>
      <c r="S349" s="227"/>
      <c r="T349" s="228"/>
      <c r="AT349" s="229" t="s">
        <v>886</v>
      </c>
      <c r="AU349" s="229" t="s">
        <v>812</v>
      </c>
      <c r="AV349" s="12" t="s">
        <v>812</v>
      </c>
      <c r="AW349" s="12" t="s">
        <v>765</v>
      </c>
      <c r="AX349" s="12" t="s">
        <v>810</v>
      </c>
      <c r="AY349" s="229" t="s">
        <v>874</v>
      </c>
    </row>
    <row r="350" spans="2:65" s="1" customFormat="1" ht="22.5" customHeight="1">
      <c r="B350" s="42"/>
      <c r="C350" s="232" t="s">
        <v>1162</v>
      </c>
      <c r="D350" s="232" t="s">
        <v>902</v>
      </c>
      <c r="E350" s="233" t="s">
        <v>1163</v>
      </c>
      <c r="F350" s="234" t="s">
        <v>1104</v>
      </c>
      <c r="G350" s="235" t="s">
        <v>925</v>
      </c>
      <c r="H350" s="236">
        <v>2.5</v>
      </c>
      <c r="I350" s="237"/>
      <c r="J350" s="238">
        <f>ROUND(I350*H350,2)</f>
        <v>0</v>
      </c>
      <c r="K350" s="234" t="s">
        <v>801</v>
      </c>
      <c r="L350" s="239"/>
      <c r="M350" s="240" t="s">
        <v>801</v>
      </c>
      <c r="N350" s="241" t="s">
        <v>773</v>
      </c>
      <c r="O350" s="43"/>
      <c r="P350" s="212">
        <f>O350*H350</f>
        <v>0</v>
      </c>
      <c r="Q350" s="212">
        <v>0</v>
      </c>
      <c r="R350" s="212">
        <f>Q350*H350</f>
        <v>0</v>
      </c>
      <c r="S350" s="212">
        <v>0</v>
      </c>
      <c r="T350" s="213">
        <f>S350*H350</f>
        <v>0</v>
      </c>
      <c r="AR350" s="24" t="s">
        <v>932</v>
      </c>
      <c r="AT350" s="24" t="s">
        <v>902</v>
      </c>
      <c r="AU350" s="24" t="s">
        <v>812</v>
      </c>
      <c r="AY350" s="24" t="s">
        <v>874</v>
      </c>
      <c r="BE350" s="214">
        <f>IF(N350="základní",J350,0)</f>
        <v>0</v>
      </c>
      <c r="BF350" s="214">
        <f>IF(N350="snížená",J350,0)</f>
        <v>0</v>
      </c>
      <c r="BG350" s="214">
        <f>IF(N350="zákl. přenesená",J350,0)</f>
        <v>0</v>
      </c>
      <c r="BH350" s="214">
        <f>IF(N350="sníž. přenesená",J350,0)</f>
        <v>0</v>
      </c>
      <c r="BI350" s="214">
        <f>IF(N350="nulová",J350,0)</f>
        <v>0</v>
      </c>
      <c r="BJ350" s="24" t="s">
        <v>810</v>
      </c>
      <c r="BK350" s="214">
        <f>ROUND(I350*H350,2)</f>
        <v>0</v>
      </c>
      <c r="BL350" s="24" t="s">
        <v>910</v>
      </c>
      <c r="BM350" s="24" t="s">
        <v>1164</v>
      </c>
    </row>
    <row r="351" spans="2:65" s="1" customFormat="1">
      <c r="B351" s="42"/>
      <c r="C351" s="64"/>
      <c r="D351" s="215" t="s">
        <v>884</v>
      </c>
      <c r="E351" s="64"/>
      <c r="F351" s="216" t="s">
        <v>1104</v>
      </c>
      <c r="G351" s="64"/>
      <c r="H351" s="64"/>
      <c r="I351" s="171"/>
      <c r="J351" s="64"/>
      <c r="K351" s="64"/>
      <c r="L351" s="62"/>
      <c r="M351" s="217"/>
      <c r="N351" s="43"/>
      <c r="O351" s="43"/>
      <c r="P351" s="43"/>
      <c r="Q351" s="43"/>
      <c r="R351" s="43"/>
      <c r="S351" s="43"/>
      <c r="T351" s="79"/>
      <c r="AT351" s="24" t="s">
        <v>884</v>
      </c>
      <c r="AU351" s="24" t="s">
        <v>812</v>
      </c>
    </row>
    <row r="352" spans="2:65" s="1" customFormat="1" ht="27">
      <c r="B352" s="42"/>
      <c r="C352" s="64"/>
      <c r="D352" s="220" t="s">
        <v>913</v>
      </c>
      <c r="E352" s="64"/>
      <c r="F352" s="242" t="s">
        <v>956</v>
      </c>
      <c r="G352" s="64"/>
      <c r="H352" s="64"/>
      <c r="I352" s="171"/>
      <c r="J352" s="64"/>
      <c r="K352" s="64"/>
      <c r="L352" s="62"/>
      <c r="M352" s="217"/>
      <c r="N352" s="43"/>
      <c r="O352" s="43"/>
      <c r="P352" s="43"/>
      <c r="Q352" s="43"/>
      <c r="R352" s="43"/>
      <c r="S352" s="43"/>
      <c r="T352" s="79"/>
      <c r="AT352" s="24" t="s">
        <v>913</v>
      </c>
      <c r="AU352" s="24" t="s">
        <v>812</v>
      </c>
    </row>
    <row r="353" spans="2:65" s="1" customFormat="1" ht="22.5" customHeight="1">
      <c r="B353" s="42"/>
      <c r="C353" s="203" t="s">
        <v>1165</v>
      </c>
      <c r="D353" s="203" t="s">
        <v>877</v>
      </c>
      <c r="E353" s="204" t="s">
        <v>1166</v>
      </c>
      <c r="F353" s="205" t="s">
        <v>1108</v>
      </c>
      <c r="G353" s="206" t="s">
        <v>964</v>
      </c>
      <c r="H353" s="207">
        <v>2</v>
      </c>
      <c r="I353" s="208"/>
      <c r="J353" s="209">
        <f>ROUND(I353*H353,2)</f>
        <v>0</v>
      </c>
      <c r="K353" s="205" t="s">
        <v>801</v>
      </c>
      <c r="L353" s="62"/>
      <c r="M353" s="210" t="s">
        <v>801</v>
      </c>
      <c r="N353" s="211" t="s">
        <v>773</v>
      </c>
      <c r="O353" s="43"/>
      <c r="P353" s="212">
        <f>O353*H353</f>
        <v>0</v>
      </c>
      <c r="Q353" s="212">
        <v>1.1E-4</v>
      </c>
      <c r="R353" s="212">
        <f>Q353*H353</f>
        <v>2.2000000000000001E-4</v>
      </c>
      <c r="S353" s="212">
        <v>0</v>
      </c>
      <c r="T353" s="213">
        <f>S353*H353</f>
        <v>0</v>
      </c>
      <c r="AR353" s="24" t="s">
        <v>910</v>
      </c>
      <c r="AT353" s="24" t="s">
        <v>877</v>
      </c>
      <c r="AU353" s="24" t="s">
        <v>812</v>
      </c>
      <c r="AY353" s="24" t="s">
        <v>874</v>
      </c>
      <c r="BE353" s="214">
        <f>IF(N353="základní",J353,0)</f>
        <v>0</v>
      </c>
      <c r="BF353" s="214">
        <f>IF(N353="snížená",J353,0)</f>
        <v>0</v>
      </c>
      <c r="BG353" s="214">
        <f>IF(N353="zákl. přenesená",J353,0)</f>
        <v>0</v>
      </c>
      <c r="BH353" s="214">
        <f>IF(N353="sníž. přenesená",J353,0)</f>
        <v>0</v>
      </c>
      <c r="BI353" s="214">
        <f>IF(N353="nulová",J353,0)</f>
        <v>0</v>
      </c>
      <c r="BJ353" s="24" t="s">
        <v>810</v>
      </c>
      <c r="BK353" s="214">
        <f>ROUND(I353*H353,2)</f>
        <v>0</v>
      </c>
      <c r="BL353" s="24" t="s">
        <v>910</v>
      </c>
      <c r="BM353" s="24" t="s">
        <v>1167</v>
      </c>
    </row>
    <row r="354" spans="2:65" s="1" customFormat="1">
      <c r="B354" s="42"/>
      <c r="C354" s="64"/>
      <c r="D354" s="215" t="s">
        <v>884</v>
      </c>
      <c r="E354" s="64"/>
      <c r="F354" s="216" t="s">
        <v>1108</v>
      </c>
      <c r="G354" s="64"/>
      <c r="H354" s="64"/>
      <c r="I354" s="171"/>
      <c r="J354" s="64"/>
      <c r="K354" s="64"/>
      <c r="L354" s="62"/>
      <c r="M354" s="217"/>
      <c r="N354" s="43"/>
      <c r="O354" s="43"/>
      <c r="P354" s="43"/>
      <c r="Q354" s="43"/>
      <c r="R354" s="43"/>
      <c r="S354" s="43"/>
      <c r="T354" s="79"/>
      <c r="AT354" s="24" t="s">
        <v>884</v>
      </c>
      <c r="AU354" s="24" t="s">
        <v>812</v>
      </c>
    </row>
    <row r="355" spans="2:65" s="1" customFormat="1" ht="27">
      <c r="B355" s="42"/>
      <c r="C355" s="64"/>
      <c r="D355" s="215" t="s">
        <v>913</v>
      </c>
      <c r="E355" s="64"/>
      <c r="F355" s="231" t="s">
        <v>956</v>
      </c>
      <c r="G355" s="64"/>
      <c r="H355" s="64"/>
      <c r="I355" s="171"/>
      <c r="J355" s="64"/>
      <c r="K355" s="64"/>
      <c r="L355" s="62"/>
      <c r="M355" s="217"/>
      <c r="N355" s="43"/>
      <c r="O355" s="43"/>
      <c r="P355" s="43"/>
      <c r="Q355" s="43"/>
      <c r="R355" s="43"/>
      <c r="S355" s="43"/>
      <c r="T355" s="79"/>
      <c r="AT355" s="24" t="s">
        <v>913</v>
      </c>
      <c r="AU355" s="24" t="s">
        <v>812</v>
      </c>
    </row>
    <row r="356" spans="2:65" s="12" customFormat="1">
      <c r="B356" s="218"/>
      <c r="C356" s="219"/>
      <c r="D356" s="220" t="s">
        <v>886</v>
      </c>
      <c r="E356" s="221" t="s">
        <v>801</v>
      </c>
      <c r="F356" s="222" t="s">
        <v>812</v>
      </c>
      <c r="G356" s="219"/>
      <c r="H356" s="223">
        <v>2</v>
      </c>
      <c r="I356" s="224"/>
      <c r="J356" s="219"/>
      <c r="K356" s="219"/>
      <c r="L356" s="225"/>
      <c r="M356" s="226"/>
      <c r="N356" s="227"/>
      <c r="O356" s="227"/>
      <c r="P356" s="227"/>
      <c r="Q356" s="227"/>
      <c r="R356" s="227"/>
      <c r="S356" s="227"/>
      <c r="T356" s="228"/>
      <c r="AT356" s="229" t="s">
        <v>886</v>
      </c>
      <c r="AU356" s="229" t="s">
        <v>812</v>
      </c>
      <c r="AV356" s="12" t="s">
        <v>812</v>
      </c>
      <c r="AW356" s="12" t="s">
        <v>765</v>
      </c>
      <c r="AX356" s="12" t="s">
        <v>810</v>
      </c>
      <c r="AY356" s="229" t="s">
        <v>874</v>
      </c>
    </row>
    <row r="357" spans="2:65" s="1" customFormat="1" ht="22.5" customHeight="1">
      <c r="B357" s="42"/>
      <c r="C357" s="232" t="s">
        <v>1168</v>
      </c>
      <c r="D357" s="232" t="s">
        <v>902</v>
      </c>
      <c r="E357" s="233" t="s">
        <v>1169</v>
      </c>
      <c r="F357" s="234" t="s">
        <v>1112</v>
      </c>
      <c r="G357" s="235" t="s">
        <v>964</v>
      </c>
      <c r="H357" s="236">
        <v>2</v>
      </c>
      <c r="I357" s="237"/>
      <c r="J357" s="238">
        <f>ROUND(I357*H357,2)</f>
        <v>0</v>
      </c>
      <c r="K357" s="234" t="s">
        <v>801</v>
      </c>
      <c r="L357" s="239"/>
      <c r="M357" s="240" t="s">
        <v>801</v>
      </c>
      <c r="N357" s="241" t="s">
        <v>773</v>
      </c>
      <c r="O357" s="43"/>
      <c r="P357" s="212">
        <f>O357*H357</f>
        <v>0</v>
      </c>
      <c r="Q357" s="212">
        <v>0</v>
      </c>
      <c r="R357" s="212">
        <f>Q357*H357</f>
        <v>0</v>
      </c>
      <c r="S357" s="212">
        <v>0</v>
      </c>
      <c r="T357" s="213">
        <f>S357*H357</f>
        <v>0</v>
      </c>
      <c r="AR357" s="24" t="s">
        <v>932</v>
      </c>
      <c r="AT357" s="24" t="s">
        <v>902</v>
      </c>
      <c r="AU357" s="24" t="s">
        <v>812</v>
      </c>
      <c r="AY357" s="24" t="s">
        <v>874</v>
      </c>
      <c r="BE357" s="214">
        <f>IF(N357="základní",J357,0)</f>
        <v>0</v>
      </c>
      <c r="BF357" s="214">
        <f>IF(N357="snížená",J357,0)</f>
        <v>0</v>
      </c>
      <c r="BG357" s="214">
        <f>IF(N357="zákl. přenesená",J357,0)</f>
        <v>0</v>
      </c>
      <c r="BH357" s="214">
        <f>IF(N357="sníž. přenesená",J357,0)</f>
        <v>0</v>
      </c>
      <c r="BI357" s="214">
        <f>IF(N357="nulová",J357,0)</f>
        <v>0</v>
      </c>
      <c r="BJ357" s="24" t="s">
        <v>810</v>
      </c>
      <c r="BK357" s="214">
        <f>ROUND(I357*H357,2)</f>
        <v>0</v>
      </c>
      <c r="BL357" s="24" t="s">
        <v>910</v>
      </c>
      <c r="BM357" s="24" t="s">
        <v>1170</v>
      </c>
    </row>
    <row r="358" spans="2:65" s="1" customFormat="1">
      <c r="B358" s="42"/>
      <c r="C358" s="64"/>
      <c r="D358" s="215" t="s">
        <v>884</v>
      </c>
      <c r="E358" s="64"/>
      <c r="F358" s="216" t="s">
        <v>1112</v>
      </c>
      <c r="G358" s="64"/>
      <c r="H358" s="64"/>
      <c r="I358" s="171"/>
      <c r="J358" s="64"/>
      <c r="K358" s="64"/>
      <c r="L358" s="62"/>
      <c r="M358" s="217"/>
      <c r="N358" s="43"/>
      <c r="O358" s="43"/>
      <c r="P358" s="43"/>
      <c r="Q358" s="43"/>
      <c r="R358" s="43"/>
      <c r="S358" s="43"/>
      <c r="T358" s="79"/>
      <c r="AT358" s="24" t="s">
        <v>884</v>
      </c>
      <c r="AU358" s="24" t="s">
        <v>812</v>
      </c>
    </row>
    <row r="359" spans="2:65" s="1" customFormat="1" ht="27">
      <c r="B359" s="42"/>
      <c r="C359" s="64"/>
      <c r="D359" s="220" t="s">
        <v>913</v>
      </c>
      <c r="E359" s="64"/>
      <c r="F359" s="242" t="s">
        <v>956</v>
      </c>
      <c r="G359" s="64"/>
      <c r="H359" s="64"/>
      <c r="I359" s="171"/>
      <c r="J359" s="64"/>
      <c r="K359" s="64"/>
      <c r="L359" s="62"/>
      <c r="M359" s="217"/>
      <c r="N359" s="43"/>
      <c r="O359" s="43"/>
      <c r="P359" s="43"/>
      <c r="Q359" s="43"/>
      <c r="R359" s="43"/>
      <c r="S359" s="43"/>
      <c r="T359" s="79"/>
      <c r="AT359" s="24" t="s">
        <v>913</v>
      </c>
      <c r="AU359" s="24" t="s">
        <v>812</v>
      </c>
    </row>
    <row r="360" spans="2:65" s="1" customFormat="1" ht="31.5" customHeight="1">
      <c r="B360" s="42"/>
      <c r="C360" s="203" t="s">
        <v>1171</v>
      </c>
      <c r="D360" s="203" t="s">
        <v>877</v>
      </c>
      <c r="E360" s="204" t="s">
        <v>1172</v>
      </c>
      <c r="F360" s="205" t="s">
        <v>1116</v>
      </c>
      <c r="G360" s="206" t="s">
        <v>964</v>
      </c>
      <c r="H360" s="207">
        <v>2</v>
      </c>
      <c r="I360" s="208"/>
      <c r="J360" s="209">
        <f>ROUND(I360*H360,2)</f>
        <v>0</v>
      </c>
      <c r="K360" s="205" t="s">
        <v>801</v>
      </c>
      <c r="L360" s="62"/>
      <c r="M360" s="210" t="s">
        <v>801</v>
      </c>
      <c r="N360" s="211" t="s">
        <v>773</v>
      </c>
      <c r="O360" s="43"/>
      <c r="P360" s="212">
        <f>O360*H360</f>
        <v>0</v>
      </c>
      <c r="Q360" s="212">
        <v>1.1E-4</v>
      </c>
      <c r="R360" s="212">
        <f>Q360*H360</f>
        <v>2.2000000000000001E-4</v>
      </c>
      <c r="S360" s="212">
        <v>0</v>
      </c>
      <c r="T360" s="213">
        <f>S360*H360</f>
        <v>0</v>
      </c>
      <c r="AR360" s="24" t="s">
        <v>910</v>
      </c>
      <c r="AT360" s="24" t="s">
        <v>877</v>
      </c>
      <c r="AU360" s="24" t="s">
        <v>812</v>
      </c>
      <c r="AY360" s="24" t="s">
        <v>874</v>
      </c>
      <c r="BE360" s="214">
        <f>IF(N360="základní",J360,0)</f>
        <v>0</v>
      </c>
      <c r="BF360" s="214">
        <f>IF(N360="snížená",J360,0)</f>
        <v>0</v>
      </c>
      <c r="BG360" s="214">
        <f>IF(N360="zákl. přenesená",J360,0)</f>
        <v>0</v>
      </c>
      <c r="BH360" s="214">
        <f>IF(N360="sníž. přenesená",J360,0)</f>
        <v>0</v>
      </c>
      <c r="BI360" s="214">
        <f>IF(N360="nulová",J360,0)</f>
        <v>0</v>
      </c>
      <c r="BJ360" s="24" t="s">
        <v>810</v>
      </c>
      <c r="BK360" s="214">
        <f>ROUND(I360*H360,2)</f>
        <v>0</v>
      </c>
      <c r="BL360" s="24" t="s">
        <v>910</v>
      </c>
      <c r="BM360" s="24" t="s">
        <v>1173</v>
      </c>
    </row>
    <row r="361" spans="2:65" s="1" customFormat="1" ht="27">
      <c r="B361" s="42"/>
      <c r="C361" s="64"/>
      <c r="D361" s="215" t="s">
        <v>884</v>
      </c>
      <c r="E361" s="64"/>
      <c r="F361" s="216" t="s">
        <v>1116</v>
      </c>
      <c r="G361" s="64"/>
      <c r="H361" s="64"/>
      <c r="I361" s="171"/>
      <c r="J361" s="64"/>
      <c r="K361" s="64"/>
      <c r="L361" s="62"/>
      <c r="M361" s="217"/>
      <c r="N361" s="43"/>
      <c r="O361" s="43"/>
      <c r="P361" s="43"/>
      <c r="Q361" s="43"/>
      <c r="R361" s="43"/>
      <c r="S361" s="43"/>
      <c r="T361" s="79"/>
      <c r="AT361" s="24" t="s">
        <v>884</v>
      </c>
      <c r="AU361" s="24" t="s">
        <v>812</v>
      </c>
    </row>
    <row r="362" spans="2:65" s="1" customFormat="1" ht="27">
      <c r="B362" s="42"/>
      <c r="C362" s="64"/>
      <c r="D362" s="215" t="s">
        <v>913</v>
      </c>
      <c r="E362" s="64"/>
      <c r="F362" s="231" t="s">
        <v>956</v>
      </c>
      <c r="G362" s="64"/>
      <c r="H362" s="64"/>
      <c r="I362" s="171"/>
      <c r="J362" s="64"/>
      <c r="K362" s="64"/>
      <c r="L362" s="62"/>
      <c r="M362" s="217"/>
      <c r="N362" s="43"/>
      <c r="O362" s="43"/>
      <c r="P362" s="43"/>
      <c r="Q362" s="43"/>
      <c r="R362" s="43"/>
      <c r="S362" s="43"/>
      <c r="T362" s="79"/>
      <c r="AT362" s="24" t="s">
        <v>913</v>
      </c>
      <c r="AU362" s="24" t="s">
        <v>812</v>
      </c>
    </row>
    <row r="363" spans="2:65" s="12" customFormat="1">
      <c r="B363" s="218"/>
      <c r="C363" s="219"/>
      <c r="D363" s="220" t="s">
        <v>886</v>
      </c>
      <c r="E363" s="221" t="s">
        <v>801</v>
      </c>
      <c r="F363" s="222" t="s">
        <v>812</v>
      </c>
      <c r="G363" s="219"/>
      <c r="H363" s="223">
        <v>2</v>
      </c>
      <c r="I363" s="224"/>
      <c r="J363" s="219"/>
      <c r="K363" s="219"/>
      <c r="L363" s="225"/>
      <c r="M363" s="226"/>
      <c r="N363" s="227"/>
      <c r="O363" s="227"/>
      <c r="P363" s="227"/>
      <c r="Q363" s="227"/>
      <c r="R363" s="227"/>
      <c r="S363" s="227"/>
      <c r="T363" s="228"/>
      <c r="AT363" s="229" t="s">
        <v>886</v>
      </c>
      <c r="AU363" s="229" t="s">
        <v>812</v>
      </c>
      <c r="AV363" s="12" t="s">
        <v>812</v>
      </c>
      <c r="AW363" s="12" t="s">
        <v>765</v>
      </c>
      <c r="AX363" s="12" t="s">
        <v>810</v>
      </c>
      <c r="AY363" s="229" t="s">
        <v>874</v>
      </c>
    </row>
    <row r="364" spans="2:65" s="1" customFormat="1" ht="31.5" customHeight="1">
      <c r="B364" s="42"/>
      <c r="C364" s="232" t="s">
        <v>1174</v>
      </c>
      <c r="D364" s="232" t="s">
        <v>902</v>
      </c>
      <c r="E364" s="233" t="s">
        <v>1175</v>
      </c>
      <c r="F364" s="234" t="s">
        <v>1120</v>
      </c>
      <c r="G364" s="235" t="s">
        <v>964</v>
      </c>
      <c r="H364" s="236">
        <v>2</v>
      </c>
      <c r="I364" s="237"/>
      <c r="J364" s="238">
        <f>ROUND(I364*H364,2)</f>
        <v>0</v>
      </c>
      <c r="K364" s="234" t="s">
        <v>801</v>
      </c>
      <c r="L364" s="239"/>
      <c r="M364" s="240" t="s">
        <v>801</v>
      </c>
      <c r="N364" s="241" t="s">
        <v>773</v>
      </c>
      <c r="O364" s="43"/>
      <c r="P364" s="212">
        <f>O364*H364</f>
        <v>0</v>
      </c>
      <c r="Q364" s="212">
        <v>0</v>
      </c>
      <c r="R364" s="212">
        <f>Q364*H364</f>
        <v>0</v>
      </c>
      <c r="S364" s="212">
        <v>0</v>
      </c>
      <c r="T364" s="213">
        <f>S364*H364</f>
        <v>0</v>
      </c>
      <c r="AR364" s="24" t="s">
        <v>932</v>
      </c>
      <c r="AT364" s="24" t="s">
        <v>902</v>
      </c>
      <c r="AU364" s="24" t="s">
        <v>812</v>
      </c>
      <c r="AY364" s="24" t="s">
        <v>874</v>
      </c>
      <c r="BE364" s="214">
        <f>IF(N364="základní",J364,0)</f>
        <v>0</v>
      </c>
      <c r="BF364" s="214">
        <f>IF(N364="snížená",J364,0)</f>
        <v>0</v>
      </c>
      <c r="BG364" s="214">
        <f>IF(N364="zákl. přenesená",J364,0)</f>
        <v>0</v>
      </c>
      <c r="BH364" s="214">
        <f>IF(N364="sníž. přenesená",J364,0)</f>
        <v>0</v>
      </c>
      <c r="BI364" s="214">
        <f>IF(N364="nulová",J364,0)</f>
        <v>0</v>
      </c>
      <c r="BJ364" s="24" t="s">
        <v>810</v>
      </c>
      <c r="BK364" s="214">
        <f>ROUND(I364*H364,2)</f>
        <v>0</v>
      </c>
      <c r="BL364" s="24" t="s">
        <v>910</v>
      </c>
      <c r="BM364" s="24" t="s">
        <v>1176</v>
      </c>
    </row>
    <row r="365" spans="2:65" s="1" customFormat="1" ht="27">
      <c r="B365" s="42"/>
      <c r="C365" s="64"/>
      <c r="D365" s="215" t="s">
        <v>884</v>
      </c>
      <c r="E365" s="64"/>
      <c r="F365" s="216" t="s">
        <v>1120</v>
      </c>
      <c r="G365" s="64"/>
      <c r="H365" s="64"/>
      <c r="I365" s="171"/>
      <c r="J365" s="64"/>
      <c r="K365" s="64"/>
      <c r="L365" s="62"/>
      <c r="M365" s="217"/>
      <c r="N365" s="43"/>
      <c r="O365" s="43"/>
      <c r="P365" s="43"/>
      <c r="Q365" s="43"/>
      <c r="R365" s="43"/>
      <c r="S365" s="43"/>
      <c r="T365" s="79"/>
      <c r="AT365" s="24" t="s">
        <v>884</v>
      </c>
      <c r="AU365" s="24" t="s">
        <v>812</v>
      </c>
    </row>
    <row r="366" spans="2:65" s="1" customFormat="1" ht="27">
      <c r="B366" s="42"/>
      <c r="C366" s="64"/>
      <c r="D366" s="220" t="s">
        <v>913</v>
      </c>
      <c r="E366" s="64"/>
      <c r="F366" s="242" t="s">
        <v>956</v>
      </c>
      <c r="G366" s="64"/>
      <c r="H366" s="64"/>
      <c r="I366" s="171"/>
      <c r="J366" s="64"/>
      <c r="K366" s="64"/>
      <c r="L366" s="62"/>
      <c r="M366" s="217"/>
      <c r="N366" s="43"/>
      <c r="O366" s="43"/>
      <c r="P366" s="43"/>
      <c r="Q366" s="43"/>
      <c r="R366" s="43"/>
      <c r="S366" s="43"/>
      <c r="T366" s="79"/>
      <c r="AT366" s="24" t="s">
        <v>913</v>
      </c>
      <c r="AU366" s="24" t="s">
        <v>812</v>
      </c>
    </row>
    <row r="367" spans="2:65" s="1" customFormat="1" ht="31.5" customHeight="1">
      <c r="B367" s="42"/>
      <c r="C367" s="203" t="s">
        <v>1177</v>
      </c>
      <c r="D367" s="203" t="s">
        <v>877</v>
      </c>
      <c r="E367" s="204" t="s">
        <v>1178</v>
      </c>
      <c r="F367" s="205" t="s">
        <v>1124</v>
      </c>
      <c r="G367" s="206" t="s">
        <v>964</v>
      </c>
      <c r="H367" s="207">
        <v>1</v>
      </c>
      <c r="I367" s="208"/>
      <c r="J367" s="209">
        <f>ROUND(I367*H367,2)</f>
        <v>0</v>
      </c>
      <c r="K367" s="205" t="s">
        <v>801</v>
      </c>
      <c r="L367" s="62"/>
      <c r="M367" s="210" t="s">
        <v>801</v>
      </c>
      <c r="N367" s="211" t="s">
        <v>773</v>
      </c>
      <c r="O367" s="43"/>
      <c r="P367" s="212">
        <f>O367*H367</f>
        <v>0</v>
      </c>
      <c r="Q367" s="212">
        <v>1.1E-4</v>
      </c>
      <c r="R367" s="212">
        <f>Q367*H367</f>
        <v>1.1E-4</v>
      </c>
      <c r="S367" s="212">
        <v>0</v>
      </c>
      <c r="T367" s="213">
        <f>S367*H367</f>
        <v>0</v>
      </c>
      <c r="AR367" s="24" t="s">
        <v>910</v>
      </c>
      <c r="AT367" s="24" t="s">
        <v>877</v>
      </c>
      <c r="AU367" s="24" t="s">
        <v>812</v>
      </c>
      <c r="AY367" s="24" t="s">
        <v>874</v>
      </c>
      <c r="BE367" s="214">
        <f>IF(N367="základní",J367,0)</f>
        <v>0</v>
      </c>
      <c r="BF367" s="214">
        <f>IF(N367="snížená",J367,0)</f>
        <v>0</v>
      </c>
      <c r="BG367" s="214">
        <f>IF(N367="zákl. přenesená",J367,0)</f>
        <v>0</v>
      </c>
      <c r="BH367" s="214">
        <f>IF(N367="sníž. přenesená",J367,0)</f>
        <v>0</v>
      </c>
      <c r="BI367" s="214">
        <f>IF(N367="nulová",J367,0)</f>
        <v>0</v>
      </c>
      <c r="BJ367" s="24" t="s">
        <v>810</v>
      </c>
      <c r="BK367" s="214">
        <f>ROUND(I367*H367,2)</f>
        <v>0</v>
      </c>
      <c r="BL367" s="24" t="s">
        <v>910</v>
      </c>
      <c r="BM367" s="24" t="s">
        <v>1179</v>
      </c>
    </row>
    <row r="368" spans="2:65" s="1" customFormat="1" ht="27">
      <c r="B368" s="42"/>
      <c r="C368" s="64"/>
      <c r="D368" s="215" t="s">
        <v>884</v>
      </c>
      <c r="E368" s="64"/>
      <c r="F368" s="216" t="s">
        <v>1124</v>
      </c>
      <c r="G368" s="64"/>
      <c r="H368" s="64"/>
      <c r="I368" s="171"/>
      <c r="J368" s="64"/>
      <c r="K368" s="64"/>
      <c r="L368" s="62"/>
      <c r="M368" s="217"/>
      <c r="N368" s="43"/>
      <c r="O368" s="43"/>
      <c r="P368" s="43"/>
      <c r="Q368" s="43"/>
      <c r="R368" s="43"/>
      <c r="S368" s="43"/>
      <c r="T368" s="79"/>
      <c r="AT368" s="24" t="s">
        <v>884</v>
      </c>
      <c r="AU368" s="24" t="s">
        <v>812</v>
      </c>
    </row>
    <row r="369" spans="2:65" s="1" customFormat="1" ht="27">
      <c r="B369" s="42"/>
      <c r="C369" s="64"/>
      <c r="D369" s="215" t="s">
        <v>913</v>
      </c>
      <c r="E369" s="64"/>
      <c r="F369" s="231" t="s">
        <v>956</v>
      </c>
      <c r="G369" s="64"/>
      <c r="H369" s="64"/>
      <c r="I369" s="171"/>
      <c r="J369" s="64"/>
      <c r="K369" s="64"/>
      <c r="L369" s="62"/>
      <c r="M369" s="217"/>
      <c r="N369" s="43"/>
      <c r="O369" s="43"/>
      <c r="P369" s="43"/>
      <c r="Q369" s="43"/>
      <c r="R369" s="43"/>
      <c r="S369" s="43"/>
      <c r="T369" s="79"/>
      <c r="AT369" s="24" t="s">
        <v>913</v>
      </c>
      <c r="AU369" s="24" t="s">
        <v>812</v>
      </c>
    </row>
    <row r="370" spans="2:65" s="12" customFormat="1">
      <c r="B370" s="218"/>
      <c r="C370" s="219"/>
      <c r="D370" s="220" t="s">
        <v>886</v>
      </c>
      <c r="E370" s="221" t="s">
        <v>801</v>
      </c>
      <c r="F370" s="222" t="s">
        <v>810</v>
      </c>
      <c r="G370" s="219"/>
      <c r="H370" s="223">
        <v>1</v>
      </c>
      <c r="I370" s="224"/>
      <c r="J370" s="219"/>
      <c r="K370" s="219"/>
      <c r="L370" s="225"/>
      <c r="M370" s="226"/>
      <c r="N370" s="227"/>
      <c r="O370" s="227"/>
      <c r="P370" s="227"/>
      <c r="Q370" s="227"/>
      <c r="R370" s="227"/>
      <c r="S370" s="227"/>
      <c r="T370" s="228"/>
      <c r="AT370" s="229" t="s">
        <v>886</v>
      </c>
      <c r="AU370" s="229" t="s">
        <v>812</v>
      </c>
      <c r="AV370" s="12" t="s">
        <v>812</v>
      </c>
      <c r="AW370" s="12" t="s">
        <v>765</v>
      </c>
      <c r="AX370" s="12" t="s">
        <v>810</v>
      </c>
      <c r="AY370" s="229" t="s">
        <v>874</v>
      </c>
    </row>
    <row r="371" spans="2:65" s="1" customFormat="1" ht="31.5" customHeight="1">
      <c r="B371" s="42"/>
      <c r="C371" s="232" t="s">
        <v>1180</v>
      </c>
      <c r="D371" s="232" t="s">
        <v>902</v>
      </c>
      <c r="E371" s="233" t="s">
        <v>1181</v>
      </c>
      <c r="F371" s="234" t="s">
        <v>1128</v>
      </c>
      <c r="G371" s="235" t="s">
        <v>964</v>
      </c>
      <c r="H371" s="236">
        <v>1</v>
      </c>
      <c r="I371" s="237"/>
      <c r="J371" s="238">
        <f>ROUND(I371*H371,2)</f>
        <v>0</v>
      </c>
      <c r="K371" s="234" t="s">
        <v>801</v>
      </c>
      <c r="L371" s="239"/>
      <c r="M371" s="240" t="s">
        <v>801</v>
      </c>
      <c r="N371" s="241" t="s">
        <v>773</v>
      </c>
      <c r="O371" s="43"/>
      <c r="P371" s="212">
        <f>O371*H371</f>
        <v>0</v>
      </c>
      <c r="Q371" s="212">
        <v>0</v>
      </c>
      <c r="R371" s="212">
        <f>Q371*H371</f>
        <v>0</v>
      </c>
      <c r="S371" s="212">
        <v>0</v>
      </c>
      <c r="T371" s="213">
        <f>S371*H371</f>
        <v>0</v>
      </c>
      <c r="AR371" s="24" t="s">
        <v>932</v>
      </c>
      <c r="AT371" s="24" t="s">
        <v>902</v>
      </c>
      <c r="AU371" s="24" t="s">
        <v>812</v>
      </c>
      <c r="AY371" s="24" t="s">
        <v>874</v>
      </c>
      <c r="BE371" s="214">
        <f>IF(N371="základní",J371,0)</f>
        <v>0</v>
      </c>
      <c r="BF371" s="214">
        <f>IF(N371="snížená",J371,0)</f>
        <v>0</v>
      </c>
      <c r="BG371" s="214">
        <f>IF(N371="zákl. přenesená",J371,0)</f>
        <v>0</v>
      </c>
      <c r="BH371" s="214">
        <f>IF(N371="sníž. přenesená",J371,0)</f>
        <v>0</v>
      </c>
      <c r="BI371" s="214">
        <f>IF(N371="nulová",J371,0)</f>
        <v>0</v>
      </c>
      <c r="BJ371" s="24" t="s">
        <v>810</v>
      </c>
      <c r="BK371" s="214">
        <f>ROUND(I371*H371,2)</f>
        <v>0</v>
      </c>
      <c r="BL371" s="24" t="s">
        <v>910</v>
      </c>
      <c r="BM371" s="24" t="s">
        <v>1182</v>
      </c>
    </row>
    <row r="372" spans="2:65" s="1" customFormat="1" ht="27">
      <c r="B372" s="42"/>
      <c r="C372" s="64"/>
      <c r="D372" s="215" t="s">
        <v>884</v>
      </c>
      <c r="E372" s="64"/>
      <c r="F372" s="216" t="s">
        <v>1128</v>
      </c>
      <c r="G372" s="64"/>
      <c r="H372" s="64"/>
      <c r="I372" s="171"/>
      <c r="J372" s="64"/>
      <c r="K372" s="64"/>
      <c r="L372" s="62"/>
      <c r="M372" s="217"/>
      <c r="N372" s="43"/>
      <c r="O372" s="43"/>
      <c r="P372" s="43"/>
      <c r="Q372" s="43"/>
      <c r="R372" s="43"/>
      <c r="S372" s="43"/>
      <c r="T372" s="79"/>
      <c r="AT372" s="24" t="s">
        <v>884</v>
      </c>
      <c r="AU372" s="24" t="s">
        <v>812</v>
      </c>
    </row>
    <row r="373" spans="2:65" s="1" customFormat="1" ht="27">
      <c r="B373" s="42"/>
      <c r="C373" s="64"/>
      <c r="D373" s="220" t="s">
        <v>913</v>
      </c>
      <c r="E373" s="64"/>
      <c r="F373" s="242" t="s">
        <v>956</v>
      </c>
      <c r="G373" s="64"/>
      <c r="H373" s="64"/>
      <c r="I373" s="171"/>
      <c r="J373" s="64"/>
      <c r="K373" s="64"/>
      <c r="L373" s="62"/>
      <c r="M373" s="217"/>
      <c r="N373" s="43"/>
      <c r="O373" s="43"/>
      <c r="P373" s="43"/>
      <c r="Q373" s="43"/>
      <c r="R373" s="43"/>
      <c r="S373" s="43"/>
      <c r="T373" s="79"/>
      <c r="AT373" s="24" t="s">
        <v>913</v>
      </c>
      <c r="AU373" s="24" t="s">
        <v>812</v>
      </c>
    </row>
    <row r="374" spans="2:65" s="1" customFormat="1" ht="22.5" customHeight="1">
      <c r="B374" s="42"/>
      <c r="C374" s="203" t="s">
        <v>1183</v>
      </c>
      <c r="D374" s="203" t="s">
        <v>877</v>
      </c>
      <c r="E374" s="204" t="s">
        <v>1184</v>
      </c>
      <c r="F374" s="205" t="s">
        <v>1132</v>
      </c>
      <c r="G374" s="206" t="s">
        <v>964</v>
      </c>
      <c r="H374" s="207">
        <v>1</v>
      </c>
      <c r="I374" s="208"/>
      <c r="J374" s="209">
        <f>ROUND(I374*H374,2)</f>
        <v>0</v>
      </c>
      <c r="K374" s="205" t="s">
        <v>801</v>
      </c>
      <c r="L374" s="62"/>
      <c r="M374" s="210" t="s">
        <v>801</v>
      </c>
      <c r="N374" s="211" t="s">
        <v>773</v>
      </c>
      <c r="O374" s="43"/>
      <c r="P374" s="212">
        <f>O374*H374</f>
        <v>0</v>
      </c>
      <c r="Q374" s="212">
        <v>1.1E-4</v>
      </c>
      <c r="R374" s="212">
        <f>Q374*H374</f>
        <v>1.1E-4</v>
      </c>
      <c r="S374" s="212">
        <v>0</v>
      </c>
      <c r="T374" s="213">
        <f>S374*H374</f>
        <v>0</v>
      </c>
      <c r="AR374" s="24" t="s">
        <v>910</v>
      </c>
      <c r="AT374" s="24" t="s">
        <v>877</v>
      </c>
      <c r="AU374" s="24" t="s">
        <v>812</v>
      </c>
      <c r="AY374" s="24" t="s">
        <v>874</v>
      </c>
      <c r="BE374" s="214">
        <f>IF(N374="základní",J374,0)</f>
        <v>0</v>
      </c>
      <c r="BF374" s="214">
        <f>IF(N374="snížená",J374,0)</f>
        <v>0</v>
      </c>
      <c r="BG374" s="214">
        <f>IF(N374="zákl. přenesená",J374,0)</f>
        <v>0</v>
      </c>
      <c r="BH374" s="214">
        <f>IF(N374="sníž. přenesená",J374,0)</f>
        <v>0</v>
      </c>
      <c r="BI374" s="214">
        <f>IF(N374="nulová",J374,0)</f>
        <v>0</v>
      </c>
      <c r="BJ374" s="24" t="s">
        <v>810</v>
      </c>
      <c r="BK374" s="214">
        <f>ROUND(I374*H374,2)</f>
        <v>0</v>
      </c>
      <c r="BL374" s="24" t="s">
        <v>910</v>
      </c>
      <c r="BM374" s="24" t="s">
        <v>1185</v>
      </c>
    </row>
    <row r="375" spans="2:65" s="1" customFormat="1">
      <c r="B375" s="42"/>
      <c r="C375" s="64"/>
      <c r="D375" s="215" t="s">
        <v>884</v>
      </c>
      <c r="E375" s="64"/>
      <c r="F375" s="216" t="s">
        <v>1134</v>
      </c>
      <c r="G375" s="64"/>
      <c r="H375" s="64"/>
      <c r="I375" s="171"/>
      <c r="J375" s="64"/>
      <c r="K375" s="64"/>
      <c r="L375" s="62"/>
      <c r="M375" s="217"/>
      <c r="N375" s="43"/>
      <c r="O375" s="43"/>
      <c r="P375" s="43"/>
      <c r="Q375" s="43"/>
      <c r="R375" s="43"/>
      <c r="S375" s="43"/>
      <c r="T375" s="79"/>
      <c r="AT375" s="24" t="s">
        <v>884</v>
      </c>
      <c r="AU375" s="24" t="s">
        <v>812</v>
      </c>
    </row>
    <row r="376" spans="2:65" s="1" customFormat="1" ht="27">
      <c r="B376" s="42"/>
      <c r="C376" s="64"/>
      <c r="D376" s="215" t="s">
        <v>913</v>
      </c>
      <c r="E376" s="64"/>
      <c r="F376" s="231" t="s">
        <v>956</v>
      </c>
      <c r="G376" s="64"/>
      <c r="H376" s="64"/>
      <c r="I376" s="171"/>
      <c r="J376" s="64"/>
      <c r="K376" s="64"/>
      <c r="L376" s="62"/>
      <c r="M376" s="217"/>
      <c r="N376" s="43"/>
      <c r="O376" s="43"/>
      <c r="P376" s="43"/>
      <c r="Q376" s="43"/>
      <c r="R376" s="43"/>
      <c r="S376" s="43"/>
      <c r="T376" s="79"/>
      <c r="AT376" s="24" t="s">
        <v>913</v>
      </c>
      <c r="AU376" s="24" t="s">
        <v>812</v>
      </c>
    </row>
    <row r="377" spans="2:65" s="12" customFormat="1">
      <c r="B377" s="218"/>
      <c r="C377" s="219"/>
      <c r="D377" s="220" t="s">
        <v>886</v>
      </c>
      <c r="E377" s="221" t="s">
        <v>801</v>
      </c>
      <c r="F377" s="222" t="s">
        <v>810</v>
      </c>
      <c r="G377" s="219"/>
      <c r="H377" s="223">
        <v>1</v>
      </c>
      <c r="I377" s="224"/>
      <c r="J377" s="219"/>
      <c r="K377" s="219"/>
      <c r="L377" s="225"/>
      <c r="M377" s="226"/>
      <c r="N377" s="227"/>
      <c r="O377" s="227"/>
      <c r="P377" s="227"/>
      <c r="Q377" s="227"/>
      <c r="R377" s="227"/>
      <c r="S377" s="227"/>
      <c r="T377" s="228"/>
      <c r="AT377" s="229" t="s">
        <v>886</v>
      </c>
      <c r="AU377" s="229" t="s">
        <v>812</v>
      </c>
      <c r="AV377" s="12" t="s">
        <v>812</v>
      </c>
      <c r="AW377" s="12" t="s">
        <v>765</v>
      </c>
      <c r="AX377" s="12" t="s">
        <v>810</v>
      </c>
      <c r="AY377" s="229" t="s">
        <v>874</v>
      </c>
    </row>
    <row r="378" spans="2:65" s="1" customFormat="1" ht="22.5" customHeight="1">
      <c r="B378" s="42"/>
      <c r="C378" s="232" t="s">
        <v>1186</v>
      </c>
      <c r="D378" s="232" t="s">
        <v>902</v>
      </c>
      <c r="E378" s="233" t="s">
        <v>1187</v>
      </c>
      <c r="F378" s="234" t="s">
        <v>1136</v>
      </c>
      <c r="G378" s="235" t="s">
        <v>964</v>
      </c>
      <c r="H378" s="236">
        <v>1</v>
      </c>
      <c r="I378" s="237"/>
      <c r="J378" s="238">
        <f>ROUND(I378*H378,2)</f>
        <v>0</v>
      </c>
      <c r="K378" s="234" t="s">
        <v>801</v>
      </c>
      <c r="L378" s="239"/>
      <c r="M378" s="240" t="s">
        <v>801</v>
      </c>
      <c r="N378" s="241" t="s">
        <v>773</v>
      </c>
      <c r="O378" s="43"/>
      <c r="P378" s="212">
        <f>O378*H378</f>
        <v>0</v>
      </c>
      <c r="Q378" s="212">
        <v>0</v>
      </c>
      <c r="R378" s="212">
        <f>Q378*H378</f>
        <v>0</v>
      </c>
      <c r="S378" s="212">
        <v>0</v>
      </c>
      <c r="T378" s="213">
        <f>S378*H378</f>
        <v>0</v>
      </c>
      <c r="AR378" s="24" t="s">
        <v>932</v>
      </c>
      <c r="AT378" s="24" t="s">
        <v>902</v>
      </c>
      <c r="AU378" s="24" t="s">
        <v>812</v>
      </c>
      <c r="AY378" s="24" t="s">
        <v>874</v>
      </c>
      <c r="BE378" s="214">
        <f>IF(N378="základní",J378,0)</f>
        <v>0</v>
      </c>
      <c r="BF378" s="214">
        <f>IF(N378="snížená",J378,0)</f>
        <v>0</v>
      </c>
      <c r="BG378" s="214">
        <f>IF(N378="zákl. přenesená",J378,0)</f>
        <v>0</v>
      </c>
      <c r="BH378" s="214">
        <f>IF(N378="sníž. přenesená",J378,0)</f>
        <v>0</v>
      </c>
      <c r="BI378" s="214">
        <f>IF(N378="nulová",J378,0)</f>
        <v>0</v>
      </c>
      <c r="BJ378" s="24" t="s">
        <v>810</v>
      </c>
      <c r="BK378" s="214">
        <f>ROUND(I378*H378,2)</f>
        <v>0</v>
      </c>
      <c r="BL378" s="24" t="s">
        <v>910</v>
      </c>
      <c r="BM378" s="24" t="s">
        <v>1188</v>
      </c>
    </row>
    <row r="379" spans="2:65" s="1" customFormat="1">
      <c r="B379" s="42"/>
      <c r="C379" s="64"/>
      <c r="D379" s="215" t="s">
        <v>884</v>
      </c>
      <c r="E379" s="64"/>
      <c r="F379" s="216" t="s">
        <v>1136</v>
      </c>
      <c r="G379" s="64"/>
      <c r="H379" s="64"/>
      <c r="I379" s="171"/>
      <c r="J379" s="64"/>
      <c r="K379" s="64"/>
      <c r="L379" s="62"/>
      <c r="M379" s="217"/>
      <c r="N379" s="43"/>
      <c r="O379" s="43"/>
      <c r="P379" s="43"/>
      <c r="Q379" s="43"/>
      <c r="R379" s="43"/>
      <c r="S379" s="43"/>
      <c r="T379" s="79"/>
      <c r="AT379" s="24" t="s">
        <v>884</v>
      </c>
      <c r="AU379" s="24" t="s">
        <v>812</v>
      </c>
    </row>
    <row r="380" spans="2:65" s="1" customFormat="1" ht="27">
      <c r="B380" s="42"/>
      <c r="C380" s="64"/>
      <c r="D380" s="220" t="s">
        <v>913</v>
      </c>
      <c r="E380" s="64"/>
      <c r="F380" s="242" t="s">
        <v>956</v>
      </c>
      <c r="G380" s="64"/>
      <c r="H380" s="64"/>
      <c r="I380" s="171"/>
      <c r="J380" s="64"/>
      <c r="K380" s="64"/>
      <c r="L380" s="62"/>
      <c r="M380" s="217"/>
      <c r="N380" s="43"/>
      <c r="O380" s="43"/>
      <c r="P380" s="43"/>
      <c r="Q380" s="43"/>
      <c r="R380" s="43"/>
      <c r="S380" s="43"/>
      <c r="T380" s="79"/>
      <c r="AT380" s="24" t="s">
        <v>913</v>
      </c>
      <c r="AU380" s="24" t="s">
        <v>812</v>
      </c>
    </row>
    <row r="381" spans="2:65" s="1" customFormat="1" ht="31.5" customHeight="1">
      <c r="B381" s="42"/>
      <c r="C381" s="203" t="s">
        <v>1189</v>
      </c>
      <c r="D381" s="203" t="s">
        <v>877</v>
      </c>
      <c r="E381" s="204" t="s">
        <v>1190</v>
      </c>
      <c r="F381" s="205" t="s">
        <v>1140</v>
      </c>
      <c r="G381" s="206" t="s">
        <v>964</v>
      </c>
      <c r="H381" s="207">
        <v>2</v>
      </c>
      <c r="I381" s="208"/>
      <c r="J381" s="209">
        <f>ROUND(I381*H381,2)</f>
        <v>0</v>
      </c>
      <c r="K381" s="205" t="s">
        <v>801</v>
      </c>
      <c r="L381" s="62"/>
      <c r="M381" s="210" t="s">
        <v>801</v>
      </c>
      <c r="N381" s="211" t="s">
        <v>773</v>
      </c>
      <c r="O381" s="43"/>
      <c r="P381" s="212">
        <f>O381*H381</f>
        <v>0</v>
      </c>
      <c r="Q381" s="212">
        <v>1.1E-4</v>
      </c>
      <c r="R381" s="212">
        <f>Q381*H381</f>
        <v>2.2000000000000001E-4</v>
      </c>
      <c r="S381" s="212">
        <v>0</v>
      </c>
      <c r="T381" s="213">
        <f>S381*H381</f>
        <v>0</v>
      </c>
      <c r="AR381" s="24" t="s">
        <v>910</v>
      </c>
      <c r="AT381" s="24" t="s">
        <v>877</v>
      </c>
      <c r="AU381" s="24" t="s">
        <v>812</v>
      </c>
      <c r="AY381" s="24" t="s">
        <v>874</v>
      </c>
      <c r="BE381" s="214">
        <f>IF(N381="základní",J381,0)</f>
        <v>0</v>
      </c>
      <c r="BF381" s="214">
        <f>IF(N381="snížená",J381,0)</f>
        <v>0</v>
      </c>
      <c r="BG381" s="214">
        <f>IF(N381="zákl. přenesená",J381,0)</f>
        <v>0</v>
      </c>
      <c r="BH381" s="214">
        <f>IF(N381="sníž. přenesená",J381,0)</f>
        <v>0</v>
      </c>
      <c r="BI381" s="214">
        <f>IF(N381="nulová",J381,0)</f>
        <v>0</v>
      </c>
      <c r="BJ381" s="24" t="s">
        <v>810</v>
      </c>
      <c r="BK381" s="214">
        <f>ROUND(I381*H381,2)</f>
        <v>0</v>
      </c>
      <c r="BL381" s="24" t="s">
        <v>910</v>
      </c>
      <c r="BM381" s="24" t="s">
        <v>1191</v>
      </c>
    </row>
    <row r="382" spans="2:65" s="1" customFormat="1" ht="27">
      <c r="B382" s="42"/>
      <c r="C382" s="64"/>
      <c r="D382" s="215" t="s">
        <v>884</v>
      </c>
      <c r="E382" s="64"/>
      <c r="F382" s="216" t="s">
        <v>1140</v>
      </c>
      <c r="G382" s="64"/>
      <c r="H382" s="64"/>
      <c r="I382" s="171"/>
      <c r="J382" s="64"/>
      <c r="K382" s="64"/>
      <c r="L382" s="62"/>
      <c r="M382" s="217"/>
      <c r="N382" s="43"/>
      <c r="O382" s="43"/>
      <c r="P382" s="43"/>
      <c r="Q382" s="43"/>
      <c r="R382" s="43"/>
      <c r="S382" s="43"/>
      <c r="T382" s="79"/>
      <c r="AT382" s="24" t="s">
        <v>884</v>
      </c>
      <c r="AU382" s="24" t="s">
        <v>812</v>
      </c>
    </row>
    <row r="383" spans="2:65" s="1" customFormat="1" ht="27">
      <c r="B383" s="42"/>
      <c r="C383" s="64"/>
      <c r="D383" s="215" t="s">
        <v>913</v>
      </c>
      <c r="E383" s="64"/>
      <c r="F383" s="231" t="s">
        <v>956</v>
      </c>
      <c r="G383" s="64"/>
      <c r="H383" s="64"/>
      <c r="I383" s="171"/>
      <c r="J383" s="64"/>
      <c r="K383" s="64"/>
      <c r="L383" s="62"/>
      <c r="M383" s="217"/>
      <c r="N383" s="43"/>
      <c r="O383" s="43"/>
      <c r="P383" s="43"/>
      <c r="Q383" s="43"/>
      <c r="R383" s="43"/>
      <c r="S383" s="43"/>
      <c r="T383" s="79"/>
      <c r="AT383" s="24" t="s">
        <v>913</v>
      </c>
      <c r="AU383" s="24" t="s">
        <v>812</v>
      </c>
    </row>
    <row r="384" spans="2:65" s="12" customFormat="1">
      <c r="B384" s="218"/>
      <c r="C384" s="219"/>
      <c r="D384" s="220" t="s">
        <v>886</v>
      </c>
      <c r="E384" s="221" t="s">
        <v>801</v>
      </c>
      <c r="F384" s="222" t="s">
        <v>812</v>
      </c>
      <c r="G384" s="219"/>
      <c r="H384" s="223">
        <v>2</v>
      </c>
      <c r="I384" s="224"/>
      <c r="J384" s="219"/>
      <c r="K384" s="219"/>
      <c r="L384" s="225"/>
      <c r="M384" s="226"/>
      <c r="N384" s="227"/>
      <c r="O384" s="227"/>
      <c r="P384" s="227"/>
      <c r="Q384" s="227"/>
      <c r="R384" s="227"/>
      <c r="S384" s="227"/>
      <c r="T384" s="228"/>
      <c r="AT384" s="229" t="s">
        <v>886</v>
      </c>
      <c r="AU384" s="229" t="s">
        <v>812</v>
      </c>
      <c r="AV384" s="12" t="s">
        <v>812</v>
      </c>
      <c r="AW384" s="12" t="s">
        <v>765</v>
      </c>
      <c r="AX384" s="12" t="s">
        <v>810</v>
      </c>
      <c r="AY384" s="229" t="s">
        <v>874</v>
      </c>
    </row>
    <row r="385" spans="2:65" s="1" customFormat="1" ht="31.5" customHeight="1">
      <c r="B385" s="42"/>
      <c r="C385" s="232" t="s">
        <v>1192</v>
      </c>
      <c r="D385" s="232" t="s">
        <v>902</v>
      </c>
      <c r="E385" s="233" t="s">
        <v>1193</v>
      </c>
      <c r="F385" s="234" t="s">
        <v>1144</v>
      </c>
      <c r="G385" s="235" t="s">
        <v>964</v>
      </c>
      <c r="H385" s="236">
        <v>2</v>
      </c>
      <c r="I385" s="237"/>
      <c r="J385" s="238">
        <f>ROUND(I385*H385,2)</f>
        <v>0</v>
      </c>
      <c r="K385" s="234" t="s">
        <v>801</v>
      </c>
      <c r="L385" s="239"/>
      <c r="M385" s="240" t="s">
        <v>801</v>
      </c>
      <c r="N385" s="241" t="s">
        <v>773</v>
      </c>
      <c r="O385" s="43"/>
      <c r="P385" s="212">
        <f>O385*H385</f>
        <v>0</v>
      </c>
      <c r="Q385" s="212">
        <v>0</v>
      </c>
      <c r="R385" s="212">
        <f>Q385*H385</f>
        <v>0</v>
      </c>
      <c r="S385" s="212">
        <v>0</v>
      </c>
      <c r="T385" s="213">
        <f>S385*H385</f>
        <v>0</v>
      </c>
      <c r="AR385" s="24" t="s">
        <v>932</v>
      </c>
      <c r="AT385" s="24" t="s">
        <v>902</v>
      </c>
      <c r="AU385" s="24" t="s">
        <v>812</v>
      </c>
      <c r="AY385" s="24" t="s">
        <v>874</v>
      </c>
      <c r="BE385" s="214">
        <f>IF(N385="základní",J385,0)</f>
        <v>0</v>
      </c>
      <c r="BF385" s="214">
        <f>IF(N385="snížená",J385,0)</f>
        <v>0</v>
      </c>
      <c r="BG385" s="214">
        <f>IF(N385="zákl. přenesená",J385,0)</f>
        <v>0</v>
      </c>
      <c r="BH385" s="214">
        <f>IF(N385="sníž. přenesená",J385,0)</f>
        <v>0</v>
      </c>
      <c r="BI385" s="214">
        <f>IF(N385="nulová",J385,0)</f>
        <v>0</v>
      </c>
      <c r="BJ385" s="24" t="s">
        <v>810</v>
      </c>
      <c r="BK385" s="214">
        <f>ROUND(I385*H385,2)</f>
        <v>0</v>
      </c>
      <c r="BL385" s="24" t="s">
        <v>910</v>
      </c>
      <c r="BM385" s="24" t="s">
        <v>1194</v>
      </c>
    </row>
    <row r="386" spans="2:65" s="1" customFormat="1" ht="27">
      <c r="B386" s="42"/>
      <c r="C386" s="64"/>
      <c r="D386" s="215" t="s">
        <v>884</v>
      </c>
      <c r="E386" s="64"/>
      <c r="F386" s="216" t="s">
        <v>1144</v>
      </c>
      <c r="G386" s="64"/>
      <c r="H386" s="64"/>
      <c r="I386" s="171"/>
      <c r="J386" s="64"/>
      <c r="K386" s="64"/>
      <c r="L386" s="62"/>
      <c r="M386" s="217"/>
      <c r="N386" s="43"/>
      <c r="O386" s="43"/>
      <c r="P386" s="43"/>
      <c r="Q386" s="43"/>
      <c r="R386" s="43"/>
      <c r="S386" s="43"/>
      <c r="T386" s="79"/>
      <c r="AT386" s="24" t="s">
        <v>884</v>
      </c>
      <c r="AU386" s="24" t="s">
        <v>812</v>
      </c>
    </row>
    <row r="387" spans="2:65" s="1" customFormat="1" ht="27">
      <c r="B387" s="42"/>
      <c r="C387" s="64"/>
      <c r="D387" s="220" t="s">
        <v>913</v>
      </c>
      <c r="E387" s="64"/>
      <c r="F387" s="242" t="s">
        <v>956</v>
      </c>
      <c r="G387" s="64"/>
      <c r="H387" s="64"/>
      <c r="I387" s="171"/>
      <c r="J387" s="64"/>
      <c r="K387" s="64"/>
      <c r="L387" s="62"/>
      <c r="M387" s="217"/>
      <c r="N387" s="43"/>
      <c r="O387" s="43"/>
      <c r="P387" s="43"/>
      <c r="Q387" s="43"/>
      <c r="R387" s="43"/>
      <c r="S387" s="43"/>
      <c r="T387" s="79"/>
      <c r="AT387" s="24" t="s">
        <v>913</v>
      </c>
      <c r="AU387" s="24" t="s">
        <v>812</v>
      </c>
    </row>
    <row r="388" spans="2:65" s="1" customFormat="1" ht="22.5" customHeight="1">
      <c r="B388" s="42"/>
      <c r="C388" s="203" t="s">
        <v>1195</v>
      </c>
      <c r="D388" s="203" t="s">
        <v>877</v>
      </c>
      <c r="E388" s="204" t="s">
        <v>1196</v>
      </c>
      <c r="F388" s="205" t="s">
        <v>1099</v>
      </c>
      <c r="G388" s="206" t="s">
        <v>925</v>
      </c>
      <c r="H388" s="207">
        <v>1.5</v>
      </c>
      <c r="I388" s="208"/>
      <c r="J388" s="209">
        <f>ROUND(I388*H388,2)</f>
        <v>0</v>
      </c>
      <c r="K388" s="205" t="s">
        <v>801</v>
      </c>
      <c r="L388" s="62"/>
      <c r="M388" s="210" t="s">
        <v>801</v>
      </c>
      <c r="N388" s="211" t="s">
        <v>773</v>
      </c>
      <c r="O388" s="43"/>
      <c r="P388" s="212">
        <f>O388*H388</f>
        <v>0</v>
      </c>
      <c r="Q388" s="212">
        <v>1.1E-4</v>
      </c>
      <c r="R388" s="212">
        <f>Q388*H388</f>
        <v>1.65E-4</v>
      </c>
      <c r="S388" s="212">
        <v>0</v>
      </c>
      <c r="T388" s="213">
        <f>S388*H388</f>
        <v>0</v>
      </c>
      <c r="AR388" s="24" t="s">
        <v>910</v>
      </c>
      <c r="AT388" s="24" t="s">
        <v>877</v>
      </c>
      <c r="AU388" s="24" t="s">
        <v>812</v>
      </c>
      <c r="AY388" s="24" t="s">
        <v>874</v>
      </c>
      <c r="BE388" s="214">
        <f>IF(N388="základní",J388,0)</f>
        <v>0</v>
      </c>
      <c r="BF388" s="214">
        <f>IF(N388="snížená",J388,0)</f>
        <v>0</v>
      </c>
      <c r="BG388" s="214">
        <f>IF(N388="zákl. přenesená",J388,0)</f>
        <v>0</v>
      </c>
      <c r="BH388" s="214">
        <f>IF(N388="sníž. přenesená",J388,0)</f>
        <v>0</v>
      </c>
      <c r="BI388" s="214">
        <f>IF(N388="nulová",J388,0)</f>
        <v>0</v>
      </c>
      <c r="BJ388" s="24" t="s">
        <v>810</v>
      </c>
      <c r="BK388" s="214">
        <f>ROUND(I388*H388,2)</f>
        <v>0</v>
      </c>
      <c r="BL388" s="24" t="s">
        <v>910</v>
      </c>
      <c r="BM388" s="24" t="s">
        <v>1197</v>
      </c>
    </row>
    <row r="389" spans="2:65" s="1" customFormat="1">
      <c r="B389" s="42"/>
      <c r="C389" s="64"/>
      <c r="D389" s="215" t="s">
        <v>884</v>
      </c>
      <c r="E389" s="64"/>
      <c r="F389" s="216" t="s">
        <v>1099</v>
      </c>
      <c r="G389" s="64"/>
      <c r="H389" s="64"/>
      <c r="I389" s="171"/>
      <c r="J389" s="64"/>
      <c r="K389" s="64"/>
      <c r="L389" s="62"/>
      <c r="M389" s="217"/>
      <c r="N389" s="43"/>
      <c r="O389" s="43"/>
      <c r="P389" s="43"/>
      <c r="Q389" s="43"/>
      <c r="R389" s="43"/>
      <c r="S389" s="43"/>
      <c r="T389" s="79"/>
      <c r="AT389" s="24" t="s">
        <v>884</v>
      </c>
      <c r="AU389" s="24" t="s">
        <v>812</v>
      </c>
    </row>
    <row r="390" spans="2:65" s="1" customFormat="1" ht="27">
      <c r="B390" s="42"/>
      <c r="C390" s="64"/>
      <c r="D390" s="215" t="s">
        <v>913</v>
      </c>
      <c r="E390" s="64"/>
      <c r="F390" s="231" t="s">
        <v>956</v>
      </c>
      <c r="G390" s="64"/>
      <c r="H390" s="64"/>
      <c r="I390" s="171"/>
      <c r="J390" s="64"/>
      <c r="K390" s="64"/>
      <c r="L390" s="62"/>
      <c r="M390" s="217"/>
      <c r="N390" s="43"/>
      <c r="O390" s="43"/>
      <c r="P390" s="43"/>
      <c r="Q390" s="43"/>
      <c r="R390" s="43"/>
      <c r="S390" s="43"/>
      <c r="T390" s="79"/>
      <c r="AT390" s="24" t="s">
        <v>913</v>
      </c>
      <c r="AU390" s="24" t="s">
        <v>812</v>
      </c>
    </row>
    <row r="391" spans="2:65" s="12" customFormat="1">
      <c r="B391" s="218"/>
      <c r="C391" s="219"/>
      <c r="D391" s="220" t="s">
        <v>886</v>
      </c>
      <c r="E391" s="221" t="s">
        <v>801</v>
      </c>
      <c r="F391" s="222" t="s">
        <v>1101</v>
      </c>
      <c r="G391" s="219"/>
      <c r="H391" s="223">
        <v>1.5</v>
      </c>
      <c r="I391" s="224"/>
      <c r="J391" s="219"/>
      <c r="K391" s="219"/>
      <c r="L391" s="225"/>
      <c r="M391" s="226"/>
      <c r="N391" s="227"/>
      <c r="O391" s="227"/>
      <c r="P391" s="227"/>
      <c r="Q391" s="227"/>
      <c r="R391" s="227"/>
      <c r="S391" s="227"/>
      <c r="T391" s="228"/>
      <c r="AT391" s="229" t="s">
        <v>886</v>
      </c>
      <c r="AU391" s="229" t="s">
        <v>812</v>
      </c>
      <c r="AV391" s="12" t="s">
        <v>812</v>
      </c>
      <c r="AW391" s="12" t="s">
        <v>765</v>
      </c>
      <c r="AX391" s="12" t="s">
        <v>810</v>
      </c>
      <c r="AY391" s="229" t="s">
        <v>874</v>
      </c>
    </row>
    <row r="392" spans="2:65" s="1" customFormat="1" ht="22.5" customHeight="1">
      <c r="B392" s="42"/>
      <c r="C392" s="232" t="s">
        <v>1198</v>
      </c>
      <c r="D392" s="232" t="s">
        <v>902</v>
      </c>
      <c r="E392" s="233" t="s">
        <v>1199</v>
      </c>
      <c r="F392" s="234" t="s">
        <v>1104</v>
      </c>
      <c r="G392" s="235" t="s">
        <v>925</v>
      </c>
      <c r="H392" s="236">
        <v>1.5</v>
      </c>
      <c r="I392" s="237"/>
      <c r="J392" s="238">
        <f>ROUND(I392*H392,2)</f>
        <v>0</v>
      </c>
      <c r="K392" s="234" t="s">
        <v>801</v>
      </c>
      <c r="L392" s="239"/>
      <c r="M392" s="240" t="s">
        <v>801</v>
      </c>
      <c r="N392" s="241" t="s">
        <v>773</v>
      </c>
      <c r="O392" s="43"/>
      <c r="P392" s="212">
        <f>O392*H392</f>
        <v>0</v>
      </c>
      <c r="Q392" s="212">
        <v>0</v>
      </c>
      <c r="R392" s="212">
        <f>Q392*H392</f>
        <v>0</v>
      </c>
      <c r="S392" s="212">
        <v>0</v>
      </c>
      <c r="T392" s="213">
        <f>S392*H392</f>
        <v>0</v>
      </c>
      <c r="AR392" s="24" t="s">
        <v>932</v>
      </c>
      <c r="AT392" s="24" t="s">
        <v>902</v>
      </c>
      <c r="AU392" s="24" t="s">
        <v>812</v>
      </c>
      <c r="AY392" s="24" t="s">
        <v>874</v>
      </c>
      <c r="BE392" s="214">
        <f>IF(N392="základní",J392,0)</f>
        <v>0</v>
      </c>
      <c r="BF392" s="214">
        <f>IF(N392="snížená",J392,0)</f>
        <v>0</v>
      </c>
      <c r="BG392" s="214">
        <f>IF(N392="zákl. přenesená",J392,0)</f>
        <v>0</v>
      </c>
      <c r="BH392" s="214">
        <f>IF(N392="sníž. přenesená",J392,0)</f>
        <v>0</v>
      </c>
      <c r="BI392" s="214">
        <f>IF(N392="nulová",J392,0)</f>
        <v>0</v>
      </c>
      <c r="BJ392" s="24" t="s">
        <v>810</v>
      </c>
      <c r="BK392" s="214">
        <f>ROUND(I392*H392,2)</f>
        <v>0</v>
      </c>
      <c r="BL392" s="24" t="s">
        <v>910</v>
      </c>
      <c r="BM392" s="24" t="s">
        <v>1200</v>
      </c>
    </row>
    <row r="393" spans="2:65" s="1" customFormat="1">
      <c r="B393" s="42"/>
      <c r="C393" s="64"/>
      <c r="D393" s="215" t="s">
        <v>884</v>
      </c>
      <c r="E393" s="64"/>
      <c r="F393" s="216" t="s">
        <v>1104</v>
      </c>
      <c r="G393" s="64"/>
      <c r="H393" s="64"/>
      <c r="I393" s="171"/>
      <c r="J393" s="64"/>
      <c r="K393" s="64"/>
      <c r="L393" s="62"/>
      <c r="M393" s="217"/>
      <c r="N393" s="43"/>
      <c r="O393" s="43"/>
      <c r="P393" s="43"/>
      <c r="Q393" s="43"/>
      <c r="R393" s="43"/>
      <c r="S393" s="43"/>
      <c r="T393" s="79"/>
      <c r="AT393" s="24" t="s">
        <v>884</v>
      </c>
      <c r="AU393" s="24" t="s">
        <v>812</v>
      </c>
    </row>
    <row r="394" spans="2:65" s="1" customFormat="1" ht="27">
      <c r="B394" s="42"/>
      <c r="C394" s="64"/>
      <c r="D394" s="220" t="s">
        <v>913</v>
      </c>
      <c r="E394" s="64"/>
      <c r="F394" s="242" t="s">
        <v>956</v>
      </c>
      <c r="G394" s="64"/>
      <c r="H394" s="64"/>
      <c r="I394" s="171"/>
      <c r="J394" s="64"/>
      <c r="K394" s="64"/>
      <c r="L394" s="62"/>
      <c r="M394" s="217"/>
      <c r="N394" s="43"/>
      <c r="O394" s="43"/>
      <c r="P394" s="43"/>
      <c r="Q394" s="43"/>
      <c r="R394" s="43"/>
      <c r="S394" s="43"/>
      <c r="T394" s="79"/>
      <c r="AT394" s="24" t="s">
        <v>913</v>
      </c>
      <c r="AU394" s="24" t="s">
        <v>812</v>
      </c>
    </row>
    <row r="395" spans="2:65" s="1" customFormat="1" ht="22.5" customHeight="1">
      <c r="B395" s="42"/>
      <c r="C395" s="203" t="s">
        <v>1201</v>
      </c>
      <c r="D395" s="203" t="s">
        <v>877</v>
      </c>
      <c r="E395" s="204" t="s">
        <v>1202</v>
      </c>
      <c r="F395" s="205" t="s">
        <v>1108</v>
      </c>
      <c r="G395" s="206" t="s">
        <v>964</v>
      </c>
      <c r="H395" s="207">
        <v>2</v>
      </c>
      <c r="I395" s="208"/>
      <c r="J395" s="209">
        <f>ROUND(I395*H395,2)</f>
        <v>0</v>
      </c>
      <c r="K395" s="205" t="s">
        <v>801</v>
      </c>
      <c r="L395" s="62"/>
      <c r="M395" s="210" t="s">
        <v>801</v>
      </c>
      <c r="N395" s="211" t="s">
        <v>773</v>
      </c>
      <c r="O395" s="43"/>
      <c r="P395" s="212">
        <f>O395*H395</f>
        <v>0</v>
      </c>
      <c r="Q395" s="212">
        <v>1.1E-4</v>
      </c>
      <c r="R395" s="212">
        <f>Q395*H395</f>
        <v>2.2000000000000001E-4</v>
      </c>
      <c r="S395" s="212">
        <v>0</v>
      </c>
      <c r="T395" s="213">
        <f>S395*H395</f>
        <v>0</v>
      </c>
      <c r="AR395" s="24" t="s">
        <v>910</v>
      </c>
      <c r="AT395" s="24" t="s">
        <v>877</v>
      </c>
      <c r="AU395" s="24" t="s">
        <v>812</v>
      </c>
      <c r="AY395" s="24" t="s">
        <v>874</v>
      </c>
      <c r="BE395" s="214">
        <f>IF(N395="základní",J395,0)</f>
        <v>0</v>
      </c>
      <c r="BF395" s="214">
        <f>IF(N395="snížená",J395,0)</f>
        <v>0</v>
      </c>
      <c r="BG395" s="214">
        <f>IF(N395="zákl. přenesená",J395,0)</f>
        <v>0</v>
      </c>
      <c r="BH395" s="214">
        <f>IF(N395="sníž. přenesená",J395,0)</f>
        <v>0</v>
      </c>
      <c r="BI395" s="214">
        <f>IF(N395="nulová",J395,0)</f>
        <v>0</v>
      </c>
      <c r="BJ395" s="24" t="s">
        <v>810</v>
      </c>
      <c r="BK395" s="214">
        <f>ROUND(I395*H395,2)</f>
        <v>0</v>
      </c>
      <c r="BL395" s="24" t="s">
        <v>910</v>
      </c>
      <c r="BM395" s="24" t="s">
        <v>1203</v>
      </c>
    </row>
    <row r="396" spans="2:65" s="1" customFormat="1">
      <c r="B396" s="42"/>
      <c r="C396" s="64"/>
      <c r="D396" s="215" t="s">
        <v>884</v>
      </c>
      <c r="E396" s="64"/>
      <c r="F396" s="216" t="s">
        <v>1108</v>
      </c>
      <c r="G396" s="64"/>
      <c r="H396" s="64"/>
      <c r="I396" s="171"/>
      <c r="J396" s="64"/>
      <c r="K396" s="64"/>
      <c r="L396" s="62"/>
      <c r="M396" s="217"/>
      <c r="N396" s="43"/>
      <c r="O396" s="43"/>
      <c r="P396" s="43"/>
      <c r="Q396" s="43"/>
      <c r="R396" s="43"/>
      <c r="S396" s="43"/>
      <c r="T396" s="79"/>
      <c r="AT396" s="24" t="s">
        <v>884</v>
      </c>
      <c r="AU396" s="24" t="s">
        <v>812</v>
      </c>
    </row>
    <row r="397" spans="2:65" s="1" customFormat="1" ht="27">
      <c r="B397" s="42"/>
      <c r="C397" s="64"/>
      <c r="D397" s="215" t="s">
        <v>913</v>
      </c>
      <c r="E397" s="64"/>
      <c r="F397" s="231" t="s">
        <v>956</v>
      </c>
      <c r="G397" s="64"/>
      <c r="H397" s="64"/>
      <c r="I397" s="171"/>
      <c r="J397" s="64"/>
      <c r="K397" s="64"/>
      <c r="L397" s="62"/>
      <c r="M397" s="217"/>
      <c r="N397" s="43"/>
      <c r="O397" s="43"/>
      <c r="P397" s="43"/>
      <c r="Q397" s="43"/>
      <c r="R397" s="43"/>
      <c r="S397" s="43"/>
      <c r="T397" s="79"/>
      <c r="AT397" s="24" t="s">
        <v>913</v>
      </c>
      <c r="AU397" s="24" t="s">
        <v>812</v>
      </c>
    </row>
    <row r="398" spans="2:65" s="12" customFormat="1">
      <c r="B398" s="218"/>
      <c r="C398" s="219"/>
      <c r="D398" s="220" t="s">
        <v>886</v>
      </c>
      <c r="E398" s="221" t="s">
        <v>801</v>
      </c>
      <c r="F398" s="222" t="s">
        <v>812</v>
      </c>
      <c r="G398" s="219"/>
      <c r="H398" s="223">
        <v>2</v>
      </c>
      <c r="I398" s="224"/>
      <c r="J398" s="219"/>
      <c r="K398" s="219"/>
      <c r="L398" s="225"/>
      <c r="M398" s="226"/>
      <c r="N398" s="227"/>
      <c r="O398" s="227"/>
      <c r="P398" s="227"/>
      <c r="Q398" s="227"/>
      <c r="R398" s="227"/>
      <c r="S398" s="227"/>
      <c r="T398" s="228"/>
      <c r="AT398" s="229" t="s">
        <v>886</v>
      </c>
      <c r="AU398" s="229" t="s">
        <v>812</v>
      </c>
      <c r="AV398" s="12" t="s">
        <v>812</v>
      </c>
      <c r="AW398" s="12" t="s">
        <v>765</v>
      </c>
      <c r="AX398" s="12" t="s">
        <v>810</v>
      </c>
      <c r="AY398" s="229" t="s">
        <v>874</v>
      </c>
    </row>
    <row r="399" spans="2:65" s="1" customFormat="1" ht="22.5" customHeight="1">
      <c r="B399" s="42"/>
      <c r="C399" s="232" t="s">
        <v>1204</v>
      </c>
      <c r="D399" s="232" t="s">
        <v>902</v>
      </c>
      <c r="E399" s="233" t="s">
        <v>1205</v>
      </c>
      <c r="F399" s="234" t="s">
        <v>1112</v>
      </c>
      <c r="G399" s="235" t="s">
        <v>964</v>
      </c>
      <c r="H399" s="236">
        <v>2</v>
      </c>
      <c r="I399" s="237"/>
      <c r="J399" s="238">
        <f>ROUND(I399*H399,2)</f>
        <v>0</v>
      </c>
      <c r="K399" s="234" t="s">
        <v>801</v>
      </c>
      <c r="L399" s="239"/>
      <c r="M399" s="240" t="s">
        <v>801</v>
      </c>
      <c r="N399" s="241" t="s">
        <v>773</v>
      </c>
      <c r="O399" s="43"/>
      <c r="P399" s="212">
        <f>O399*H399</f>
        <v>0</v>
      </c>
      <c r="Q399" s="212">
        <v>0</v>
      </c>
      <c r="R399" s="212">
        <f>Q399*H399</f>
        <v>0</v>
      </c>
      <c r="S399" s="212">
        <v>0</v>
      </c>
      <c r="T399" s="213">
        <f>S399*H399</f>
        <v>0</v>
      </c>
      <c r="AR399" s="24" t="s">
        <v>932</v>
      </c>
      <c r="AT399" s="24" t="s">
        <v>902</v>
      </c>
      <c r="AU399" s="24" t="s">
        <v>812</v>
      </c>
      <c r="AY399" s="24" t="s">
        <v>874</v>
      </c>
      <c r="BE399" s="214">
        <f>IF(N399="základní",J399,0)</f>
        <v>0</v>
      </c>
      <c r="BF399" s="214">
        <f>IF(N399="snížená",J399,0)</f>
        <v>0</v>
      </c>
      <c r="BG399" s="214">
        <f>IF(N399="zákl. přenesená",J399,0)</f>
        <v>0</v>
      </c>
      <c r="BH399" s="214">
        <f>IF(N399="sníž. přenesená",J399,0)</f>
        <v>0</v>
      </c>
      <c r="BI399" s="214">
        <f>IF(N399="nulová",J399,0)</f>
        <v>0</v>
      </c>
      <c r="BJ399" s="24" t="s">
        <v>810</v>
      </c>
      <c r="BK399" s="214">
        <f>ROUND(I399*H399,2)</f>
        <v>0</v>
      </c>
      <c r="BL399" s="24" t="s">
        <v>910</v>
      </c>
      <c r="BM399" s="24" t="s">
        <v>1206</v>
      </c>
    </row>
    <row r="400" spans="2:65" s="1" customFormat="1">
      <c r="B400" s="42"/>
      <c r="C400" s="64"/>
      <c r="D400" s="215" t="s">
        <v>884</v>
      </c>
      <c r="E400" s="64"/>
      <c r="F400" s="216" t="s">
        <v>1112</v>
      </c>
      <c r="G400" s="64"/>
      <c r="H400" s="64"/>
      <c r="I400" s="171"/>
      <c r="J400" s="64"/>
      <c r="K400" s="64"/>
      <c r="L400" s="62"/>
      <c r="M400" s="217"/>
      <c r="N400" s="43"/>
      <c r="O400" s="43"/>
      <c r="P400" s="43"/>
      <c r="Q400" s="43"/>
      <c r="R400" s="43"/>
      <c r="S400" s="43"/>
      <c r="T400" s="79"/>
      <c r="AT400" s="24" t="s">
        <v>884</v>
      </c>
      <c r="AU400" s="24" t="s">
        <v>812</v>
      </c>
    </row>
    <row r="401" spans="2:65" s="1" customFormat="1" ht="27">
      <c r="B401" s="42"/>
      <c r="C401" s="64"/>
      <c r="D401" s="220" t="s">
        <v>913</v>
      </c>
      <c r="E401" s="64"/>
      <c r="F401" s="242" t="s">
        <v>956</v>
      </c>
      <c r="G401" s="64"/>
      <c r="H401" s="64"/>
      <c r="I401" s="171"/>
      <c r="J401" s="64"/>
      <c r="K401" s="64"/>
      <c r="L401" s="62"/>
      <c r="M401" s="217"/>
      <c r="N401" s="43"/>
      <c r="O401" s="43"/>
      <c r="P401" s="43"/>
      <c r="Q401" s="43"/>
      <c r="R401" s="43"/>
      <c r="S401" s="43"/>
      <c r="T401" s="79"/>
      <c r="AT401" s="24" t="s">
        <v>913</v>
      </c>
      <c r="AU401" s="24" t="s">
        <v>812</v>
      </c>
    </row>
    <row r="402" spans="2:65" s="1" customFormat="1" ht="31.5" customHeight="1">
      <c r="B402" s="42"/>
      <c r="C402" s="203" t="s">
        <v>1207</v>
      </c>
      <c r="D402" s="203" t="s">
        <v>877</v>
      </c>
      <c r="E402" s="204" t="s">
        <v>1208</v>
      </c>
      <c r="F402" s="205" t="s">
        <v>1116</v>
      </c>
      <c r="G402" s="206" t="s">
        <v>964</v>
      </c>
      <c r="H402" s="207">
        <v>2</v>
      </c>
      <c r="I402" s="208"/>
      <c r="J402" s="209">
        <f>ROUND(I402*H402,2)</f>
        <v>0</v>
      </c>
      <c r="K402" s="205" t="s">
        <v>801</v>
      </c>
      <c r="L402" s="62"/>
      <c r="M402" s="210" t="s">
        <v>801</v>
      </c>
      <c r="N402" s="211" t="s">
        <v>773</v>
      </c>
      <c r="O402" s="43"/>
      <c r="P402" s="212">
        <f>O402*H402</f>
        <v>0</v>
      </c>
      <c r="Q402" s="212">
        <v>1.1E-4</v>
      </c>
      <c r="R402" s="212">
        <f>Q402*H402</f>
        <v>2.2000000000000001E-4</v>
      </c>
      <c r="S402" s="212">
        <v>0</v>
      </c>
      <c r="T402" s="213">
        <f>S402*H402</f>
        <v>0</v>
      </c>
      <c r="AR402" s="24" t="s">
        <v>910</v>
      </c>
      <c r="AT402" s="24" t="s">
        <v>877</v>
      </c>
      <c r="AU402" s="24" t="s">
        <v>812</v>
      </c>
      <c r="AY402" s="24" t="s">
        <v>874</v>
      </c>
      <c r="BE402" s="214">
        <f>IF(N402="základní",J402,0)</f>
        <v>0</v>
      </c>
      <c r="BF402" s="214">
        <f>IF(N402="snížená",J402,0)</f>
        <v>0</v>
      </c>
      <c r="BG402" s="214">
        <f>IF(N402="zákl. přenesená",J402,0)</f>
        <v>0</v>
      </c>
      <c r="BH402" s="214">
        <f>IF(N402="sníž. přenesená",J402,0)</f>
        <v>0</v>
      </c>
      <c r="BI402" s="214">
        <f>IF(N402="nulová",J402,0)</f>
        <v>0</v>
      </c>
      <c r="BJ402" s="24" t="s">
        <v>810</v>
      </c>
      <c r="BK402" s="214">
        <f>ROUND(I402*H402,2)</f>
        <v>0</v>
      </c>
      <c r="BL402" s="24" t="s">
        <v>910</v>
      </c>
      <c r="BM402" s="24" t="s">
        <v>1209</v>
      </c>
    </row>
    <row r="403" spans="2:65" s="1" customFormat="1" ht="27">
      <c r="B403" s="42"/>
      <c r="C403" s="64"/>
      <c r="D403" s="215" t="s">
        <v>884</v>
      </c>
      <c r="E403" s="64"/>
      <c r="F403" s="216" t="s">
        <v>1116</v>
      </c>
      <c r="G403" s="64"/>
      <c r="H403" s="64"/>
      <c r="I403" s="171"/>
      <c r="J403" s="64"/>
      <c r="K403" s="64"/>
      <c r="L403" s="62"/>
      <c r="M403" s="217"/>
      <c r="N403" s="43"/>
      <c r="O403" s="43"/>
      <c r="P403" s="43"/>
      <c r="Q403" s="43"/>
      <c r="R403" s="43"/>
      <c r="S403" s="43"/>
      <c r="T403" s="79"/>
      <c r="AT403" s="24" t="s">
        <v>884</v>
      </c>
      <c r="AU403" s="24" t="s">
        <v>812</v>
      </c>
    </row>
    <row r="404" spans="2:65" s="1" customFormat="1" ht="27">
      <c r="B404" s="42"/>
      <c r="C404" s="64"/>
      <c r="D404" s="215" t="s">
        <v>913</v>
      </c>
      <c r="E404" s="64"/>
      <c r="F404" s="231" t="s">
        <v>956</v>
      </c>
      <c r="G404" s="64"/>
      <c r="H404" s="64"/>
      <c r="I404" s="171"/>
      <c r="J404" s="64"/>
      <c r="K404" s="64"/>
      <c r="L404" s="62"/>
      <c r="M404" s="217"/>
      <c r="N404" s="43"/>
      <c r="O404" s="43"/>
      <c r="P404" s="43"/>
      <c r="Q404" s="43"/>
      <c r="R404" s="43"/>
      <c r="S404" s="43"/>
      <c r="T404" s="79"/>
      <c r="AT404" s="24" t="s">
        <v>913</v>
      </c>
      <c r="AU404" s="24" t="s">
        <v>812</v>
      </c>
    </row>
    <row r="405" spans="2:65" s="12" customFormat="1">
      <c r="B405" s="218"/>
      <c r="C405" s="219"/>
      <c r="D405" s="220" t="s">
        <v>886</v>
      </c>
      <c r="E405" s="221" t="s">
        <v>801</v>
      </c>
      <c r="F405" s="222" t="s">
        <v>812</v>
      </c>
      <c r="G405" s="219"/>
      <c r="H405" s="223">
        <v>2</v>
      </c>
      <c r="I405" s="224"/>
      <c r="J405" s="219"/>
      <c r="K405" s="219"/>
      <c r="L405" s="225"/>
      <c r="M405" s="226"/>
      <c r="N405" s="227"/>
      <c r="O405" s="227"/>
      <c r="P405" s="227"/>
      <c r="Q405" s="227"/>
      <c r="R405" s="227"/>
      <c r="S405" s="227"/>
      <c r="T405" s="228"/>
      <c r="AT405" s="229" t="s">
        <v>886</v>
      </c>
      <c r="AU405" s="229" t="s">
        <v>812</v>
      </c>
      <c r="AV405" s="12" t="s">
        <v>812</v>
      </c>
      <c r="AW405" s="12" t="s">
        <v>765</v>
      </c>
      <c r="AX405" s="12" t="s">
        <v>810</v>
      </c>
      <c r="AY405" s="229" t="s">
        <v>874</v>
      </c>
    </row>
    <row r="406" spans="2:65" s="1" customFormat="1" ht="31.5" customHeight="1">
      <c r="B406" s="42"/>
      <c r="C406" s="232" t="s">
        <v>1210</v>
      </c>
      <c r="D406" s="232" t="s">
        <v>902</v>
      </c>
      <c r="E406" s="233" t="s">
        <v>1211</v>
      </c>
      <c r="F406" s="234" t="s">
        <v>1120</v>
      </c>
      <c r="G406" s="235" t="s">
        <v>964</v>
      </c>
      <c r="H406" s="236">
        <v>2</v>
      </c>
      <c r="I406" s="237"/>
      <c r="J406" s="238">
        <f>ROUND(I406*H406,2)</f>
        <v>0</v>
      </c>
      <c r="K406" s="234" t="s">
        <v>801</v>
      </c>
      <c r="L406" s="239"/>
      <c r="M406" s="240" t="s">
        <v>801</v>
      </c>
      <c r="N406" s="241" t="s">
        <v>773</v>
      </c>
      <c r="O406" s="43"/>
      <c r="P406" s="212">
        <f>O406*H406</f>
        <v>0</v>
      </c>
      <c r="Q406" s="212">
        <v>0</v>
      </c>
      <c r="R406" s="212">
        <f>Q406*H406</f>
        <v>0</v>
      </c>
      <c r="S406" s="212">
        <v>0</v>
      </c>
      <c r="T406" s="213">
        <f>S406*H406</f>
        <v>0</v>
      </c>
      <c r="AR406" s="24" t="s">
        <v>932</v>
      </c>
      <c r="AT406" s="24" t="s">
        <v>902</v>
      </c>
      <c r="AU406" s="24" t="s">
        <v>812</v>
      </c>
      <c r="AY406" s="24" t="s">
        <v>874</v>
      </c>
      <c r="BE406" s="214">
        <f>IF(N406="základní",J406,0)</f>
        <v>0</v>
      </c>
      <c r="BF406" s="214">
        <f>IF(N406="snížená",J406,0)</f>
        <v>0</v>
      </c>
      <c r="BG406" s="214">
        <f>IF(N406="zákl. přenesená",J406,0)</f>
        <v>0</v>
      </c>
      <c r="BH406" s="214">
        <f>IF(N406="sníž. přenesená",J406,0)</f>
        <v>0</v>
      </c>
      <c r="BI406" s="214">
        <f>IF(N406="nulová",J406,0)</f>
        <v>0</v>
      </c>
      <c r="BJ406" s="24" t="s">
        <v>810</v>
      </c>
      <c r="BK406" s="214">
        <f>ROUND(I406*H406,2)</f>
        <v>0</v>
      </c>
      <c r="BL406" s="24" t="s">
        <v>910</v>
      </c>
      <c r="BM406" s="24" t="s">
        <v>1212</v>
      </c>
    </row>
    <row r="407" spans="2:65" s="1" customFormat="1" ht="27">
      <c r="B407" s="42"/>
      <c r="C407" s="64"/>
      <c r="D407" s="215" t="s">
        <v>884</v>
      </c>
      <c r="E407" s="64"/>
      <c r="F407" s="216" t="s">
        <v>1120</v>
      </c>
      <c r="G407" s="64"/>
      <c r="H407" s="64"/>
      <c r="I407" s="171"/>
      <c r="J407" s="64"/>
      <c r="K407" s="64"/>
      <c r="L407" s="62"/>
      <c r="M407" s="217"/>
      <c r="N407" s="43"/>
      <c r="O407" s="43"/>
      <c r="P407" s="43"/>
      <c r="Q407" s="43"/>
      <c r="R407" s="43"/>
      <c r="S407" s="43"/>
      <c r="T407" s="79"/>
      <c r="AT407" s="24" t="s">
        <v>884</v>
      </c>
      <c r="AU407" s="24" t="s">
        <v>812</v>
      </c>
    </row>
    <row r="408" spans="2:65" s="1" customFormat="1" ht="27">
      <c r="B408" s="42"/>
      <c r="C408" s="64"/>
      <c r="D408" s="220" t="s">
        <v>913</v>
      </c>
      <c r="E408" s="64"/>
      <c r="F408" s="242" t="s">
        <v>956</v>
      </c>
      <c r="G408" s="64"/>
      <c r="H408" s="64"/>
      <c r="I408" s="171"/>
      <c r="J408" s="64"/>
      <c r="K408" s="64"/>
      <c r="L408" s="62"/>
      <c r="M408" s="217"/>
      <c r="N408" s="43"/>
      <c r="O408" s="43"/>
      <c r="P408" s="43"/>
      <c r="Q408" s="43"/>
      <c r="R408" s="43"/>
      <c r="S408" s="43"/>
      <c r="T408" s="79"/>
      <c r="AT408" s="24" t="s">
        <v>913</v>
      </c>
      <c r="AU408" s="24" t="s">
        <v>812</v>
      </c>
    </row>
    <row r="409" spans="2:65" s="1" customFormat="1" ht="31.5" customHeight="1">
      <c r="B409" s="42"/>
      <c r="C409" s="203" t="s">
        <v>1213</v>
      </c>
      <c r="D409" s="203" t="s">
        <v>877</v>
      </c>
      <c r="E409" s="204" t="s">
        <v>1214</v>
      </c>
      <c r="F409" s="205" t="s">
        <v>1124</v>
      </c>
      <c r="G409" s="206" t="s">
        <v>964</v>
      </c>
      <c r="H409" s="207">
        <v>1</v>
      </c>
      <c r="I409" s="208"/>
      <c r="J409" s="209">
        <f>ROUND(I409*H409,2)</f>
        <v>0</v>
      </c>
      <c r="K409" s="205" t="s">
        <v>801</v>
      </c>
      <c r="L409" s="62"/>
      <c r="M409" s="210" t="s">
        <v>801</v>
      </c>
      <c r="N409" s="211" t="s">
        <v>773</v>
      </c>
      <c r="O409" s="43"/>
      <c r="P409" s="212">
        <f>O409*H409</f>
        <v>0</v>
      </c>
      <c r="Q409" s="212">
        <v>1.1E-4</v>
      </c>
      <c r="R409" s="212">
        <f>Q409*H409</f>
        <v>1.1E-4</v>
      </c>
      <c r="S409" s="212">
        <v>0</v>
      </c>
      <c r="T409" s="213">
        <f>S409*H409</f>
        <v>0</v>
      </c>
      <c r="AR409" s="24" t="s">
        <v>910</v>
      </c>
      <c r="AT409" s="24" t="s">
        <v>877</v>
      </c>
      <c r="AU409" s="24" t="s">
        <v>812</v>
      </c>
      <c r="AY409" s="24" t="s">
        <v>874</v>
      </c>
      <c r="BE409" s="214">
        <f>IF(N409="základní",J409,0)</f>
        <v>0</v>
      </c>
      <c r="BF409" s="214">
        <f>IF(N409="snížená",J409,0)</f>
        <v>0</v>
      </c>
      <c r="BG409" s="214">
        <f>IF(N409="zákl. přenesená",J409,0)</f>
        <v>0</v>
      </c>
      <c r="BH409" s="214">
        <f>IF(N409="sníž. přenesená",J409,0)</f>
        <v>0</v>
      </c>
      <c r="BI409" s="214">
        <f>IF(N409="nulová",J409,0)</f>
        <v>0</v>
      </c>
      <c r="BJ409" s="24" t="s">
        <v>810</v>
      </c>
      <c r="BK409" s="214">
        <f>ROUND(I409*H409,2)</f>
        <v>0</v>
      </c>
      <c r="BL409" s="24" t="s">
        <v>910</v>
      </c>
      <c r="BM409" s="24" t="s">
        <v>1215</v>
      </c>
    </row>
    <row r="410" spans="2:65" s="1" customFormat="1" ht="27">
      <c r="B410" s="42"/>
      <c r="C410" s="64"/>
      <c r="D410" s="215" t="s">
        <v>884</v>
      </c>
      <c r="E410" s="64"/>
      <c r="F410" s="216" t="s">
        <v>1124</v>
      </c>
      <c r="G410" s="64"/>
      <c r="H410" s="64"/>
      <c r="I410" s="171"/>
      <c r="J410" s="64"/>
      <c r="K410" s="64"/>
      <c r="L410" s="62"/>
      <c r="M410" s="217"/>
      <c r="N410" s="43"/>
      <c r="O410" s="43"/>
      <c r="P410" s="43"/>
      <c r="Q410" s="43"/>
      <c r="R410" s="43"/>
      <c r="S410" s="43"/>
      <c r="T410" s="79"/>
      <c r="AT410" s="24" t="s">
        <v>884</v>
      </c>
      <c r="AU410" s="24" t="s">
        <v>812</v>
      </c>
    </row>
    <row r="411" spans="2:65" s="1" customFormat="1" ht="27">
      <c r="B411" s="42"/>
      <c r="C411" s="64"/>
      <c r="D411" s="215" t="s">
        <v>913</v>
      </c>
      <c r="E411" s="64"/>
      <c r="F411" s="231" t="s">
        <v>956</v>
      </c>
      <c r="G411" s="64"/>
      <c r="H411" s="64"/>
      <c r="I411" s="171"/>
      <c r="J411" s="64"/>
      <c r="K411" s="64"/>
      <c r="L411" s="62"/>
      <c r="M411" s="217"/>
      <c r="N411" s="43"/>
      <c r="O411" s="43"/>
      <c r="P411" s="43"/>
      <c r="Q411" s="43"/>
      <c r="R411" s="43"/>
      <c r="S411" s="43"/>
      <c r="T411" s="79"/>
      <c r="AT411" s="24" t="s">
        <v>913</v>
      </c>
      <c r="AU411" s="24" t="s">
        <v>812</v>
      </c>
    </row>
    <row r="412" spans="2:65" s="12" customFormat="1">
      <c r="B412" s="218"/>
      <c r="C412" s="219"/>
      <c r="D412" s="220" t="s">
        <v>886</v>
      </c>
      <c r="E412" s="221" t="s">
        <v>801</v>
      </c>
      <c r="F412" s="222" t="s">
        <v>810</v>
      </c>
      <c r="G412" s="219"/>
      <c r="H412" s="223">
        <v>1</v>
      </c>
      <c r="I412" s="224"/>
      <c r="J412" s="219"/>
      <c r="K412" s="219"/>
      <c r="L412" s="225"/>
      <c r="M412" s="226"/>
      <c r="N412" s="227"/>
      <c r="O412" s="227"/>
      <c r="P412" s="227"/>
      <c r="Q412" s="227"/>
      <c r="R412" s="227"/>
      <c r="S412" s="227"/>
      <c r="T412" s="228"/>
      <c r="AT412" s="229" t="s">
        <v>886</v>
      </c>
      <c r="AU412" s="229" t="s">
        <v>812</v>
      </c>
      <c r="AV412" s="12" t="s">
        <v>812</v>
      </c>
      <c r="AW412" s="12" t="s">
        <v>765</v>
      </c>
      <c r="AX412" s="12" t="s">
        <v>810</v>
      </c>
      <c r="AY412" s="229" t="s">
        <v>874</v>
      </c>
    </row>
    <row r="413" spans="2:65" s="1" customFormat="1" ht="31.5" customHeight="1">
      <c r="B413" s="42"/>
      <c r="C413" s="232" t="s">
        <v>1216</v>
      </c>
      <c r="D413" s="232" t="s">
        <v>902</v>
      </c>
      <c r="E413" s="233" t="s">
        <v>1217</v>
      </c>
      <c r="F413" s="234" t="s">
        <v>1128</v>
      </c>
      <c r="G413" s="235" t="s">
        <v>964</v>
      </c>
      <c r="H413" s="236">
        <v>1</v>
      </c>
      <c r="I413" s="237"/>
      <c r="J413" s="238">
        <f>ROUND(I413*H413,2)</f>
        <v>0</v>
      </c>
      <c r="K413" s="234" t="s">
        <v>801</v>
      </c>
      <c r="L413" s="239"/>
      <c r="M413" s="240" t="s">
        <v>801</v>
      </c>
      <c r="N413" s="241" t="s">
        <v>773</v>
      </c>
      <c r="O413" s="43"/>
      <c r="P413" s="212">
        <f>O413*H413</f>
        <v>0</v>
      </c>
      <c r="Q413" s="212">
        <v>0</v>
      </c>
      <c r="R413" s="212">
        <f>Q413*H413</f>
        <v>0</v>
      </c>
      <c r="S413" s="212">
        <v>0</v>
      </c>
      <c r="T413" s="213">
        <f>S413*H413</f>
        <v>0</v>
      </c>
      <c r="AR413" s="24" t="s">
        <v>932</v>
      </c>
      <c r="AT413" s="24" t="s">
        <v>902</v>
      </c>
      <c r="AU413" s="24" t="s">
        <v>812</v>
      </c>
      <c r="AY413" s="24" t="s">
        <v>874</v>
      </c>
      <c r="BE413" s="214">
        <f>IF(N413="základní",J413,0)</f>
        <v>0</v>
      </c>
      <c r="BF413" s="214">
        <f>IF(N413="snížená",J413,0)</f>
        <v>0</v>
      </c>
      <c r="BG413" s="214">
        <f>IF(N413="zákl. přenesená",J413,0)</f>
        <v>0</v>
      </c>
      <c r="BH413" s="214">
        <f>IF(N413="sníž. přenesená",J413,0)</f>
        <v>0</v>
      </c>
      <c r="BI413" s="214">
        <f>IF(N413="nulová",J413,0)</f>
        <v>0</v>
      </c>
      <c r="BJ413" s="24" t="s">
        <v>810</v>
      </c>
      <c r="BK413" s="214">
        <f>ROUND(I413*H413,2)</f>
        <v>0</v>
      </c>
      <c r="BL413" s="24" t="s">
        <v>910</v>
      </c>
      <c r="BM413" s="24" t="s">
        <v>1218</v>
      </c>
    </row>
    <row r="414" spans="2:65" s="1" customFormat="1" ht="27">
      <c r="B414" s="42"/>
      <c r="C414" s="64"/>
      <c r="D414" s="215" t="s">
        <v>884</v>
      </c>
      <c r="E414" s="64"/>
      <c r="F414" s="216" t="s">
        <v>1128</v>
      </c>
      <c r="G414" s="64"/>
      <c r="H414" s="64"/>
      <c r="I414" s="171"/>
      <c r="J414" s="64"/>
      <c r="K414" s="64"/>
      <c r="L414" s="62"/>
      <c r="M414" s="217"/>
      <c r="N414" s="43"/>
      <c r="O414" s="43"/>
      <c r="P414" s="43"/>
      <c r="Q414" s="43"/>
      <c r="R414" s="43"/>
      <c r="S414" s="43"/>
      <c r="T414" s="79"/>
      <c r="AT414" s="24" t="s">
        <v>884</v>
      </c>
      <c r="AU414" s="24" t="s">
        <v>812</v>
      </c>
    </row>
    <row r="415" spans="2:65" s="1" customFormat="1" ht="27">
      <c r="B415" s="42"/>
      <c r="C415" s="64"/>
      <c r="D415" s="220" t="s">
        <v>913</v>
      </c>
      <c r="E415" s="64"/>
      <c r="F415" s="242" t="s">
        <v>956</v>
      </c>
      <c r="G415" s="64"/>
      <c r="H415" s="64"/>
      <c r="I415" s="171"/>
      <c r="J415" s="64"/>
      <c r="K415" s="64"/>
      <c r="L415" s="62"/>
      <c r="M415" s="217"/>
      <c r="N415" s="43"/>
      <c r="O415" s="43"/>
      <c r="P415" s="43"/>
      <c r="Q415" s="43"/>
      <c r="R415" s="43"/>
      <c r="S415" s="43"/>
      <c r="T415" s="79"/>
      <c r="AT415" s="24" t="s">
        <v>913</v>
      </c>
      <c r="AU415" s="24" t="s">
        <v>812</v>
      </c>
    </row>
    <row r="416" spans="2:65" s="1" customFormat="1" ht="22.5" customHeight="1">
      <c r="B416" s="42"/>
      <c r="C416" s="203" t="s">
        <v>1219</v>
      </c>
      <c r="D416" s="203" t="s">
        <v>877</v>
      </c>
      <c r="E416" s="204" t="s">
        <v>1220</v>
      </c>
      <c r="F416" s="205" t="s">
        <v>1132</v>
      </c>
      <c r="G416" s="206" t="s">
        <v>964</v>
      </c>
      <c r="H416" s="207">
        <v>1</v>
      </c>
      <c r="I416" s="208"/>
      <c r="J416" s="209">
        <f>ROUND(I416*H416,2)</f>
        <v>0</v>
      </c>
      <c r="K416" s="205" t="s">
        <v>801</v>
      </c>
      <c r="L416" s="62"/>
      <c r="M416" s="210" t="s">
        <v>801</v>
      </c>
      <c r="N416" s="211" t="s">
        <v>773</v>
      </c>
      <c r="O416" s="43"/>
      <c r="P416" s="212">
        <f>O416*H416</f>
        <v>0</v>
      </c>
      <c r="Q416" s="212">
        <v>1.1E-4</v>
      </c>
      <c r="R416" s="212">
        <f>Q416*H416</f>
        <v>1.1E-4</v>
      </c>
      <c r="S416" s="212">
        <v>0</v>
      </c>
      <c r="T416" s="213">
        <f>S416*H416</f>
        <v>0</v>
      </c>
      <c r="AR416" s="24" t="s">
        <v>910</v>
      </c>
      <c r="AT416" s="24" t="s">
        <v>877</v>
      </c>
      <c r="AU416" s="24" t="s">
        <v>812</v>
      </c>
      <c r="AY416" s="24" t="s">
        <v>874</v>
      </c>
      <c r="BE416" s="214">
        <f>IF(N416="základní",J416,0)</f>
        <v>0</v>
      </c>
      <c r="BF416" s="214">
        <f>IF(N416="snížená",J416,0)</f>
        <v>0</v>
      </c>
      <c r="BG416" s="214">
        <f>IF(N416="zákl. přenesená",J416,0)</f>
        <v>0</v>
      </c>
      <c r="BH416" s="214">
        <f>IF(N416="sníž. přenesená",J416,0)</f>
        <v>0</v>
      </c>
      <c r="BI416" s="214">
        <f>IF(N416="nulová",J416,0)</f>
        <v>0</v>
      </c>
      <c r="BJ416" s="24" t="s">
        <v>810</v>
      </c>
      <c r="BK416" s="214">
        <f>ROUND(I416*H416,2)</f>
        <v>0</v>
      </c>
      <c r="BL416" s="24" t="s">
        <v>910</v>
      </c>
      <c r="BM416" s="24" t="s">
        <v>1221</v>
      </c>
    </row>
    <row r="417" spans="2:65" s="1" customFormat="1">
      <c r="B417" s="42"/>
      <c r="C417" s="64"/>
      <c r="D417" s="215" t="s">
        <v>884</v>
      </c>
      <c r="E417" s="64"/>
      <c r="F417" s="216" t="s">
        <v>1134</v>
      </c>
      <c r="G417" s="64"/>
      <c r="H417" s="64"/>
      <c r="I417" s="171"/>
      <c r="J417" s="64"/>
      <c r="K417" s="64"/>
      <c r="L417" s="62"/>
      <c r="M417" s="217"/>
      <c r="N417" s="43"/>
      <c r="O417" s="43"/>
      <c r="P417" s="43"/>
      <c r="Q417" s="43"/>
      <c r="R417" s="43"/>
      <c r="S417" s="43"/>
      <c r="T417" s="79"/>
      <c r="AT417" s="24" t="s">
        <v>884</v>
      </c>
      <c r="AU417" s="24" t="s">
        <v>812</v>
      </c>
    </row>
    <row r="418" spans="2:65" s="1" customFormat="1" ht="27">
      <c r="B418" s="42"/>
      <c r="C418" s="64"/>
      <c r="D418" s="215" t="s">
        <v>913</v>
      </c>
      <c r="E418" s="64"/>
      <c r="F418" s="231" t="s">
        <v>956</v>
      </c>
      <c r="G418" s="64"/>
      <c r="H418" s="64"/>
      <c r="I418" s="171"/>
      <c r="J418" s="64"/>
      <c r="K418" s="64"/>
      <c r="L418" s="62"/>
      <c r="M418" s="217"/>
      <c r="N418" s="43"/>
      <c r="O418" s="43"/>
      <c r="P418" s="43"/>
      <c r="Q418" s="43"/>
      <c r="R418" s="43"/>
      <c r="S418" s="43"/>
      <c r="T418" s="79"/>
      <c r="AT418" s="24" t="s">
        <v>913</v>
      </c>
      <c r="AU418" s="24" t="s">
        <v>812</v>
      </c>
    </row>
    <row r="419" spans="2:65" s="12" customFormat="1">
      <c r="B419" s="218"/>
      <c r="C419" s="219"/>
      <c r="D419" s="220" t="s">
        <v>886</v>
      </c>
      <c r="E419" s="221" t="s">
        <v>801</v>
      </c>
      <c r="F419" s="222" t="s">
        <v>810</v>
      </c>
      <c r="G419" s="219"/>
      <c r="H419" s="223">
        <v>1</v>
      </c>
      <c r="I419" s="224"/>
      <c r="J419" s="219"/>
      <c r="K419" s="219"/>
      <c r="L419" s="225"/>
      <c r="M419" s="226"/>
      <c r="N419" s="227"/>
      <c r="O419" s="227"/>
      <c r="P419" s="227"/>
      <c r="Q419" s="227"/>
      <c r="R419" s="227"/>
      <c r="S419" s="227"/>
      <c r="T419" s="228"/>
      <c r="AT419" s="229" t="s">
        <v>886</v>
      </c>
      <c r="AU419" s="229" t="s">
        <v>812</v>
      </c>
      <c r="AV419" s="12" t="s">
        <v>812</v>
      </c>
      <c r="AW419" s="12" t="s">
        <v>765</v>
      </c>
      <c r="AX419" s="12" t="s">
        <v>810</v>
      </c>
      <c r="AY419" s="229" t="s">
        <v>874</v>
      </c>
    </row>
    <row r="420" spans="2:65" s="1" customFormat="1" ht="22.5" customHeight="1">
      <c r="B420" s="42"/>
      <c r="C420" s="232" t="s">
        <v>1222</v>
      </c>
      <c r="D420" s="232" t="s">
        <v>902</v>
      </c>
      <c r="E420" s="233" t="s">
        <v>1223</v>
      </c>
      <c r="F420" s="234" t="s">
        <v>1136</v>
      </c>
      <c r="G420" s="235" t="s">
        <v>964</v>
      </c>
      <c r="H420" s="236">
        <v>1</v>
      </c>
      <c r="I420" s="237"/>
      <c r="J420" s="238">
        <f>ROUND(I420*H420,2)</f>
        <v>0</v>
      </c>
      <c r="K420" s="234" t="s">
        <v>801</v>
      </c>
      <c r="L420" s="239"/>
      <c r="M420" s="240" t="s">
        <v>801</v>
      </c>
      <c r="N420" s="241" t="s">
        <v>773</v>
      </c>
      <c r="O420" s="43"/>
      <c r="P420" s="212">
        <f>O420*H420</f>
        <v>0</v>
      </c>
      <c r="Q420" s="212">
        <v>0</v>
      </c>
      <c r="R420" s="212">
        <f>Q420*H420</f>
        <v>0</v>
      </c>
      <c r="S420" s="212">
        <v>0</v>
      </c>
      <c r="T420" s="213">
        <f>S420*H420</f>
        <v>0</v>
      </c>
      <c r="AR420" s="24" t="s">
        <v>932</v>
      </c>
      <c r="AT420" s="24" t="s">
        <v>902</v>
      </c>
      <c r="AU420" s="24" t="s">
        <v>812</v>
      </c>
      <c r="AY420" s="24" t="s">
        <v>874</v>
      </c>
      <c r="BE420" s="214">
        <f>IF(N420="základní",J420,0)</f>
        <v>0</v>
      </c>
      <c r="BF420" s="214">
        <f>IF(N420="snížená",J420,0)</f>
        <v>0</v>
      </c>
      <c r="BG420" s="214">
        <f>IF(N420="zákl. přenesená",J420,0)</f>
        <v>0</v>
      </c>
      <c r="BH420" s="214">
        <f>IF(N420="sníž. přenesená",J420,0)</f>
        <v>0</v>
      </c>
      <c r="BI420" s="214">
        <f>IF(N420="nulová",J420,0)</f>
        <v>0</v>
      </c>
      <c r="BJ420" s="24" t="s">
        <v>810</v>
      </c>
      <c r="BK420" s="214">
        <f>ROUND(I420*H420,2)</f>
        <v>0</v>
      </c>
      <c r="BL420" s="24" t="s">
        <v>910</v>
      </c>
      <c r="BM420" s="24" t="s">
        <v>1224</v>
      </c>
    </row>
    <row r="421" spans="2:65" s="1" customFormat="1">
      <c r="B421" s="42"/>
      <c r="C421" s="64"/>
      <c r="D421" s="215" t="s">
        <v>884</v>
      </c>
      <c r="E421" s="64"/>
      <c r="F421" s="216" t="s">
        <v>1136</v>
      </c>
      <c r="G421" s="64"/>
      <c r="H421" s="64"/>
      <c r="I421" s="171"/>
      <c r="J421" s="64"/>
      <c r="K421" s="64"/>
      <c r="L421" s="62"/>
      <c r="M421" s="217"/>
      <c r="N421" s="43"/>
      <c r="O421" s="43"/>
      <c r="P421" s="43"/>
      <c r="Q421" s="43"/>
      <c r="R421" s="43"/>
      <c r="S421" s="43"/>
      <c r="T421" s="79"/>
      <c r="AT421" s="24" t="s">
        <v>884</v>
      </c>
      <c r="AU421" s="24" t="s">
        <v>812</v>
      </c>
    </row>
    <row r="422" spans="2:65" s="1" customFormat="1" ht="27">
      <c r="B422" s="42"/>
      <c r="C422" s="64"/>
      <c r="D422" s="220" t="s">
        <v>913</v>
      </c>
      <c r="E422" s="64"/>
      <c r="F422" s="242" t="s">
        <v>956</v>
      </c>
      <c r="G422" s="64"/>
      <c r="H422" s="64"/>
      <c r="I422" s="171"/>
      <c r="J422" s="64"/>
      <c r="K422" s="64"/>
      <c r="L422" s="62"/>
      <c r="M422" s="217"/>
      <c r="N422" s="43"/>
      <c r="O422" s="43"/>
      <c r="P422" s="43"/>
      <c r="Q422" s="43"/>
      <c r="R422" s="43"/>
      <c r="S422" s="43"/>
      <c r="T422" s="79"/>
      <c r="AT422" s="24" t="s">
        <v>913</v>
      </c>
      <c r="AU422" s="24" t="s">
        <v>812</v>
      </c>
    </row>
    <row r="423" spans="2:65" s="1" customFormat="1" ht="31.5" customHeight="1">
      <c r="B423" s="42"/>
      <c r="C423" s="203" t="s">
        <v>1225</v>
      </c>
      <c r="D423" s="203" t="s">
        <v>877</v>
      </c>
      <c r="E423" s="204" t="s">
        <v>1226</v>
      </c>
      <c r="F423" s="205" t="s">
        <v>1140</v>
      </c>
      <c r="G423" s="206" t="s">
        <v>964</v>
      </c>
      <c r="H423" s="207">
        <v>1</v>
      </c>
      <c r="I423" s="208"/>
      <c r="J423" s="209">
        <f>ROUND(I423*H423,2)</f>
        <v>0</v>
      </c>
      <c r="K423" s="205" t="s">
        <v>801</v>
      </c>
      <c r="L423" s="62"/>
      <c r="M423" s="210" t="s">
        <v>801</v>
      </c>
      <c r="N423" s="211" t="s">
        <v>773</v>
      </c>
      <c r="O423" s="43"/>
      <c r="P423" s="212">
        <f>O423*H423</f>
        <v>0</v>
      </c>
      <c r="Q423" s="212">
        <v>1.1E-4</v>
      </c>
      <c r="R423" s="212">
        <f>Q423*H423</f>
        <v>1.1E-4</v>
      </c>
      <c r="S423" s="212">
        <v>0</v>
      </c>
      <c r="T423" s="213">
        <f>S423*H423</f>
        <v>0</v>
      </c>
      <c r="AR423" s="24" t="s">
        <v>910</v>
      </c>
      <c r="AT423" s="24" t="s">
        <v>877</v>
      </c>
      <c r="AU423" s="24" t="s">
        <v>812</v>
      </c>
      <c r="AY423" s="24" t="s">
        <v>874</v>
      </c>
      <c r="BE423" s="214">
        <f>IF(N423="základní",J423,0)</f>
        <v>0</v>
      </c>
      <c r="BF423" s="214">
        <f>IF(N423="snížená",J423,0)</f>
        <v>0</v>
      </c>
      <c r="BG423" s="214">
        <f>IF(N423="zákl. přenesená",J423,0)</f>
        <v>0</v>
      </c>
      <c r="BH423" s="214">
        <f>IF(N423="sníž. přenesená",J423,0)</f>
        <v>0</v>
      </c>
      <c r="BI423" s="214">
        <f>IF(N423="nulová",J423,0)</f>
        <v>0</v>
      </c>
      <c r="BJ423" s="24" t="s">
        <v>810</v>
      </c>
      <c r="BK423" s="214">
        <f>ROUND(I423*H423,2)</f>
        <v>0</v>
      </c>
      <c r="BL423" s="24" t="s">
        <v>910</v>
      </c>
      <c r="BM423" s="24" t="s">
        <v>1227</v>
      </c>
    </row>
    <row r="424" spans="2:65" s="1" customFormat="1" ht="27">
      <c r="B424" s="42"/>
      <c r="C424" s="64"/>
      <c r="D424" s="215" t="s">
        <v>884</v>
      </c>
      <c r="E424" s="64"/>
      <c r="F424" s="216" t="s">
        <v>1140</v>
      </c>
      <c r="G424" s="64"/>
      <c r="H424" s="64"/>
      <c r="I424" s="171"/>
      <c r="J424" s="64"/>
      <c r="K424" s="64"/>
      <c r="L424" s="62"/>
      <c r="M424" s="217"/>
      <c r="N424" s="43"/>
      <c r="O424" s="43"/>
      <c r="P424" s="43"/>
      <c r="Q424" s="43"/>
      <c r="R424" s="43"/>
      <c r="S424" s="43"/>
      <c r="T424" s="79"/>
      <c r="AT424" s="24" t="s">
        <v>884</v>
      </c>
      <c r="AU424" s="24" t="s">
        <v>812</v>
      </c>
    </row>
    <row r="425" spans="2:65" s="1" customFormat="1" ht="27">
      <c r="B425" s="42"/>
      <c r="C425" s="64"/>
      <c r="D425" s="215" t="s">
        <v>913</v>
      </c>
      <c r="E425" s="64"/>
      <c r="F425" s="231" t="s">
        <v>956</v>
      </c>
      <c r="G425" s="64"/>
      <c r="H425" s="64"/>
      <c r="I425" s="171"/>
      <c r="J425" s="64"/>
      <c r="K425" s="64"/>
      <c r="L425" s="62"/>
      <c r="M425" s="217"/>
      <c r="N425" s="43"/>
      <c r="O425" s="43"/>
      <c r="P425" s="43"/>
      <c r="Q425" s="43"/>
      <c r="R425" s="43"/>
      <c r="S425" s="43"/>
      <c r="T425" s="79"/>
      <c r="AT425" s="24" t="s">
        <v>913</v>
      </c>
      <c r="AU425" s="24" t="s">
        <v>812</v>
      </c>
    </row>
    <row r="426" spans="2:65" s="12" customFormat="1">
      <c r="B426" s="218"/>
      <c r="C426" s="219"/>
      <c r="D426" s="220" t="s">
        <v>886</v>
      </c>
      <c r="E426" s="221" t="s">
        <v>801</v>
      </c>
      <c r="F426" s="222" t="s">
        <v>810</v>
      </c>
      <c r="G426" s="219"/>
      <c r="H426" s="223">
        <v>1</v>
      </c>
      <c r="I426" s="224"/>
      <c r="J426" s="219"/>
      <c r="K426" s="219"/>
      <c r="L426" s="225"/>
      <c r="M426" s="226"/>
      <c r="N426" s="227"/>
      <c r="O426" s="227"/>
      <c r="P426" s="227"/>
      <c r="Q426" s="227"/>
      <c r="R426" s="227"/>
      <c r="S426" s="227"/>
      <c r="T426" s="228"/>
      <c r="AT426" s="229" t="s">
        <v>886</v>
      </c>
      <c r="AU426" s="229" t="s">
        <v>812</v>
      </c>
      <c r="AV426" s="12" t="s">
        <v>812</v>
      </c>
      <c r="AW426" s="12" t="s">
        <v>765</v>
      </c>
      <c r="AX426" s="12" t="s">
        <v>810</v>
      </c>
      <c r="AY426" s="229" t="s">
        <v>874</v>
      </c>
    </row>
    <row r="427" spans="2:65" s="1" customFormat="1" ht="31.5" customHeight="1">
      <c r="B427" s="42"/>
      <c r="C427" s="232" t="s">
        <v>1228</v>
      </c>
      <c r="D427" s="232" t="s">
        <v>902</v>
      </c>
      <c r="E427" s="233" t="s">
        <v>1229</v>
      </c>
      <c r="F427" s="234" t="s">
        <v>1144</v>
      </c>
      <c r="G427" s="235" t="s">
        <v>964</v>
      </c>
      <c r="H427" s="236">
        <v>1</v>
      </c>
      <c r="I427" s="237"/>
      <c r="J427" s="238">
        <f>ROUND(I427*H427,2)</f>
        <v>0</v>
      </c>
      <c r="K427" s="234" t="s">
        <v>801</v>
      </c>
      <c r="L427" s="239"/>
      <c r="M427" s="240" t="s">
        <v>801</v>
      </c>
      <c r="N427" s="241" t="s">
        <v>773</v>
      </c>
      <c r="O427" s="43"/>
      <c r="P427" s="212">
        <f>O427*H427</f>
        <v>0</v>
      </c>
      <c r="Q427" s="212">
        <v>0</v>
      </c>
      <c r="R427" s="212">
        <f>Q427*H427</f>
        <v>0</v>
      </c>
      <c r="S427" s="212">
        <v>0</v>
      </c>
      <c r="T427" s="213">
        <f>S427*H427</f>
        <v>0</v>
      </c>
      <c r="AR427" s="24" t="s">
        <v>932</v>
      </c>
      <c r="AT427" s="24" t="s">
        <v>902</v>
      </c>
      <c r="AU427" s="24" t="s">
        <v>812</v>
      </c>
      <c r="AY427" s="24" t="s">
        <v>874</v>
      </c>
      <c r="BE427" s="214">
        <f>IF(N427="základní",J427,0)</f>
        <v>0</v>
      </c>
      <c r="BF427" s="214">
        <f>IF(N427="snížená",J427,0)</f>
        <v>0</v>
      </c>
      <c r="BG427" s="214">
        <f>IF(N427="zákl. přenesená",J427,0)</f>
        <v>0</v>
      </c>
      <c r="BH427" s="214">
        <f>IF(N427="sníž. přenesená",J427,0)</f>
        <v>0</v>
      </c>
      <c r="BI427" s="214">
        <f>IF(N427="nulová",J427,0)</f>
        <v>0</v>
      </c>
      <c r="BJ427" s="24" t="s">
        <v>810</v>
      </c>
      <c r="BK427" s="214">
        <f>ROUND(I427*H427,2)</f>
        <v>0</v>
      </c>
      <c r="BL427" s="24" t="s">
        <v>910</v>
      </c>
      <c r="BM427" s="24" t="s">
        <v>1230</v>
      </c>
    </row>
    <row r="428" spans="2:65" s="1" customFormat="1" ht="27">
      <c r="B428" s="42"/>
      <c r="C428" s="64"/>
      <c r="D428" s="215" t="s">
        <v>884</v>
      </c>
      <c r="E428" s="64"/>
      <c r="F428" s="216" t="s">
        <v>1144</v>
      </c>
      <c r="G428" s="64"/>
      <c r="H428" s="64"/>
      <c r="I428" s="171"/>
      <c r="J428" s="64"/>
      <c r="K428" s="64"/>
      <c r="L428" s="62"/>
      <c r="M428" s="217"/>
      <c r="N428" s="43"/>
      <c r="O428" s="43"/>
      <c r="P428" s="43"/>
      <c r="Q428" s="43"/>
      <c r="R428" s="43"/>
      <c r="S428" s="43"/>
      <c r="T428" s="79"/>
      <c r="AT428" s="24" t="s">
        <v>884</v>
      </c>
      <c r="AU428" s="24" t="s">
        <v>812</v>
      </c>
    </row>
    <row r="429" spans="2:65" s="1" customFormat="1" ht="27">
      <c r="B429" s="42"/>
      <c r="C429" s="64"/>
      <c r="D429" s="220" t="s">
        <v>913</v>
      </c>
      <c r="E429" s="64"/>
      <c r="F429" s="242" t="s">
        <v>956</v>
      </c>
      <c r="G429" s="64"/>
      <c r="H429" s="64"/>
      <c r="I429" s="171"/>
      <c r="J429" s="64"/>
      <c r="K429" s="64"/>
      <c r="L429" s="62"/>
      <c r="M429" s="217"/>
      <c r="N429" s="43"/>
      <c r="O429" s="43"/>
      <c r="P429" s="43"/>
      <c r="Q429" s="43"/>
      <c r="R429" s="43"/>
      <c r="S429" s="43"/>
      <c r="T429" s="79"/>
      <c r="AT429" s="24" t="s">
        <v>913</v>
      </c>
      <c r="AU429" s="24" t="s">
        <v>812</v>
      </c>
    </row>
    <row r="430" spans="2:65" s="1" customFormat="1" ht="22.5" customHeight="1">
      <c r="B430" s="42"/>
      <c r="C430" s="203" t="s">
        <v>1231</v>
      </c>
      <c r="D430" s="203" t="s">
        <v>877</v>
      </c>
      <c r="E430" s="204" t="s">
        <v>1232</v>
      </c>
      <c r="F430" s="205" t="s">
        <v>0</v>
      </c>
      <c r="G430" s="206" t="s">
        <v>925</v>
      </c>
      <c r="H430" s="207">
        <v>2.7</v>
      </c>
      <c r="I430" s="208"/>
      <c r="J430" s="209">
        <f>ROUND(I430*H430,2)</f>
        <v>0</v>
      </c>
      <c r="K430" s="205" t="s">
        <v>801</v>
      </c>
      <c r="L430" s="62"/>
      <c r="M430" s="210" t="s">
        <v>801</v>
      </c>
      <c r="N430" s="211" t="s">
        <v>773</v>
      </c>
      <c r="O430" s="43"/>
      <c r="P430" s="212">
        <f>O430*H430</f>
        <v>0</v>
      </c>
      <c r="Q430" s="212">
        <v>1.1E-4</v>
      </c>
      <c r="R430" s="212">
        <f>Q430*H430</f>
        <v>2.9700000000000001E-4</v>
      </c>
      <c r="S430" s="212">
        <v>0</v>
      </c>
      <c r="T430" s="213">
        <f>S430*H430</f>
        <v>0</v>
      </c>
      <c r="AR430" s="24" t="s">
        <v>910</v>
      </c>
      <c r="AT430" s="24" t="s">
        <v>877</v>
      </c>
      <c r="AU430" s="24" t="s">
        <v>812</v>
      </c>
      <c r="AY430" s="24" t="s">
        <v>874</v>
      </c>
      <c r="BE430" s="214">
        <f>IF(N430="základní",J430,0)</f>
        <v>0</v>
      </c>
      <c r="BF430" s="214">
        <f>IF(N430="snížená",J430,0)</f>
        <v>0</v>
      </c>
      <c r="BG430" s="214">
        <f>IF(N430="zákl. přenesená",J430,0)</f>
        <v>0</v>
      </c>
      <c r="BH430" s="214">
        <f>IF(N430="sníž. přenesená",J430,0)</f>
        <v>0</v>
      </c>
      <c r="BI430" s="214">
        <f>IF(N430="nulová",J430,0)</f>
        <v>0</v>
      </c>
      <c r="BJ430" s="24" t="s">
        <v>810</v>
      </c>
      <c r="BK430" s="214">
        <f>ROUND(I430*H430,2)</f>
        <v>0</v>
      </c>
      <c r="BL430" s="24" t="s">
        <v>910</v>
      </c>
      <c r="BM430" s="24" t="s">
        <v>1</v>
      </c>
    </row>
    <row r="431" spans="2:65" s="1" customFormat="1">
      <c r="B431" s="42"/>
      <c r="C431" s="64"/>
      <c r="D431" s="215" t="s">
        <v>884</v>
      </c>
      <c r="E431" s="64"/>
      <c r="F431" s="216" t="s">
        <v>0</v>
      </c>
      <c r="G431" s="64"/>
      <c r="H431" s="64"/>
      <c r="I431" s="171"/>
      <c r="J431" s="64"/>
      <c r="K431" s="64"/>
      <c r="L431" s="62"/>
      <c r="M431" s="217"/>
      <c r="N431" s="43"/>
      <c r="O431" s="43"/>
      <c r="P431" s="43"/>
      <c r="Q431" s="43"/>
      <c r="R431" s="43"/>
      <c r="S431" s="43"/>
      <c r="T431" s="79"/>
      <c r="AT431" s="24" t="s">
        <v>884</v>
      </c>
      <c r="AU431" s="24" t="s">
        <v>812</v>
      </c>
    </row>
    <row r="432" spans="2:65" s="1" customFormat="1" ht="27">
      <c r="B432" s="42"/>
      <c r="C432" s="64"/>
      <c r="D432" s="215" t="s">
        <v>913</v>
      </c>
      <c r="E432" s="64"/>
      <c r="F432" s="231" t="s">
        <v>956</v>
      </c>
      <c r="G432" s="64"/>
      <c r="H432" s="64"/>
      <c r="I432" s="171"/>
      <c r="J432" s="64"/>
      <c r="K432" s="64"/>
      <c r="L432" s="62"/>
      <c r="M432" s="217"/>
      <c r="N432" s="43"/>
      <c r="O432" s="43"/>
      <c r="P432" s="43"/>
      <c r="Q432" s="43"/>
      <c r="R432" s="43"/>
      <c r="S432" s="43"/>
      <c r="T432" s="79"/>
      <c r="AT432" s="24" t="s">
        <v>913</v>
      </c>
      <c r="AU432" s="24" t="s">
        <v>812</v>
      </c>
    </row>
    <row r="433" spans="2:65" s="12" customFormat="1">
      <c r="B433" s="218"/>
      <c r="C433" s="219"/>
      <c r="D433" s="220" t="s">
        <v>886</v>
      </c>
      <c r="E433" s="221" t="s">
        <v>801</v>
      </c>
      <c r="F433" s="222" t="s">
        <v>2</v>
      </c>
      <c r="G433" s="219"/>
      <c r="H433" s="223">
        <v>2.7</v>
      </c>
      <c r="I433" s="224"/>
      <c r="J433" s="219"/>
      <c r="K433" s="219"/>
      <c r="L433" s="225"/>
      <c r="M433" s="226"/>
      <c r="N433" s="227"/>
      <c r="O433" s="227"/>
      <c r="P433" s="227"/>
      <c r="Q433" s="227"/>
      <c r="R433" s="227"/>
      <c r="S433" s="227"/>
      <c r="T433" s="228"/>
      <c r="AT433" s="229" t="s">
        <v>886</v>
      </c>
      <c r="AU433" s="229" t="s">
        <v>812</v>
      </c>
      <c r="AV433" s="12" t="s">
        <v>812</v>
      </c>
      <c r="AW433" s="12" t="s">
        <v>765</v>
      </c>
      <c r="AX433" s="12" t="s">
        <v>810</v>
      </c>
      <c r="AY433" s="229" t="s">
        <v>874</v>
      </c>
    </row>
    <row r="434" spans="2:65" s="1" customFormat="1" ht="22.5" customHeight="1">
      <c r="B434" s="42"/>
      <c r="C434" s="232" t="s">
        <v>3</v>
      </c>
      <c r="D434" s="232" t="s">
        <v>902</v>
      </c>
      <c r="E434" s="233" t="s">
        <v>4</v>
      </c>
      <c r="F434" s="234" t="s">
        <v>5</v>
      </c>
      <c r="G434" s="235" t="s">
        <v>925</v>
      </c>
      <c r="H434" s="236">
        <v>2.7</v>
      </c>
      <c r="I434" s="237"/>
      <c r="J434" s="238">
        <f>ROUND(I434*H434,2)</f>
        <v>0</v>
      </c>
      <c r="K434" s="234" t="s">
        <v>801</v>
      </c>
      <c r="L434" s="239"/>
      <c r="M434" s="240" t="s">
        <v>801</v>
      </c>
      <c r="N434" s="241" t="s">
        <v>773</v>
      </c>
      <c r="O434" s="43"/>
      <c r="P434" s="212">
        <f>O434*H434</f>
        <v>0</v>
      </c>
      <c r="Q434" s="212">
        <v>0</v>
      </c>
      <c r="R434" s="212">
        <f>Q434*H434</f>
        <v>0</v>
      </c>
      <c r="S434" s="212">
        <v>0</v>
      </c>
      <c r="T434" s="213">
        <f>S434*H434</f>
        <v>0</v>
      </c>
      <c r="AR434" s="24" t="s">
        <v>932</v>
      </c>
      <c r="AT434" s="24" t="s">
        <v>902</v>
      </c>
      <c r="AU434" s="24" t="s">
        <v>812</v>
      </c>
      <c r="AY434" s="24" t="s">
        <v>874</v>
      </c>
      <c r="BE434" s="214">
        <f>IF(N434="základní",J434,0)</f>
        <v>0</v>
      </c>
      <c r="BF434" s="214">
        <f>IF(N434="snížená",J434,0)</f>
        <v>0</v>
      </c>
      <c r="BG434" s="214">
        <f>IF(N434="zákl. přenesená",J434,0)</f>
        <v>0</v>
      </c>
      <c r="BH434" s="214">
        <f>IF(N434="sníž. přenesená",J434,0)</f>
        <v>0</v>
      </c>
      <c r="BI434" s="214">
        <f>IF(N434="nulová",J434,0)</f>
        <v>0</v>
      </c>
      <c r="BJ434" s="24" t="s">
        <v>810</v>
      </c>
      <c r="BK434" s="214">
        <f>ROUND(I434*H434,2)</f>
        <v>0</v>
      </c>
      <c r="BL434" s="24" t="s">
        <v>910</v>
      </c>
      <c r="BM434" s="24" t="s">
        <v>6</v>
      </c>
    </row>
    <row r="435" spans="2:65" s="1" customFormat="1">
      <c r="B435" s="42"/>
      <c r="C435" s="64"/>
      <c r="D435" s="215" t="s">
        <v>884</v>
      </c>
      <c r="E435" s="64"/>
      <c r="F435" s="216" t="s">
        <v>5</v>
      </c>
      <c r="G435" s="64"/>
      <c r="H435" s="64"/>
      <c r="I435" s="171"/>
      <c r="J435" s="64"/>
      <c r="K435" s="64"/>
      <c r="L435" s="62"/>
      <c r="M435" s="217"/>
      <c r="N435" s="43"/>
      <c r="O435" s="43"/>
      <c r="P435" s="43"/>
      <c r="Q435" s="43"/>
      <c r="R435" s="43"/>
      <c r="S435" s="43"/>
      <c r="T435" s="79"/>
      <c r="AT435" s="24" t="s">
        <v>884</v>
      </c>
      <c r="AU435" s="24" t="s">
        <v>812</v>
      </c>
    </row>
    <row r="436" spans="2:65" s="1" customFormat="1" ht="27">
      <c r="B436" s="42"/>
      <c r="C436" s="64"/>
      <c r="D436" s="220" t="s">
        <v>913</v>
      </c>
      <c r="E436" s="64"/>
      <c r="F436" s="242" t="s">
        <v>956</v>
      </c>
      <c r="G436" s="64"/>
      <c r="H436" s="64"/>
      <c r="I436" s="171"/>
      <c r="J436" s="64"/>
      <c r="K436" s="64"/>
      <c r="L436" s="62"/>
      <c r="M436" s="217"/>
      <c r="N436" s="43"/>
      <c r="O436" s="43"/>
      <c r="P436" s="43"/>
      <c r="Q436" s="43"/>
      <c r="R436" s="43"/>
      <c r="S436" s="43"/>
      <c r="T436" s="79"/>
      <c r="AT436" s="24" t="s">
        <v>913</v>
      </c>
      <c r="AU436" s="24" t="s">
        <v>812</v>
      </c>
    </row>
    <row r="437" spans="2:65" s="1" customFormat="1" ht="44.25" customHeight="1">
      <c r="B437" s="42"/>
      <c r="C437" s="203" t="s">
        <v>7</v>
      </c>
      <c r="D437" s="203" t="s">
        <v>877</v>
      </c>
      <c r="E437" s="204" t="s">
        <v>8</v>
      </c>
      <c r="F437" s="205" t="s">
        <v>9</v>
      </c>
      <c r="G437" s="206" t="s">
        <v>964</v>
      </c>
      <c r="H437" s="207">
        <v>2</v>
      </c>
      <c r="I437" s="208"/>
      <c r="J437" s="209">
        <f>ROUND(I437*H437,2)</f>
        <v>0</v>
      </c>
      <c r="K437" s="205" t="s">
        <v>801</v>
      </c>
      <c r="L437" s="62"/>
      <c r="M437" s="210" t="s">
        <v>801</v>
      </c>
      <c r="N437" s="211" t="s">
        <v>773</v>
      </c>
      <c r="O437" s="43"/>
      <c r="P437" s="212">
        <f>O437*H437</f>
        <v>0</v>
      </c>
      <c r="Q437" s="212">
        <v>1.1E-4</v>
      </c>
      <c r="R437" s="212">
        <f>Q437*H437</f>
        <v>2.2000000000000001E-4</v>
      </c>
      <c r="S437" s="212">
        <v>0</v>
      </c>
      <c r="T437" s="213">
        <f>S437*H437</f>
        <v>0</v>
      </c>
      <c r="AR437" s="24" t="s">
        <v>910</v>
      </c>
      <c r="AT437" s="24" t="s">
        <v>877</v>
      </c>
      <c r="AU437" s="24" t="s">
        <v>812</v>
      </c>
      <c r="AY437" s="24" t="s">
        <v>874</v>
      </c>
      <c r="BE437" s="214">
        <f>IF(N437="základní",J437,0)</f>
        <v>0</v>
      </c>
      <c r="BF437" s="214">
        <f>IF(N437="snížená",J437,0)</f>
        <v>0</v>
      </c>
      <c r="BG437" s="214">
        <f>IF(N437="zákl. přenesená",J437,0)</f>
        <v>0</v>
      </c>
      <c r="BH437" s="214">
        <f>IF(N437="sníž. přenesená",J437,0)</f>
        <v>0</v>
      </c>
      <c r="BI437" s="214">
        <f>IF(N437="nulová",J437,0)</f>
        <v>0</v>
      </c>
      <c r="BJ437" s="24" t="s">
        <v>810</v>
      </c>
      <c r="BK437" s="214">
        <f>ROUND(I437*H437,2)</f>
        <v>0</v>
      </c>
      <c r="BL437" s="24" t="s">
        <v>910</v>
      </c>
      <c r="BM437" s="24" t="s">
        <v>10</v>
      </c>
    </row>
    <row r="438" spans="2:65" s="1" customFormat="1" ht="40.5">
      <c r="B438" s="42"/>
      <c r="C438" s="64"/>
      <c r="D438" s="215" t="s">
        <v>884</v>
      </c>
      <c r="E438" s="64"/>
      <c r="F438" s="216" t="s">
        <v>9</v>
      </c>
      <c r="G438" s="64"/>
      <c r="H438" s="64"/>
      <c r="I438" s="171"/>
      <c r="J438" s="64"/>
      <c r="K438" s="64"/>
      <c r="L438" s="62"/>
      <c r="M438" s="217"/>
      <c r="N438" s="43"/>
      <c r="O438" s="43"/>
      <c r="P438" s="43"/>
      <c r="Q438" s="43"/>
      <c r="R438" s="43"/>
      <c r="S438" s="43"/>
      <c r="T438" s="79"/>
      <c r="AT438" s="24" t="s">
        <v>884</v>
      </c>
      <c r="AU438" s="24" t="s">
        <v>812</v>
      </c>
    </row>
    <row r="439" spans="2:65" s="1" customFormat="1" ht="27">
      <c r="B439" s="42"/>
      <c r="C439" s="64"/>
      <c r="D439" s="215" t="s">
        <v>913</v>
      </c>
      <c r="E439" s="64"/>
      <c r="F439" s="231" t="s">
        <v>956</v>
      </c>
      <c r="G439" s="64"/>
      <c r="H439" s="64"/>
      <c r="I439" s="171"/>
      <c r="J439" s="64"/>
      <c r="K439" s="64"/>
      <c r="L439" s="62"/>
      <c r="M439" s="217"/>
      <c r="N439" s="43"/>
      <c r="O439" s="43"/>
      <c r="P439" s="43"/>
      <c r="Q439" s="43"/>
      <c r="R439" s="43"/>
      <c r="S439" s="43"/>
      <c r="T439" s="79"/>
      <c r="AT439" s="24" t="s">
        <v>913</v>
      </c>
      <c r="AU439" s="24" t="s">
        <v>812</v>
      </c>
    </row>
    <row r="440" spans="2:65" s="12" customFormat="1">
      <c r="B440" s="218"/>
      <c r="C440" s="219"/>
      <c r="D440" s="220" t="s">
        <v>886</v>
      </c>
      <c r="E440" s="221" t="s">
        <v>801</v>
      </c>
      <c r="F440" s="222" t="s">
        <v>812</v>
      </c>
      <c r="G440" s="219"/>
      <c r="H440" s="223">
        <v>2</v>
      </c>
      <c r="I440" s="224"/>
      <c r="J440" s="219"/>
      <c r="K440" s="219"/>
      <c r="L440" s="225"/>
      <c r="M440" s="226"/>
      <c r="N440" s="227"/>
      <c r="O440" s="227"/>
      <c r="P440" s="227"/>
      <c r="Q440" s="227"/>
      <c r="R440" s="227"/>
      <c r="S440" s="227"/>
      <c r="T440" s="228"/>
      <c r="AT440" s="229" t="s">
        <v>886</v>
      </c>
      <c r="AU440" s="229" t="s">
        <v>812</v>
      </c>
      <c r="AV440" s="12" t="s">
        <v>812</v>
      </c>
      <c r="AW440" s="12" t="s">
        <v>765</v>
      </c>
      <c r="AX440" s="12" t="s">
        <v>810</v>
      </c>
      <c r="AY440" s="229" t="s">
        <v>874</v>
      </c>
    </row>
    <row r="441" spans="2:65" s="1" customFormat="1" ht="31.5" customHeight="1">
      <c r="B441" s="42"/>
      <c r="C441" s="232" t="s">
        <v>11</v>
      </c>
      <c r="D441" s="232" t="s">
        <v>902</v>
      </c>
      <c r="E441" s="233" t="s">
        <v>12</v>
      </c>
      <c r="F441" s="234" t="s">
        <v>13</v>
      </c>
      <c r="G441" s="235" t="s">
        <v>964</v>
      </c>
      <c r="H441" s="236">
        <v>2</v>
      </c>
      <c r="I441" s="237"/>
      <c r="J441" s="238">
        <f>ROUND(I441*H441,2)</f>
        <v>0</v>
      </c>
      <c r="K441" s="234" t="s">
        <v>801</v>
      </c>
      <c r="L441" s="239"/>
      <c r="M441" s="240" t="s">
        <v>801</v>
      </c>
      <c r="N441" s="241" t="s">
        <v>773</v>
      </c>
      <c r="O441" s="43"/>
      <c r="P441" s="212">
        <f>O441*H441</f>
        <v>0</v>
      </c>
      <c r="Q441" s="212">
        <v>0</v>
      </c>
      <c r="R441" s="212">
        <f>Q441*H441</f>
        <v>0</v>
      </c>
      <c r="S441" s="212">
        <v>0</v>
      </c>
      <c r="T441" s="213">
        <f>S441*H441</f>
        <v>0</v>
      </c>
      <c r="AR441" s="24" t="s">
        <v>932</v>
      </c>
      <c r="AT441" s="24" t="s">
        <v>902</v>
      </c>
      <c r="AU441" s="24" t="s">
        <v>812</v>
      </c>
      <c r="AY441" s="24" t="s">
        <v>874</v>
      </c>
      <c r="BE441" s="214">
        <f>IF(N441="základní",J441,0)</f>
        <v>0</v>
      </c>
      <c r="BF441" s="214">
        <f>IF(N441="snížená",J441,0)</f>
        <v>0</v>
      </c>
      <c r="BG441" s="214">
        <f>IF(N441="zákl. přenesená",J441,0)</f>
        <v>0</v>
      </c>
      <c r="BH441" s="214">
        <f>IF(N441="sníž. přenesená",J441,0)</f>
        <v>0</v>
      </c>
      <c r="BI441" s="214">
        <f>IF(N441="nulová",J441,0)</f>
        <v>0</v>
      </c>
      <c r="BJ441" s="24" t="s">
        <v>810</v>
      </c>
      <c r="BK441" s="214">
        <f>ROUND(I441*H441,2)</f>
        <v>0</v>
      </c>
      <c r="BL441" s="24" t="s">
        <v>910</v>
      </c>
      <c r="BM441" s="24" t="s">
        <v>14</v>
      </c>
    </row>
    <row r="442" spans="2:65" s="1" customFormat="1" ht="27">
      <c r="B442" s="42"/>
      <c r="C442" s="64"/>
      <c r="D442" s="215" t="s">
        <v>884</v>
      </c>
      <c r="E442" s="64"/>
      <c r="F442" s="216" t="s">
        <v>13</v>
      </c>
      <c r="G442" s="64"/>
      <c r="H442" s="64"/>
      <c r="I442" s="171"/>
      <c r="J442" s="64"/>
      <c r="K442" s="64"/>
      <c r="L442" s="62"/>
      <c r="M442" s="217"/>
      <c r="N442" s="43"/>
      <c r="O442" s="43"/>
      <c r="P442" s="43"/>
      <c r="Q442" s="43"/>
      <c r="R442" s="43"/>
      <c r="S442" s="43"/>
      <c r="T442" s="79"/>
      <c r="AT442" s="24" t="s">
        <v>884</v>
      </c>
      <c r="AU442" s="24" t="s">
        <v>812</v>
      </c>
    </row>
    <row r="443" spans="2:65" s="1" customFormat="1" ht="27">
      <c r="B443" s="42"/>
      <c r="C443" s="64"/>
      <c r="D443" s="220" t="s">
        <v>913</v>
      </c>
      <c r="E443" s="64"/>
      <c r="F443" s="242" t="s">
        <v>956</v>
      </c>
      <c r="G443" s="64"/>
      <c r="H443" s="64"/>
      <c r="I443" s="171"/>
      <c r="J443" s="64"/>
      <c r="K443" s="64"/>
      <c r="L443" s="62"/>
      <c r="M443" s="217"/>
      <c r="N443" s="43"/>
      <c r="O443" s="43"/>
      <c r="P443" s="43"/>
      <c r="Q443" s="43"/>
      <c r="R443" s="43"/>
      <c r="S443" s="43"/>
      <c r="T443" s="79"/>
      <c r="AT443" s="24" t="s">
        <v>913</v>
      </c>
      <c r="AU443" s="24" t="s">
        <v>812</v>
      </c>
    </row>
    <row r="444" spans="2:65" s="1" customFormat="1" ht="31.5" customHeight="1">
      <c r="B444" s="42"/>
      <c r="C444" s="203" t="s">
        <v>15</v>
      </c>
      <c r="D444" s="203" t="s">
        <v>877</v>
      </c>
      <c r="E444" s="204" t="s">
        <v>16</v>
      </c>
      <c r="F444" s="205" t="s">
        <v>17</v>
      </c>
      <c r="G444" s="206" t="s">
        <v>964</v>
      </c>
      <c r="H444" s="207">
        <v>2</v>
      </c>
      <c r="I444" s="208"/>
      <c r="J444" s="209">
        <f>ROUND(I444*H444,2)</f>
        <v>0</v>
      </c>
      <c r="K444" s="205" t="s">
        <v>801</v>
      </c>
      <c r="L444" s="62"/>
      <c r="M444" s="210" t="s">
        <v>801</v>
      </c>
      <c r="N444" s="211" t="s">
        <v>773</v>
      </c>
      <c r="O444" s="43"/>
      <c r="P444" s="212">
        <f>O444*H444</f>
        <v>0</v>
      </c>
      <c r="Q444" s="212">
        <v>1.1E-4</v>
      </c>
      <c r="R444" s="212">
        <f>Q444*H444</f>
        <v>2.2000000000000001E-4</v>
      </c>
      <c r="S444" s="212">
        <v>0</v>
      </c>
      <c r="T444" s="213">
        <f>S444*H444</f>
        <v>0</v>
      </c>
      <c r="AR444" s="24" t="s">
        <v>910</v>
      </c>
      <c r="AT444" s="24" t="s">
        <v>877</v>
      </c>
      <c r="AU444" s="24" t="s">
        <v>812</v>
      </c>
      <c r="AY444" s="24" t="s">
        <v>874</v>
      </c>
      <c r="BE444" s="214">
        <f>IF(N444="základní",J444,0)</f>
        <v>0</v>
      </c>
      <c r="BF444" s="214">
        <f>IF(N444="snížená",J444,0)</f>
        <v>0</v>
      </c>
      <c r="BG444" s="214">
        <f>IF(N444="zákl. přenesená",J444,0)</f>
        <v>0</v>
      </c>
      <c r="BH444" s="214">
        <f>IF(N444="sníž. přenesená",J444,0)</f>
        <v>0</v>
      </c>
      <c r="BI444" s="214">
        <f>IF(N444="nulová",J444,0)</f>
        <v>0</v>
      </c>
      <c r="BJ444" s="24" t="s">
        <v>810</v>
      </c>
      <c r="BK444" s="214">
        <f>ROUND(I444*H444,2)</f>
        <v>0</v>
      </c>
      <c r="BL444" s="24" t="s">
        <v>910</v>
      </c>
      <c r="BM444" s="24" t="s">
        <v>18</v>
      </c>
    </row>
    <row r="445" spans="2:65" s="1" customFormat="1" ht="27">
      <c r="B445" s="42"/>
      <c r="C445" s="64"/>
      <c r="D445" s="215" t="s">
        <v>884</v>
      </c>
      <c r="E445" s="64"/>
      <c r="F445" s="216" t="s">
        <v>17</v>
      </c>
      <c r="G445" s="64"/>
      <c r="H445" s="64"/>
      <c r="I445" s="171"/>
      <c r="J445" s="64"/>
      <c r="K445" s="64"/>
      <c r="L445" s="62"/>
      <c r="M445" s="217"/>
      <c r="N445" s="43"/>
      <c r="O445" s="43"/>
      <c r="P445" s="43"/>
      <c r="Q445" s="43"/>
      <c r="R445" s="43"/>
      <c r="S445" s="43"/>
      <c r="T445" s="79"/>
      <c r="AT445" s="24" t="s">
        <v>884</v>
      </c>
      <c r="AU445" s="24" t="s">
        <v>812</v>
      </c>
    </row>
    <row r="446" spans="2:65" s="1" customFormat="1" ht="27">
      <c r="B446" s="42"/>
      <c r="C446" s="64"/>
      <c r="D446" s="215" t="s">
        <v>913</v>
      </c>
      <c r="E446" s="64"/>
      <c r="F446" s="231" t="s">
        <v>956</v>
      </c>
      <c r="G446" s="64"/>
      <c r="H446" s="64"/>
      <c r="I446" s="171"/>
      <c r="J446" s="64"/>
      <c r="K446" s="64"/>
      <c r="L446" s="62"/>
      <c r="M446" s="217"/>
      <c r="N446" s="43"/>
      <c r="O446" s="43"/>
      <c r="P446" s="43"/>
      <c r="Q446" s="43"/>
      <c r="R446" s="43"/>
      <c r="S446" s="43"/>
      <c r="T446" s="79"/>
      <c r="AT446" s="24" t="s">
        <v>913</v>
      </c>
      <c r="AU446" s="24" t="s">
        <v>812</v>
      </c>
    </row>
    <row r="447" spans="2:65" s="12" customFormat="1">
      <c r="B447" s="218"/>
      <c r="C447" s="219"/>
      <c r="D447" s="220" t="s">
        <v>886</v>
      </c>
      <c r="E447" s="221" t="s">
        <v>801</v>
      </c>
      <c r="F447" s="222" t="s">
        <v>812</v>
      </c>
      <c r="G447" s="219"/>
      <c r="H447" s="223">
        <v>2</v>
      </c>
      <c r="I447" s="224"/>
      <c r="J447" s="219"/>
      <c r="K447" s="219"/>
      <c r="L447" s="225"/>
      <c r="M447" s="226"/>
      <c r="N447" s="227"/>
      <c r="O447" s="227"/>
      <c r="P447" s="227"/>
      <c r="Q447" s="227"/>
      <c r="R447" s="227"/>
      <c r="S447" s="227"/>
      <c r="T447" s="228"/>
      <c r="AT447" s="229" t="s">
        <v>886</v>
      </c>
      <c r="AU447" s="229" t="s">
        <v>812</v>
      </c>
      <c r="AV447" s="12" t="s">
        <v>812</v>
      </c>
      <c r="AW447" s="12" t="s">
        <v>765</v>
      </c>
      <c r="AX447" s="12" t="s">
        <v>810</v>
      </c>
      <c r="AY447" s="229" t="s">
        <v>874</v>
      </c>
    </row>
    <row r="448" spans="2:65" s="1" customFormat="1" ht="31.5" customHeight="1">
      <c r="B448" s="42"/>
      <c r="C448" s="232" t="s">
        <v>752</v>
      </c>
      <c r="D448" s="232" t="s">
        <v>902</v>
      </c>
      <c r="E448" s="233" t="s">
        <v>19</v>
      </c>
      <c r="F448" s="234" t="s">
        <v>20</v>
      </c>
      <c r="G448" s="235" t="s">
        <v>964</v>
      </c>
      <c r="H448" s="236">
        <v>2</v>
      </c>
      <c r="I448" s="237"/>
      <c r="J448" s="238">
        <f>ROUND(I448*H448,2)</f>
        <v>0</v>
      </c>
      <c r="K448" s="234" t="s">
        <v>801</v>
      </c>
      <c r="L448" s="239"/>
      <c r="M448" s="240" t="s">
        <v>801</v>
      </c>
      <c r="N448" s="241" t="s">
        <v>773</v>
      </c>
      <c r="O448" s="43"/>
      <c r="P448" s="212">
        <f>O448*H448</f>
        <v>0</v>
      </c>
      <c r="Q448" s="212">
        <v>0</v>
      </c>
      <c r="R448" s="212">
        <f>Q448*H448</f>
        <v>0</v>
      </c>
      <c r="S448" s="212">
        <v>0</v>
      </c>
      <c r="T448" s="213">
        <f>S448*H448</f>
        <v>0</v>
      </c>
      <c r="AR448" s="24" t="s">
        <v>932</v>
      </c>
      <c r="AT448" s="24" t="s">
        <v>902</v>
      </c>
      <c r="AU448" s="24" t="s">
        <v>812</v>
      </c>
      <c r="AY448" s="24" t="s">
        <v>874</v>
      </c>
      <c r="BE448" s="214">
        <f>IF(N448="základní",J448,0)</f>
        <v>0</v>
      </c>
      <c r="BF448" s="214">
        <f>IF(N448="snížená",J448,0)</f>
        <v>0</v>
      </c>
      <c r="BG448" s="214">
        <f>IF(N448="zákl. přenesená",J448,0)</f>
        <v>0</v>
      </c>
      <c r="BH448" s="214">
        <f>IF(N448="sníž. přenesená",J448,0)</f>
        <v>0</v>
      </c>
      <c r="BI448" s="214">
        <f>IF(N448="nulová",J448,0)</f>
        <v>0</v>
      </c>
      <c r="BJ448" s="24" t="s">
        <v>810</v>
      </c>
      <c r="BK448" s="214">
        <f>ROUND(I448*H448,2)</f>
        <v>0</v>
      </c>
      <c r="BL448" s="24" t="s">
        <v>910</v>
      </c>
      <c r="BM448" s="24" t="s">
        <v>21</v>
      </c>
    </row>
    <row r="449" spans="2:65" s="1" customFormat="1" ht="27">
      <c r="B449" s="42"/>
      <c r="C449" s="64"/>
      <c r="D449" s="215" t="s">
        <v>884</v>
      </c>
      <c r="E449" s="64"/>
      <c r="F449" s="216" t="s">
        <v>20</v>
      </c>
      <c r="G449" s="64"/>
      <c r="H449" s="64"/>
      <c r="I449" s="171"/>
      <c r="J449" s="64"/>
      <c r="K449" s="64"/>
      <c r="L449" s="62"/>
      <c r="M449" s="217"/>
      <c r="N449" s="43"/>
      <c r="O449" s="43"/>
      <c r="P449" s="43"/>
      <c r="Q449" s="43"/>
      <c r="R449" s="43"/>
      <c r="S449" s="43"/>
      <c r="T449" s="79"/>
      <c r="AT449" s="24" t="s">
        <v>884</v>
      </c>
      <c r="AU449" s="24" t="s">
        <v>812</v>
      </c>
    </row>
    <row r="450" spans="2:65" s="1" customFormat="1" ht="27">
      <c r="B450" s="42"/>
      <c r="C450" s="64"/>
      <c r="D450" s="220" t="s">
        <v>913</v>
      </c>
      <c r="E450" s="64"/>
      <c r="F450" s="242" t="s">
        <v>956</v>
      </c>
      <c r="G450" s="64"/>
      <c r="H450" s="64"/>
      <c r="I450" s="171"/>
      <c r="J450" s="64"/>
      <c r="K450" s="64"/>
      <c r="L450" s="62"/>
      <c r="M450" s="217"/>
      <c r="N450" s="43"/>
      <c r="O450" s="43"/>
      <c r="P450" s="43"/>
      <c r="Q450" s="43"/>
      <c r="R450" s="43"/>
      <c r="S450" s="43"/>
      <c r="T450" s="79"/>
      <c r="AT450" s="24" t="s">
        <v>913</v>
      </c>
      <c r="AU450" s="24" t="s">
        <v>812</v>
      </c>
    </row>
    <row r="451" spans="2:65" s="1" customFormat="1" ht="31.5" customHeight="1">
      <c r="B451" s="42"/>
      <c r="C451" s="203" t="s">
        <v>22</v>
      </c>
      <c r="D451" s="203" t="s">
        <v>877</v>
      </c>
      <c r="E451" s="204" t="s">
        <v>23</v>
      </c>
      <c r="F451" s="205" t="s">
        <v>24</v>
      </c>
      <c r="G451" s="206" t="s">
        <v>964</v>
      </c>
      <c r="H451" s="207">
        <v>1</v>
      </c>
      <c r="I451" s="208"/>
      <c r="J451" s="209">
        <f>ROUND(I451*H451,2)</f>
        <v>0</v>
      </c>
      <c r="K451" s="205" t="s">
        <v>801</v>
      </c>
      <c r="L451" s="62"/>
      <c r="M451" s="210" t="s">
        <v>801</v>
      </c>
      <c r="N451" s="211" t="s">
        <v>773</v>
      </c>
      <c r="O451" s="43"/>
      <c r="P451" s="212">
        <f>O451*H451</f>
        <v>0</v>
      </c>
      <c r="Q451" s="212">
        <v>1.1E-4</v>
      </c>
      <c r="R451" s="212">
        <f>Q451*H451</f>
        <v>1.1E-4</v>
      </c>
      <c r="S451" s="212">
        <v>0</v>
      </c>
      <c r="T451" s="213">
        <f>S451*H451</f>
        <v>0</v>
      </c>
      <c r="AR451" s="24" t="s">
        <v>910</v>
      </c>
      <c r="AT451" s="24" t="s">
        <v>877</v>
      </c>
      <c r="AU451" s="24" t="s">
        <v>812</v>
      </c>
      <c r="AY451" s="24" t="s">
        <v>874</v>
      </c>
      <c r="BE451" s="214">
        <f>IF(N451="základní",J451,0)</f>
        <v>0</v>
      </c>
      <c r="BF451" s="214">
        <f>IF(N451="snížená",J451,0)</f>
        <v>0</v>
      </c>
      <c r="BG451" s="214">
        <f>IF(N451="zákl. přenesená",J451,0)</f>
        <v>0</v>
      </c>
      <c r="BH451" s="214">
        <f>IF(N451="sníž. přenesená",J451,0)</f>
        <v>0</v>
      </c>
      <c r="BI451" s="214">
        <f>IF(N451="nulová",J451,0)</f>
        <v>0</v>
      </c>
      <c r="BJ451" s="24" t="s">
        <v>810</v>
      </c>
      <c r="BK451" s="214">
        <f>ROUND(I451*H451,2)</f>
        <v>0</v>
      </c>
      <c r="BL451" s="24" t="s">
        <v>910</v>
      </c>
      <c r="BM451" s="24" t="s">
        <v>25</v>
      </c>
    </row>
    <row r="452" spans="2:65" s="1" customFormat="1" ht="27">
      <c r="B452" s="42"/>
      <c r="C452" s="64"/>
      <c r="D452" s="215" t="s">
        <v>884</v>
      </c>
      <c r="E452" s="64"/>
      <c r="F452" s="216" t="s">
        <v>24</v>
      </c>
      <c r="G452" s="64"/>
      <c r="H452" s="64"/>
      <c r="I452" s="171"/>
      <c r="J452" s="64"/>
      <c r="K452" s="64"/>
      <c r="L452" s="62"/>
      <c r="M452" s="217"/>
      <c r="N452" s="43"/>
      <c r="O452" s="43"/>
      <c r="P452" s="43"/>
      <c r="Q452" s="43"/>
      <c r="R452" s="43"/>
      <c r="S452" s="43"/>
      <c r="T452" s="79"/>
      <c r="AT452" s="24" t="s">
        <v>884</v>
      </c>
      <c r="AU452" s="24" t="s">
        <v>812</v>
      </c>
    </row>
    <row r="453" spans="2:65" s="1" customFormat="1" ht="27">
      <c r="B453" s="42"/>
      <c r="C453" s="64"/>
      <c r="D453" s="215" t="s">
        <v>913</v>
      </c>
      <c r="E453" s="64"/>
      <c r="F453" s="231" t="s">
        <v>956</v>
      </c>
      <c r="G453" s="64"/>
      <c r="H453" s="64"/>
      <c r="I453" s="171"/>
      <c r="J453" s="64"/>
      <c r="K453" s="64"/>
      <c r="L453" s="62"/>
      <c r="M453" s="217"/>
      <c r="N453" s="43"/>
      <c r="O453" s="43"/>
      <c r="P453" s="43"/>
      <c r="Q453" s="43"/>
      <c r="R453" s="43"/>
      <c r="S453" s="43"/>
      <c r="T453" s="79"/>
      <c r="AT453" s="24" t="s">
        <v>913</v>
      </c>
      <c r="AU453" s="24" t="s">
        <v>812</v>
      </c>
    </row>
    <row r="454" spans="2:65" s="12" customFormat="1">
      <c r="B454" s="218"/>
      <c r="C454" s="219"/>
      <c r="D454" s="220" t="s">
        <v>886</v>
      </c>
      <c r="E454" s="221" t="s">
        <v>801</v>
      </c>
      <c r="F454" s="222" t="s">
        <v>810</v>
      </c>
      <c r="G454" s="219"/>
      <c r="H454" s="223">
        <v>1</v>
      </c>
      <c r="I454" s="224"/>
      <c r="J454" s="219"/>
      <c r="K454" s="219"/>
      <c r="L454" s="225"/>
      <c r="M454" s="226"/>
      <c r="N454" s="227"/>
      <c r="O454" s="227"/>
      <c r="P454" s="227"/>
      <c r="Q454" s="227"/>
      <c r="R454" s="227"/>
      <c r="S454" s="227"/>
      <c r="T454" s="228"/>
      <c r="AT454" s="229" t="s">
        <v>886</v>
      </c>
      <c r="AU454" s="229" t="s">
        <v>812</v>
      </c>
      <c r="AV454" s="12" t="s">
        <v>812</v>
      </c>
      <c r="AW454" s="12" t="s">
        <v>765</v>
      </c>
      <c r="AX454" s="12" t="s">
        <v>810</v>
      </c>
      <c r="AY454" s="229" t="s">
        <v>874</v>
      </c>
    </row>
    <row r="455" spans="2:65" s="1" customFormat="1" ht="31.5" customHeight="1">
      <c r="B455" s="42"/>
      <c r="C455" s="232" t="s">
        <v>26</v>
      </c>
      <c r="D455" s="232" t="s">
        <v>902</v>
      </c>
      <c r="E455" s="233" t="s">
        <v>27</v>
      </c>
      <c r="F455" s="234" t="s">
        <v>28</v>
      </c>
      <c r="G455" s="235" t="s">
        <v>964</v>
      </c>
      <c r="H455" s="236">
        <v>1</v>
      </c>
      <c r="I455" s="237"/>
      <c r="J455" s="238">
        <f>ROUND(I455*H455,2)</f>
        <v>0</v>
      </c>
      <c r="K455" s="234" t="s">
        <v>801</v>
      </c>
      <c r="L455" s="239"/>
      <c r="M455" s="240" t="s">
        <v>801</v>
      </c>
      <c r="N455" s="241" t="s">
        <v>773</v>
      </c>
      <c r="O455" s="43"/>
      <c r="P455" s="212">
        <f>O455*H455</f>
        <v>0</v>
      </c>
      <c r="Q455" s="212">
        <v>0</v>
      </c>
      <c r="R455" s="212">
        <f>Q455*H455</f>
        <v>0</v>
      </c>
      <c r="S455" s="212">
        <v>0</v>
      </c>
      <c r="T455" s="213">
        <f>S455*H455</f>
        <v>0</v>
      </c>
      <c r="AR455" s="24" t="s">
        <v>932</v>
      </c>
      <c r="AT455" s="24" t="s">
        <v>902</v>
      </c>
      <c r="AU455" s="24" t="s">
        <v>812</v>
      </c>
      <c r="AY455" s="24" t="s">
        <v>874</v>
      </c>
      <c r="BE455" s="214">
        <f>IF(N455="základní",J455,0)</f>
        <v>0</v>
      </c>
      <c r="BF455" s="214">
        <f>IF(N455="snížená",J455,0)</f>
        <v>0</v>
      </c>
      <c r="BG455" s="214">
        <f>IF(N455="zákl. přenesená",J455,0)</f>
        <v>0</v>
      </c>
      <c r="BH455" s="214">
        <f>IF(N455="sníž. přenesená",J455,0)</f>
        <v>0</v>
      </c>
      <c r="BI455" s="214">
        <f>IF(N455="nulová",J455,0)</f>
        <v>0</v>
      </c>
      <c r="BJ455" s="24" t="s">
        <v>810</v>
      </c>
      <c r="BK455" s="214">
        <f>ROUND(I455*H455,2)</f>
        <v>0</v>
      </c>
      <c r="BL455" s="24" t="s">
        <v>910</v>
      </c>
      <c r="BM455" s="24" t="s">
        <v>29</v>
      </c>
    </row>
    <row r="456" spans="2:65" s="1" customFormat="1" ht="27">
      <c r="B456" s="42"/>
      <c r="C456" s="64"/>
      <c r="D456" s="215" t="s">
        <v>884</v>
      </c>
      <c r="E456" s="64"/>
      <c r="F456" s="216" t="s">
        <v>28</v>
      </c>
      <c r="G456" s="64"/>
      <c r="H456" s="64"/>
      <c r="I456" s="171"/>
      <c r="J456" s="64"/>
      <c r="K456" s="64"/>
      <c r="L456" s="62"/>
      <c r="M456" s="217"/>
      <c r="N456" s="43"/>
      <c r="O456" s="43"/>
      <c r="P456" s="43"/>
      <c r="Q456" s="43"/>
      <c r="R456" s="43"/>
      <c r="S456" s="43"/>
      <c r="T456" s="79"/>
      <c r="AT456" s="24" t="s">
        <v>884</v>
      </c>
      <c r="AU456" s="24" t="s">
        <v>812</v>
      </c>
    </row>
    <row r="457" spans="2:65" s="1" customFormat="1" ht="27">
      <c r="B457" s="42"/>
      <c r="C457" s="64"/>
      <c r="D457" s="220" t="s">
        <v>913</v>
      </c>
      <c r="E457" s="64"/>
      <c r="F457" s="242" t="s">
        <v>956</v>
      </c>
      <c r="G457" s="64"/>
      <c r="H457" s="64"/>
      <c r="I457" s="171"/>
      <c r="J457" s="64"/>
      <c r="K457" s="64"/>
      <c r="L457" s="62"/>
      <c r="M457" s="217"/>
      <c r="N457" s="43"/>
      <c r="O457" s="43"/>
      <c r="P457" s="43"/>
      <c r="Q457" s="43"/>
      <c r="R457" s="43"/>
      <c r="S457" s="43"/>
      <c r="T457" s="79"/>
      <c r="AT457" s="24" t="s">
        <v>913</v>
      </c>
      <c r="AU457" s="24" t="s">
        <v>812</v>
      </c>
    </row>
    <row r="458" spans="2:65" s="1" customFormat="1" ht="31.5" customHeight="1">
      <c r="B458" s="42"/>
      <c r="C458" s="203" t="s">
        <v>30</v>
      </c>
      <c r="D458" s="203" t="s">
        <v>877</v>
      </c>
      <c r="E458" s="204" t="s">
        <v>31</v>
      </c>
      <c r="F458" s="205" t="s">
        <v>32</v>
      </c>
      <c r="G458" s="206" t="s">
        <v>964</v>
      </c>
      <c r="H458" s="207">
        <v>1</v>
      </c>
      <c r="I458" s="208"/>
      <c r="J458" s="209">
        <f>ROUND(I458*H458,2)</f>
        <v>0</v>
      </c>
      <c r="K458" s="205" t="s">
        <v>801</v>
      </c>
      <c r="L458" s="62"/>
      <c r="M458" s="210" t="s">
        <v>801</v>
      </c>
      <c r="N458" s="211" t="s">
        <v>773</v>
      </c>
      <c r="O458" s="43"/>
      <c r="P458" s="212">
        <f>O458*H458</f>
        <v>0</v>
      </c>
      <c r="Q458" s="212">
        <v>1.1E-4</v>
      </c>
      <c r="R458" s="212">
        <f>Q458*H458</f>
        <v>1.1E-4</v>
      </c>
      <c r="S458" s="212">
        <v>0</v>
      </c>
      <c r="T458" s="213">
        <f>S458*H458</f>
        <v>0</v>
      </c>
      <c r="AR458" s="24" t="s">
        <v>910</v>
      </c>
      <c r="AT458" s="24" t="s">
        <v>877</v>
      </c>
      <c r="AU458" s="24" t="s">
        <v>812</v>
      </c>
      <c r="AY458" s="24" t="s">
        <v>874</v>
      </c>
      <c r="BE458" s="214">
        <f>IF(N458="základní",J458,0)</f>
        <v>0</v>
      </c>
      <c r="BF458" s="214">
        <f>IF(N458="snížená",J458,0)</f>
        <v>0</v>
      </c>
      <c r="BG458" s="214">
        <f>IF(N458="zákl. přenesená",J458,0)</f>
        <v>0</v>
      </c>
      <c r="BH458" s="214">
        <f>IF(N458="sníž. přenesená",J458,0)</f>
        <v>0</v>
      </c>
      <c r="BI458" s="214">
        <f>IF(N458="nulová",J458,0)</f>
        <v>0</v>
      </c>
      <c r="BJ458" s="24" t="s">
        <v>810</v>
      </c>
      <c r="BK458" s="214">
        <f>ROUND(I458*H458,2)</f>
        <v>0</v>
      </c>
      <c r="BL458" s="24" t="s">
        <v>910</v>
      </c>
      <c r="BM458" s="24" t="s">
        <v>33</v>
      </c>
    </row>
    <row r="459" spans="2:65" s="1" customFormat="1" ht="27">
      <c r="B459" s="42"/>
      <c r="C459" s="64"/>
      <c r="D459" s="215" t="s">
        <v>884</v>
      </c>
      <c r="E459" s="64"/>
      <c r="F459" s="216" t="s">
        <v>32</v>
      </c>
      <c r="G459" s="64"/>
      <c r="H459" s="64"/>
      <c r="I459" s="171"/>
      <c r="J459" s="64"/>
      <c r="K459" s="64"/>
      <c r="L459" s="62"/>
      <c r="M459" s="217"/>
      <c r="N459" s="43"/>
      <c r="O459" s="43"/>
      <c r="P459" s="43"/>
      <c r="Q459" s="43"/>
      <c r="R459" s="43"/>
      <c r="S459" s="43"/>
      <c r="T459" s="79"/>
      <c r="AT459" s="24" t="s">
        <v>884</v>
      </c>
      <c r="AU459" s="24" t="s">
        <v>812</v>
      </c>
    </row>
    <row r="460" spans="2:65" s="1" customFormat="1" ht="27">
      <c r="B460" s="42"/>
      <c r="C460" s="64"/>
      <c r="D460" s="215" t="s">
        <v>913</v>
      </c>
      <c r="E460" s="64"/>
      <c r="F460" s="231" t="s">
        <v>956</v>
      </c>
      <c r="G460" s="64"/>
      <c r="H460" s="64"/>
      <c r="I460" s="171"/>
      <c r="J460" s="64"/>
      <c r="K460" s="64"/>
      <c r="L460" s="62"/>
      <c r="M460" s="217"/>
      <c r="N460" s="43"/>
      <c r="O460" s="43"/>
      <c r="P460" s="43"/>
      <c r="Q460" s="43"/>
      <c r="R460" s="43"/>
      <c r="S460" s="43"/>
      <c r="T460" s="79"/>
      <c r="AT460" s="24" t="s">
        <v>913</v>
      </c>
      <c r="AU460" s="24" t="s">
        <v>812</v>
      </c>
    </row>
    <row r="461" spans="2:65" s="12" customFormat="1">
      <c r="B461" s="218"/>
      <c r="C461" s="219"/>
      <c r="D461" s="220" t="s">
        <v>886</v>
      </c>
      <c r="E461" s="221" t="s">
        <v>801</v>
      </c>
      <c r="F461" s="222" t="s">
        <v>810</v>
      </c>
      <c r="G461" s="219"/>
      <c r="H461" s="223">
        <v>1</v>
      </c>
      <c r="I461" s="224"/>
      <c r="J461" s="219"/>
      <c r="K461" s="219"/>
      <c r="L461" s="225"/>
      <c r="M461" s="226"/>
      <c r="N461" s="227"/>
      <c r="O461" s="227"/>
      <c r="P461" s="227"/>
      <c r="Q461" s="227"/>
      <c r="R461" s="227"/>
      <c r="S461" s="227"/>
      <c r="T461" s="228"/>
      <c r="AT461" s="229" t="s">
        <v>886</v>
      </c>
      <c r="AU461" s="229" t="s">
        <v>812</v>
      </c>
      <c r="AV461" s="12" t="s">
        <v>812</v>
      </c>
      <c r="AW461" s="12" t="s">
        <v>765</v>
      </c>
      <c r="AX461" s="12" t="s">
        <v>810</v>
      </c>
      <c r="AY461" s="229" t="s">
        <v>874</v>
      </c>
    </row>
    <row r="462" spans="2:65" s="1" customFormat="1" ht="31.5" customHeight="1">
      <c r="B462" s="42"/>
      <c r="C462" s="232" t="s">
        <v>34</v>
      </c>
      <c r="D462" s="232" t="s">
        <v>902</v>
      </c>
      <c r="E462" s="233" t="s">
        <v>35</v>
      </c>
      <c r="F462" s="234" t="s">
        <v>36</v>
      </c>
      <c r="G462" s="235" t="s">
        <v>964</v>
      </c>
      <c r="H462" s="236">
        <v>1</v>
      </c>
      <c r="I462" s="237"/>
      <c r="J462" s="238">
        <f>ROUND(I462*H462,2)</f>
        <v>0</v>
      </c>
      <c r="K462" s="234" t="s">
        <v>801</v>
      </c>
      <c r="L462" s="239"/>
      <c r="M462" s="240" t="s">
        <v>801</v>
      </c>
      <c r="N462" s="241" t="s">
        <v>773</v>
      </c>
      <c r="O462" s="43"/>
      <c r="P462" s="212">
        <f>O462*H462</f>
        <v>0</v>
      </c>
      <c r="Q462" s="212">
        <v>0</v>
      </c>
      <c r="R462" s="212">
        <f>Q462*H462</f>
        <v>0</v>
      </c>
      <c r="S462" s="212">
        <v>0</v>
      </c>
      <c r="T462" s="213">
        <f>S462*H462</f>
        <v>0</v>
      </c>
      <c r="AR462" s="24" t="s">
        <v>932</v>
      </c>
      <c r="AT462" s="24" t="s">
        <v>902</v>
      </c>
      <c r="AU462" s="24" t="s">
        <v>812</v>
      </c>
      <c r="AY462" s="24" t="s">
        <v>874</v>
      </c>
      <c r="BE462" s="214">
        <f>IF(N462="základní",J462,0)</f>
        <v>0</v>
      </c>
      <c r="BF462" s="214">
        <f>IF(N462="snížená",J462,0)</f>
        <v>0</v>
      </c>
      <c r="BG462" s="214">
        <f>IF(N462="zákl. přenesená",J462,0)</f>
        <v>0</v>
      </c>
      <c r="BH462" s="214">
        <f>IF(N462="sníž. přenesená",J462,0)</f>
        <v>0</v>
      </c>
      <c r="BI462" s="214">
        <f>IF(N462="nulová",J462,0)</f>
        <v>0</v>
      </c>
      <c r="BJ462" s="24" t="s">
        <v>810</v>
      </c>
      <c r="BK462" s="214">
        <f>ROUND(I462*H462,2)</f>
        <v>0</v>
      </c>
      <c r="BL462" s="24" t="s">
        <v>910</v>
      </c>
      <c r="BM462" s="24" t="s">
        <v>37</v>
      </c>
    </row>
    <row r="463" spans="2:65" s="1" customFormat="1" ht="27">
      <c r="B463" s="42"/>
      <c r="C463" s="64"/>
      <c r="D463" s="215" t="s">
        <v>884</v>
      </c>
      <c r="E463" s="64"/>
      <c r="F463" s="216" t="s">
        <v>36</v>
      </c>
      <c r="G463" s="64"/>
      <c r="H463" s="64"/>
      <c r="I463" s="171"/>
      <c r="J463" s="64"/>
      <c r="K463" s="64"/>
      <c r="L463" s="62"/>
      <c r="M463" s="217"/>
      <c r="N463" s="43"/>
      <c r="O463" s="43"/>
      <c r="P463" s="43"/>
      <c r="Q463" s="43"/>
      <c r="R463" s="43"/>
      <c r="S463" s="43"/>
      <c r="T463" s="79"/>
      <c r="AT463" s="24" t="s">
        <v>884</v>
      </c>
      <c r="AU463" s="24" t="s">
        <v>812</v>
      </c>
    </row>
    <row r="464" spans="2:65" s="1" customFormat="1" ht="27">
      <c r="B464" s="42"/>
      <c r="C464" s="64"/>
      <c r="D464" s="220" t="s">
        <v>913</v>
      </c>
      <c r="E464" s="64"/>
      <c r="F464" s="242" t="s">
        <v>956</v>
      </c>
      <c r="G464" s="64"/>
      <c r="H464" s="64"/>
      <c r="I464" s="171"/>
      <c r="J464" s="64"/>
      <c r="K464" s="64"/>
      <c r="L464" s="62"/>
      <c r="M464" s="217"/>
      <c r="N464" s="43"/>
      <c r="O464" s="43"/>
      <c r="P464" s="43"/>
      <c r="Q464" s="43"/>
      <c r="R464" s="43"/>
      <c r="S464" s="43"/>
      <c r="T464" s="79"/>
      <c r="AT464" s="24" t="s">
        <v>913</v>
      </c>
      <c r="AU464" s="24" t="s">
        <v>812</v>
      </c>
    </row>
    <row r="465" spans="2:65" s="1" customFormat="1" ht="22.5" customHeight="1">
      <c r="B465" s="42"/>
      <c r="C465" s="203" t="s">
        <v>38</v>
      </c>
      <c r="D465" s="203" t="s">
        <v>877</v>
      </c>
      <c r="E465" s="204" t="s">
        <v>39</v>
      </c>
      <c r="F465" s="205" t="s">
        <v>0</v>
      </c>
      <c r="G465" s="206" t="s">
        <v>925</v>
      </c>
      <c r="H465" s="207">
        <v>2.7</v>
      </c>
      <c r="I465" s="208"/>
      <c r="J465" s="209">
        <f>ROUND(I465*H465,2)</f>
        <v>0</v>
      </c>
      <c r="K465" s="205" t="s">
        <v>801</v>
      </c>
      <c r="L465" s="62"/>
      <c r="M465" s="210" t="s">
        <v>801</v>
      </c>
      <c r="N465" s="211" t="s">
        <v>773</v>
      </c>
      <c r="O465" s="43"/>
      <c r="P465" s="212">
        <f>O465*H465</f>
        <v>0</v>
      </c>
      <c r="Q465" s="212">
        <v>1.1E-4</v>
      </c>
      <c r="R465" s="212">
        <f>Q465*H465</f>
        <v>2.9700000000000001E-4</v>
      </c>
      <c r="S465" s="212">
        <v>0</v>
      </c>
      <c r="T465" s="213">
        <f>S465*H465</f>
        <v>0</v>
      </c>
      <c r="AR465" s="24" t="s">
        <v>910</v>
      </c>
      <c r="AT465" s="24" t="s">
        <v>877</v>
      </c>
      <c r="AU465" s="24" t="s">
        <v>812</v>
      </c>
      <c r="AY465" s="24" t="s">
        <v>874</v>
      </c>
      <c r="BE465" s="214">
        <f>IF(N465="základní",J465,0)</f>
        <v>0</v>
      </c>
      <c r="BF465" s="214">
        <f>IF(N465="snížená",J465,0)</f>
        <v>0</v>
      </c>
      <c r="BG465" s="214">
        <f>IF(N465="zákl. přenesená",J465,0)</f>
        <v>0</v>
      </c>
      <c r="BH465" s="214">
        <f>IF(N465="sníž. přenesená",J465,0)</f>
        <v>0</v>
      </c>
      <c r="BI465" s="214">
        <f>IF(N465="nulová",J465,0)</f>
        <v>0</v>
      </c>
      <c r="BJ465" s="24" t="s">
        <v>810</v>
      </c>
      <c r="BK465" s="214">
        <f>ROUND(I465*H465,2)</f>
        <v>0</v>
      </c>
      <c r="BL465" s="24" t="s">
        <v>910</v>
      </c>
      <c r="BM465" s="24" t="s">
        <v>40</v>
      </c>
    </row>
    <row r="466" spans="2:65" s="1" customFormat="1">
      <c r="B466" s="42"/>
      <c r="C466" s="64"/>
      <c r="D466" s="215" t="s">
        <v>884</v>
      </c>
      <c r="E466" s="64"/>
      <c r="F466" s="216" t="s">
        <v>0</v>
      </c>
      <c r="G466" s="64"/>
      <c r="H466" s="64"/>
      <c r="I466" s="171"/>
      <c r="J466" s="64"/>
      <c r="K466" s="64"/>
      <c r="L466" s="62"/>
      <c r="M466" s="217"/>
      <c r="N466" s="43"/>
      <c r="O466" s="43"/>
      <c r="P466" s="43"/>
      <c r="Q466" s="43"/>
      <c r="R466" s="43"/>
      <c r="S466" s="43"/>
      <c r="T466" s="79"/>
      <c r="AT466" s="24" t="s">
        <v>884</v>
      </c>
      <c r="AU466" s="24" t="s">
        <v>812</v>
      </c>
    </row>
    <row r="467" spans="2:65" s="1" customFormat="1" ht="27">
      <c r="B467" s="42"/>
      <c r="C467" s="64"/>
      <c r="D467" s="215" t="s">
        <v>913</v>
      </c>
      <c r="E467" s="64"/>
      <c r="F467" s="231" t="s">
        <v>956</v>
      </c>
      <c r="G467" s="64"/>
      <c r="H467" s="64"/>
      <c r="I467" s="171"/>
      <c r="J467" s="64"/>
      <c r="K467" s="64"/>
      <c r="L467" s="62"/>
      <c r="M467" s="217"/>
      <c r="N467" s="43"/>
      <c r="O467" s="43"/>
      <c r="P467" s="43"/>
      <c r="Q467" s="43"/>
      <c r="R467" s="43"/>
      <c r="S467" s="43"/>
      <c r="T467" s="79"/>
      <c r="AT467" s="24" t="s">
        <v>913</v>
      </c>
      <c r="AU467" s="24" t="s">
        <v>812</v>
      </c>
    </row>
    <row r="468" spans="2:65" s="12" customFormat="1">
      <c r="B468" s="218"/>
      <c r="C468" s="219"/>
      <c r="D468" s="220" t="s">
        <v>886</v>
      </c>
      <c r="E468" s="221" t="s">
        <v>801</v>
      </c>
      <c r="F468" s="222" t="s">
        <v>2</v>
      </c>
      <c r="G468" s="219"/>
      <c r="H468" s="223">
        <v>2.7</v>
      </c>
      <c r="I468" s="224"/>
      <c r="J468" s="219"/>
      <c r="K468" s="219"/>
      <c r="L468" s="225"/>
      <c r="M468" s="226"/>
      <c r="N468" s="227"/>
      <c r="O468" s="227"/>
      <c r="P468" s="227"/>
      <c r="Q468" s="227"/>
      <c r="R468" s="227"/>
      <c r="S468" s="227"/>
      <c r="T468" s="228"/>
      <c r="AT468" s="229" t="s">
        <v>886</v>
      </c>
      <c r="AU468" s="229" t="s">
        <v>812</v>
      </c>
      <c r="AV468" s="12" t="s">
        <v>812</v>
      </c>
      <c r="AW468" s="12" t="s">
        <v>765</v>
      </c>
      <c r="AX468" s="12" t="s">
        <v>810</v>
      </c>
      <c r="AY468" s="229" t="s">
        <v>874</v>
      </c>
    </row>
    <row r="469" spans="2:65" s="1" customFormat="1" ht="22.5" customHeight="1">
      <c r="B469" s="42"/>
      <c r="C469" s="232" t="s">
        <v>41</v>
      </c>
      <c r="D469" s="232" t="s">
        <v>902</v>
      </c>
      <c r="E469" s="233" t="s">
        <v>42</v>
      </c>
      <c r="F469" s="234" t="s">
        <v>5</v>
      </c>
      <c r="G469" s="235" t="s">
        <v>925</v>
      </c>
      <c r="H469" s="236">
        <v>2.7</v>
      </c>
      <c r="I469" s="237"/>
      <c r="J469" s="238">
        <f>ROUND(I469*H469,2)</f>
        <v>0</v>
      </c>
      <c r="K469" s="234" t="s">
        <v>801</v>
      </c>
      <c r="L469" s="239"/>
      <c r="M469" s="240" t="s">
        <v>801</v>
      </c>
      <c r="N469" s="241" t="s">
        <v>773</v>
      </c>
      <c r="O469" s="43"/>
      <c r="P469" s="212">
        <f>O469*H469</f>
        <v>0</v>
      </c>
      <c r="Q469" s="212">
        <v>0</v>
      </c>
      <c r="R469" s="212">
        <f>Q469*H469</f>
        <v>0</v>
      </c>
      <c r="S469" s="212">
        <v>0</v>
      </c>
      <c r="T469" s="213">
        <f>S469*H469</f>
        <v>0</v>
      </c>
      <c r="AR469" s="24" t="s">
        <v>932</v>
      </c>
      <c r="AT469" s="24" t="s">
        <v>902</v>
      </c>
      <c r="AU469" s="24" t="s">
        <v>812</v>
      </c>
      <c r="AY469" s="24" t="s">
        <v>874</v>
      </c>
      <c r="BE469" s="214">
        <f>IF(N469="základní",J469,0)</f>
        <v>0</v>
      </c>
      <c r="BF469" s="214">
        <f>IF(N469="snížená",J469,0)</f>
        <v>0</v>
      </c>
      <c r="BG469" s="214">
        <f>IF(N469="zákl. přenesená",J469,0)</f>
        <v>0</v>
      </c>
      <c r="BH469" s="214">
        <f>IF(N469="sníž. přenesená",J469,0)</f>
        <v>0</v>
      </c>
      <c r="BI469" s="214">
        <f>IF(N469="nulová",J469,0)</f>
        <v>0</v>
      </c>
      <c r="BJ469" s="24" t="s">
        <v>810</v>
      </c>
      <c r="BK469" s="214">
        <f>ROUND(I469*H469,2)</f>
        <v>0</v>
      </c>
      <c r="BL469" s="24" t="s">
        <v>910</v>
      </c>
      <c r="BM469" s="24" t="s">
        <v>43</v>
      </c>
    </row>
    <row r="470" spans="2:65" s="1" customFormat="1">
      <c r="B470" s="42"/>
      <c r="C470" s="64"/>
      <c r="D470" s="215" t="s">
        <v>884</v>
      </c>
      <c r="E470" s="64"/>
      <c r="F470" s="216" t="s">
        <v>5</v>
      </c>
      <c r="G470" s="64"/>
      <c r="H470" s="64"/>
      <c r="I470" s="171"/>
      <c r="J470" s="64"/>
      <c r="K470" s="64"/>
      <c r="L470" s="62"/>
      <c r="M470" s="217"/>
      <c r="N470" s="43"/>
      <c r="O470" s="43"/>
      <c r="P470" s="43"/>
      <c r="Q470" s="43"/>
      <c r="R470" s="43"/>
      <c r="S470" s="43"/>
      <c r="T470" s="79"/>
      <c r="AT470" s="24" t="s">
        <v>884</v>
      </c>
      <c r="AU470" s="24" t="s">
        <v>812</v>
      </c>
    </row>
    <row r="471" spans="2:65" s="1" customFormat="1" ht="27">
      <c r="B471" s="42"/>
      <c r="C471" s="64"/>
      <c r="D471" s="220" t="s">
        <v>913</v>
      </c>
      <c r="E471" s="64"/>
      <c r="F471" s="242" t="s">
        <v>956</v>
      </c>
      <c r="G471" s="64"/>
      <c r="H471" s="64"/>
      <c r="I471" s="171"/>
      <c r="J471" s="64"/>
      <c r="K471" s="64"/>
      <c r="L471" s="62"/>
      <c r="M471" s="217"/>
      <c r="N471" s="43"/>
      <c r="O471" s="43"/>
      <c r="P471" s="43"/>
      <c r="Q471" s="43"/>
      <c r="R471" s="43"/>
      <c r="S471" s="43"/>
      <c r="T471" s="79"/>
      <c r="AT471" s="24" t="s">
        <v>913</v>
      </c>
      <c r="AU471" s="24" t="s">
        <v>812</v>
      </c>
    </row>
    <row r="472" spans="2:65" s="1" customFormat="1" ht="44.25" customHeight="1">
      <c r="B472" s="42"/>
      <c r="C472" s="203" t="s">
        <v>44</v>
      </c>
      <c r="D472" s="203" t="s">
        <v>877</v>
      </c>
      <c r="E472" s="204" t="s">
        <v>45</v>
      </c>
      <c r="F472" s="205" t="s">
        <v>9</v>
      </c>
      <c r="G472" s="206" t="s">
        <v>964</v>
      </c>
      <c r="H472" s="207">
        <v>2</v>
      </c>
      <c r="I472" s="208"/>
      <c r="J472" s="209">
        <f>ROUND(I472*H472,2)</f>
        <v>0</v>
      </c>
      <c r="K472" s="205" t="s">
        <v>801</v>
      </c>
      <c r="L472" s="62"/>
      <c r="M472" s="210" t="s">
        <v>801</v>
      </c>
      <c r="N472" s="211" t="s">
        <v>773</v>
      </c>
      <c r="O472" s="43"/>
      <c r="P472" s="212">
        <f>O472*H472</f>
        <v>0</v>
      </c>
      <c r="Q472" s="212">
        <v>1.1E-4</v>
      </c>
      <c r="R472" s="212">
        <f>Q472*H472</f>
        <v>2.2000000000000001E-4</v>
      </c>
      <c r="S472" s="212">
        <v>0</v>
      </c>
      <c r="T472" s="213">
        <f>S472*H472</f>
        <v>0</v>
      </c>
      <c r="AR472" s="24" t="s">
        <v>910</v>
      </c>
      <c r="AT472" s="24" t="s">
        <v>877</v>
      </c>
      <c r="AU472" s="24" t="s">
        <v>812</v>
      </c>
      <c r="AY472" s="24" t="s">
        <v>874</v>
      </c>
      <c r="BE472" s="214">
        <f>IF(N472="základní",J472,0)</f>
        <v>0</v>
      </c>
      <c r="BF472" s="214">
        <f>IF(N472="snížená",J472,0)</f>
        <v>0</v>
      </c>
      <c r="BG472" s="214">
        <f>IF(N472="zákl. přenesená",J472,0)</f>
        <v>0</v>
      </c>
      <c r="BH472" s="214">
        <f>IF(N472="sníž. přenesená",J472,0)</f>
        <v>0</v>
      </c>
      <c r="BI472" s="214">
        <f>IF(N472="nulová",J472,0)</f>
        <v>0</v>
      </c>
      <c r="BJ472" s="24" t="s">
        <v>810</v>
      </c>
      <c r="BK472" s="214">
        <f>ROUND(I472*H472,2)</f>
        <v>0</v>
      </c>
      <c r="BL472" s="24" t="s">
        <v>910</v>
      </c>
      <c r="BM472" s="24" t="s">
        <v>46</v>
      </c>
    </row>
    <row r="473" spans="2:65" s="1" customFormat="1" ht="40.5">
      <c r="B473" s="42"/>
      <c r="C473" s="64"/>
      <c r="D473" s="215" t="s">
        <v>884</v>
      </c>
      <c r="E473" s="64"/>
      <c r="F473" s="216" t="s">
        <v>9</v>
      </c>
      <c r="G473" s="64"/>
      <c r="H473" s="64"/>
      <c r="I473" s="171"/>
      <c r="J473" s="64"/>
      <c r="K473" s="64"/>
      <c r="L473" s="62"/>
      <c r="M473" s="217"/>
      <c r="N473" s="43"/>
      <c r="O473" s="43"/>
      <c r="P473" s="43"/>
      <c r="Q473" s="43"/>
      <c r="R473" s="43"/>
      <c r="S473" s="43"/>
      <c r="T473" s="79"/>
      <c r="AT473" s="24" t="s">
        <v>884</v>
      </c>
      <c r="AU473" s="24" t="s">
        <v>812</v>
      </c>
    </row>
    <row r="474" spans="2:65" s="1" customFormat="1" ht="27">
      <c r="B474" s="42"/>
      <c r="C474" s="64"/>
      <c r="D474" s="215" t="s">
        <v>913</v>
      </c>
      <c r="E474" s="64"/>
      <c r="F474" s="231" t="s">
        <v>956</v>
      </c>
      <c r="G474" s="64"/>
      <c r="H474" s="64"/>
      <c r="I474" s="171"/>
      <c r="J474" s="64"/>
      <c r="K474" s="64"/>
      <c r="L474" s="62"/>
      <c r="M474" s="217"/>
      <c r="N474" s="43"/>
      <c r="O474" s="43"/>
      <c r="P474" s="43"/>
      <c r="Q474" s="43"/>
      <c r="R474" s="43"/>
      <c r="S474" s="43"/>
      <c r="T474" s="79"/>
      <c r="AT474" s="24" t="s">
        <v>913</v>
      </c>
      <c r="AU474" s="24" t="s">
        <v>812</v>
      </c>
    </row>
    <row r="475" spans="2:65" s="12" customFormat="1">
      <c r="B475" s="218"/>
      <c r="C475" s="219"/>
      <c r="D475" s="220" t="s">
        <v>886</v>
      </c>
      <c r="E475" s="221" t="s">
        <v>801</v>
      </c>
      <c r="F475" s="222" t="s">
        <v>812</v>
      </c>
      <c r="G475" s="219"/>
      <c r="H475" s="223">
        <v>2</v>
      </c>
      <c r="I475" s="224"/>
      <c r="J475" s="219"/>
      <c r="K475" s="219"/>
      <c r="L475" s="225"/>
      <c r="M475" s="226"/>
      <c r="N475" s="227"/>
      <c r="O475" s="227"/>
      <c r="P475" s="227"/>
      <c r="Q475" s="227"/>
      <c r="R475" s="227"/>
      <c r="S475" s="227"/>
      <c r="T475" s="228"/>
      <c r="AT475" s="229" t="s">
        <v>886</v>
      </c>
      <c r="AU475" s="229" t="s">
        <v>812</v>
      </c>
      <c r="AV475" s="12" t="s">
        <v>812</v>
      </c>
      <c r="AW475" s="12" t="s">
        <v>765</v>
      </c>
      <c r="AX475" s="12" t="s">
        <v>810</v>
      </c>
      <c r="AY475" s="229" t="s">
        <v>874</v>
      </c>
    </row>
    <row r="476" spans="2:65" s="1" customFormat="1" ht="31.5" customHeight="1">
      <c r="B476" s="42"/>
      <c r="C476" s="232" t="s">
        <v>47</v>
      </c>
      <c r="D476" s="232" t="s">
        <v>902</v>
      </c>
      <c r="E476" s="233" t="s">
        <v>48</v>
      </c>
      <c r="F476" s="234" t="s">
        <v>13</v>
      </c>
      <c r="G476" s="235" t="s">
        <v>964</v>
      </c>
      <c r="H476" s="236">
        <v>2</v>
      </c>
      <c r="I476" s="237"/>
      <c r="J476" s="238">
        <f>ROUND(I476*H476,2)</f>
        <v>0</v>
      </c>
      <c r="K476" s="234" t="s">
        <v>801</v>
      </c>
      <c r="L476" s="239"/>
      <c r="M476" s="240" t="s">
        <v>801</v>
      </c>
      <c r="N476" s="241" t="s">
        <v>773</v>
      </c>
      <c r="O476" s="43"/>
      <c r="P476" s="212">
        <f>O476*H476</f>
        <v>0</v>
      </c>
      <c r="Q476" s="212">
        <v>0</v>
      </c>
      <c r="R476" s="212">
        <f>Q476*H476</f>
        <v>0</v>
      </c>
      <c r="S476" s="212">
        <v>0</v>
      </c>
      <c r="T476" s="213">
        <f>S476*H476</f>
        <v>0</v>
      </c>
      <c r="AR476" s="24" t="s">
        <v>932</v>
      </c>
      <c r="AT476" s="24" t="s">
        <v>902</v>
      </c>
      <c r="AU476" s="24" t="s">
        <v>812</v>
      </c>
      <c r="AY476" s="24" t="s">
        <v>874</v>
      </c>
      <c r="BE476" s="214">
        <f>IF(N476="základní",J476,0)</f>
        <v>0</v>
      </c>
      <c r="BF476" s="214">
        <f>IF(N476="snížená",J476,0)</f>
        <v>0</v>
      </c>
      <c r="BG476" s="214">
        <f>IF(N476="zákl. přenesená",J476,0)</f>
        <v>0</v>
      </c>
      <c r="BH476" s="214">
        <f>IF(N476="sníž. přenesená",J476,0)</f>
        <v>0</v>
      </c>
      <c r="BI476" s="214">
        <f>IF(N476="nulová",J476,0)</f>
        <v>0</v>
      </c>
      <c r="BJ476" s="24" t="s">
        <v>810</v>
      </c>
      <c r="BK476" s="214">
        <f>ROUND(I476*H476,2)</f>
        <v>0</v>
      </c>
      <c r="BL476" s="24" t="s">
        <v>910</v>
      </c>
      <c r="BM476" s="24" t="s">
        <v>49</v>
      </c>
    </row>
    <row r="477" spans="2:65" s="1" customFormat="1" ht="27">
      <c r="B477" s="42"/>
      <c r="C477" s="64"/>
      <c r="D477" s="215" t="s">
        <v>884</v>
      </c>
      <c r="E477" s="64"/>
      <c r="F477" s="216" t="s">
        <v>13</v>
      </c>
      <c r="G477" s="64"/>
      <c r="H477" s="64"/>
      <c r="I477" s="171"/>
      <c r="J477" s="64"/>
      <c r="K477" s="64"/>
      <c r="L477" s="62"/>
      <c r="M477" s="217"/>
      <c r="N477" s="43"/>
      <c r="O477" s="43"/>
      <c r="P477" s="43"/>
      <c r="Q477" s="43"/>
      <c r="R477" s="43"/>
      <c r="S477" s="43"/>
      <c r="T477" s="79"/>
      <c r="AT477" s="24" t="s">
        <v>884</v>
      </c>
      <c r="AU477" s="24" t="s">
        <v>812</v>
      </c>
    </row>
    <row r="478" spans="2:65" s="1" customFormat="1" ht="27">
      <c r="B478" s="42"/>
      <c r="C478" s="64"/>
      <c r="D478" s="220" t="s">
        <v>913</v>
      </c>
      <c r="E478" s="64"/>
      <c r="F478" s="242" t="s">
        <v>956</v>
      </c>
      <c r="G478" s="64"/>
      <c r="H478" s="64"/>
      <c r="I478" s="171"/>
      <c r="J478" s="64"/>
      <c r="K478" s="64"/>
      <c r="L478" s="62"/>
      <c r="M478" s="217"/>
      <c r="N478" s="43"/>
      <c r="O478" s="43"/>
      <c r="P478" s="43"/>
      <c r="Q478" s="43"/>
      <c r="R478" s="43"/>
      <c r="S478" s="43"/>
      <c r="T478" s="79"/>
      <c r="AT478" s="24" t="s">
        <v>913</v>
      </c>
      <c r="AU478" s="24" t="s">
        <v>812</v>
      </c>
    </row>
    <row r="479" spans="2:65" s="1" customFormat="1" ht="31.5" customHeight="1">
      <c r="B479" s="42"/>
      <c r="C479" s="203" t="s">
        <v>50</v>
      </c>
      <c r="D479" s="203" t="s">
        <v>877</v>
      </c>
      <c r="E479" s="204" t="s">
        <v>51</v>
      </c>
      <c r="F479" s="205" t="s">
        <v>17</v>
      </c>
      <c r="G479" s="206" t="s">
        <v>964</v>
      </c>
      <c r="H479" s="207">
        <v>2</v>
      </c>
      <c r="I479" s="208"/>
      <c r="J479" s="209">
        <f>ROUND(I479*H479,2)</f>
        <v>0</v>
      </c>
      <c r="K479" s="205" t="s">
        <v>801</v>
      </c>
      <c r="L479" s="62"/>
      <c r="M479" s="210" t="s">
        <v>801</v>
      </c>
      <c r="N479" s="211" t="s">
        <v>773</v>
      </c>
      <c r="O479" s="43"/>
      <c r="P479" s="212">
        <f>O479*H479</f>
        <v>0</v>
      </c>
      <c r="Q479" s="212">
        <v>1.1E-4</v>
      </c>
      <c r="R479" s="212">
        <f>Q479*H479</f>
        <v>2.2000000000000001E-4</v>
      </c>
      <c r="S479" s="212">
        <v>0</v>
      </c>
      <c r="T479" s="213">
        <f>S479*H479</f>
        <v>0</v>
      </c>
      <c r="AR479" s="24" t="s">
        <v>910</v>
      </c>
      <c r="AT479" s="24" t="s">
        <v>877</v>
      </c>
      <c r="AU479" s="24" t="s">
        <v>812</v>
      </c>
      <c r="AY479" s="24" t="s">
        <v>874</v>
      </c>
      <c r="BE479" s="214">
        <f>IF(N479="základní",J479,0)</f>
        <v>0</v>
      </c>
      <c r="BF479" s="214">
        <f>IF(N479="snížená",J479,0)</f>
        <v>0</v>
      </c>
      <c r="BG479" s="214">
        <f>IF(N479="zákl. přenesená",J479,0)</f>
        <v>0</v>
      </c>
      <c r="BH479" s="214">
        <f>IF(N479="sníž. přenesená",J479,0)</f>
        <v>0</v>
      </c>
      <c r="BI479" s="214">
        <f>IF(N479="nulová",J479,0)</f>
        <v>0</v>
      </c>
      <c r="BJ479" s="24" t="s">
        <v>810</v>
      </c>
      <c r="BK479" s="214">
        <f>ROUND(I479*H479,2)</f>
        <v>0</v>
      </c>
      <c r="BL479" s="24" t="s">
        <v>910</v>
      </c>
      <c r="BM479" s="24" t="s">
        <v>52</v>
      </c>
    </row>
    <row r="480" spans="2:65" s="1" customFormat="1" ht="27">
      <c r="B480" s="42"/>
      <c r="C480" s="64"/>
      <c r="D480" s="215" t="s">
        <v>884</v>
      </c>
      <c r="E480" s="64"/>
      <c r="F480" s="216" t="s">
        <v>17</v>
      </c>
      <c r="G480" s="64"/>
      <c r="H480" s="64"/>
      <c r="I480" s="171"/>
      <c r="J480" s="64"/>
      <c r="K480" s="64"/>
      <c r="L480" s="62"/>
      <c r="M480" s="217"/>
      <c r="N480" s="43"/>
      <c r="O480" s="43"/>
      <c r="P480" s="43"/>
      <c r="Q480" s="43"/>
      <c r="R480" s="43"/>
      <c r="S480" s="43"/>
      <c r="T480" s="79"/>
      <c r="AT480" s="24" t="s">
        <v>884</v>
      </c>
      <c r="AU480" s="24" t="s">
        <v>812</v>
      </c>
    </row>
    <row r="481" spans="2:65" s="1" customFormat="1" ht="27">
      <c r="B481" s="42"/>
      <c r="C481" s="64"/>
      <c r="D481" s="215" t="s">
        <v>913</v>
      </c>
      <c r="E481" s="64"/>
      <c r="F481" s="231" t="s">
        <v>956</v>
      </c>
      <c r="G481" s="64"/>
      <c r="H481" s="64"/>
      <c r="I481" s="171"/>
      <c r="J481" s="64"/>
      <c r="K481" s="64"/>
      <c r="L481" s="62"/>
      <c r="M481" s="217"/>
      <c r="N481" s="43"/>
      <c r="O481" s="43"/>
      <c r="P481" s="43"/>
      <c r="Q481" s="43"/>
      <c r="R481" s="43"/>
      <c r="S481" s="43"/>
      <c r="T481" s="79"/>
      <c r="AT481" s="24" t="s">
        <v>913</v>
      </c>
      <c r="AU481" s="24" t="s">
        <v>812</v>
      </c>
    </row>
    <row r="482" spans="2:65" s="12" customFormat="1">
      <c r="B482" s="218"/>
      <c r="C482" s="219"/>
      <c r="D482" s="220" t="s">
        <v>886</v>
      </c>
      <c r="E482" s="221" t="s">
        <v>801</v>
      </c>
      <c r="F482" s="222" t="s">
        <v>812</v>
      </c>
      <c r="G482" s="219"/>
      <c r="H482" s="223">
        <v>2</v>
      </c>
      <c r="I482" s="224"/>
      <c r="J482" s="219"/>
      <c r="K482" s="219"/>
      <c r="L482" s="225"/>
      <c r="M482" s="226"/>
      <c r="N482" s="227"/>
      <c r="O482" s="227"/>
      <c r="P482" s="227"/>
      <c r="Q482" s="227"/>
      <c r="R482" s="227"/>
      <c r="S482" s="227"/>
      <c r="T482" s="228"/>
      <c r="AT482" s="229" t="s">
        <v>886</v>
      </c>
      <c r="AU482" s="229" t="s">
        <v>812</v>
      </c>
      <c r="AV482" s="12" t="s">
        <v>812</v>
      </c>
      <c r="AW482" s="12" t="s">
        <v>765</v>
      </c>
      <c r="AX482" s="12" t="s">
        <v>810</v>
      </c>
      <c r="AY482" s="229" t="s">
        <v>874</v>
      </c>
    </row>
    <row r="483" spans="2:65" s="1" customFormat="1" ht="31.5" customHeight="1">
      <c r="B483" s="42"/>
      <c r="C483" s="232" t="s">
        <v>53</v>
      </c>
      <c r="D483" s="232" t="s">
        <v>902</v>
      </c>
      <c r="E483" s="233" t="s">
        <v>54</v>
      </c>
      <c r="F483" s="234" t="s">
        <v>20</v>
      </c>
      <c r="G483" s="235" t="s">
        <v>964</v>
      </c>
      <c r="H483" s="236">
        <v>2</v>
      </c>
      <c r="I483" s="237"/>
      <c r="J483" s="238">
        <f>ROUND(I483*H483,2)</f>
        <v>0</v>
      </c>
      <c r="K483" s="234" t="s">
        <v>801</v>
      </c>
      <c r="L483" s="239"/>
      <c r="M483" s="240" t="s">
        <v>801</v>
      </c>
      <c r="N483" s="241" t="s">
        <v>773</v>
      </c>
      <c r="O483" s="43"/>
      <c r="P483" s="212">
        <f>O483*H483</f>
        <v>0</v>
      </c>
      <c r="Q483" s="212">
        <v>0</v>
      </c>
      <c r="R483" s="212">
        <f>Q483*H483</f>
        <v>0</v>
      </c>
      <c r="S483" s="212">
        <v>0</v>
      </c>
      <c r="T483" s="213">
        <f>S483*H483</f>
        <v>0</v>
      </c>
      <c r="AR483" s="24" t="s">
        <v>932</v>
      </c>
      <c r="AT483" s="24" t="s">
        <v>902</v>
      </c>
      <c r="AU483" s="24" t="s">
        <v>812</v>
      </c>
      <c r="AY483" s="24" t="s">
        <v>874</v>
      </c>
      <c r="BE483" s="214">
        <f>IF(N483="základní",J483,0)</f>
        <v>0</v>
      </c>
      <c r="BF483" s="214">
        <f>IF(N483="snížená",J483,0)</f>
        <v>0</v>
      </c>
      <c r="BG483" s="214">
        <f>IF(N483="zákl. přenesená",J483,0)</f>
        <v>0</v>
      </c>
      <c r="BH483" s="214">
        <f>IF(N483="sníž. přenesená",J483,0)</f>
        <v>0</v>
      </c>
      <c r="BI483" s="214">
        <f>IF(N483="nulová",J483,0)</f>
        <v>0</v>
      </c>
      <c r="BJ483" s="24" t="s">
        <v>810</v>
      </c>
      <c r="BK483" s="214">
        <f>ROUND(I483*H483,2)</f>
        <v>0</v>
      </c>
      <c r="BL483" s="24" t="s">
        <v>910</v>
      </c>
      <c r="BM483" s="24" t="s">
        <v>55</v>
      </c>
    </row>
    <row r="484" spans="2:65" s="1" customFormat="1" ht="27">
      <c r="B484" s="42"/>
      <c r="C484" s="64"/>
      <c r="D484" s="215" t="s">
        <v>884</v>
      </c>
      <c r="E484" s="64"/>
      <c r="F484" s="216" t="s">
        <v>20</v>
      </c>
      <c r="G484" s="64"/>
      <c r="H484" s="64"/>
      <c r="I484" s="171"/>
      <c r="J484" s="64"/>
      <c r="K484" s="64"/>
      <c r="L484" s="62"/>
      <c r="M484" s="217"/>
      <c r="N484" s="43"/>
      <c r="O484" s="43"/>
      <c r="P484" s="43"/>
      <c r="Q484" s="43"/>
      <c r="R484" s="43"/>
      <c r="S484" s="43"/>
      <c r="T484" s="79"/>
      <c r="AT484" s="24" t="s">
        <v>884</v>
      </c>
      <c r="AU484" s="24" t="s">
        <v>812</v>
      </c>
    </row>
    <row r="485" spans="2:65" s="1" customFormat="1" ht="27">
      <c r="B485" s="42"/>
      <c r="C485" s="64"/>
      <c r="D485" s="220" t="s">
        <v>913</v>
      </c>
      <c r="E485" s="64"/>
      <c r="F485" s="242" t="s">
        <v>956</v>
      </c>
      <c r="G485" s="64"/>
      <c r="H485" s="64"/>
      <c r="I485" s="171"/>
      <c r="J485" s="64"/>
      <c r="K485" s="64"/>
      <c r="L485" s="62"/>
      <c r="M485" s="217"/>
      <c r="N485" s="43"/>
      <c r="O485" s="43"/>
      <c r="P485" s="43"/>
      <c r="Q485" s="43"/>
      <c r="R485" s="43"/>
      <c r="S485" s="43"/>
      <c r="T485" s="79"/>
      <c r="AT485" s="24" t="s">
        <v>913</v>
      </c>
      <c r="AU485" s="24" t="s">
        <v>812</v>
      </c>
    </row>
    <row r="486" spans="2:65" s="1" customFormat="1" ht="31.5" customHeight="1">
      <c r="B486" s="42"/>
      <c r="C486" s="203" t="s">
        <v>56</v>
      </c>
      <c r="D486" s="203" t="s">
        <v>877</v>
      </c>
      <c r="E486" s="204" t="s">
        <v>57</v>
      </c>
      <c r="F486" s="205" t="s">
        <v>24</v>
      </c>
      <c r="G486" s="206" t="s">
        <v>964</v>
      </c>
      <c r="H486" s="207">
        <v>1</v>
      </c>
      <c r="I486" s="208"/>
      <c r="J486" s="209">
        <f>ROUND(I486*H486,2)</f>
        <v>0</v>
      </c>
      <c r="K486" s="205" t="s">
        <v>801</v>
      </c>
      <c r="L486" s="62"/>
      <c r="M486" s="210" t="s">
        <v>801</v>
      </c>
      <c r="N486" s="211" t="s">
        <v>773</v>
      </c>
      <c r="O486" s="43"/>
      <c r="P486" s="212">
        <f>O486*H486</f>
        <v>0</v>
      </c>
      <c r="Q486" s="212">
        <v>1.1E-4</v>
      </c>
      <c r="R486" s="212">
        <f>Q486*H486</f>
        <v>1.1E-4</v>
      </c>
      <c r="S486" s="212">
        <v>0</v>
      </c>
      <c r="T486" s="213">
        <f>S486*H486</f>
        <v>0</v>
      </c>
      <c r="AR486" s="24" t="s">
        <v>910</v>
      </c>
      <c r="AT486" s="24" t="s">
        <v>877</v>
      </c>
      <c r="AU486" s="24" t="s">
        <v>812</v>
      </c>
      <c r="AY486" s="24" t="s">
        <v>874</v>
      </c>
      <c r="BE486" s="214">
        <f>IF(N486="základní",J486,0)</f>
        <v>0</v>
      </c>
      <c r="BF486" s="214">
        <f>IF(N486="snížená",J486,0)</f>
        <v>0</v>
      </c>
      <c r="BG486" s="214">
        <f>IF(N486="zákl. přenesená",J486,0)</f>
        <v>0</v>
      </c>
      <c r="BH486" s="214">
        <f>IF(N486="sníž. přenesená",J486,0)</f>
        <v>0</v>
      </c>
      <c r="BI486" s="214">
        <f>IF(N486="nulová",J486,0)</f>
        <v>0</v>
      </c>
      <c r="BJ486" s="24" t="s">
        <v>810</v>
      </c>
      <c r="BK486" s="214">
        <f>ROUND(I486*H486,2)</f>
        <v>0</v>
      </c>
      <c r="BL486" s="24" t="s">
        <v>910</v>
      </c>
      <c r="BM486" s="24" t="s">
        <v>58</v>
      </c>
    </row>
    <row r="487" spans="2:65" s="1" customFormat="1" ht="27">
      <c r="B487" s="42"/>
      <c r="C487" s="64"/>
      <c r="D487" s="215" t="s">
        <v>884</v>
      </c>
      <c r="E487" s="64"/>
      <c r="F487" s="216" t="s">
        <v>24</v>
      </c>
      <c r="G487" s="64"/>
      <c r="H487" s="64"/>
      <c r="I487" s="171"/>
      <c r="J487" s="64"/>
      <c r="K487" s="64"/>
      <c r="L487" s="62"/>
      <c r="M487" s="217"/>
      <c r="N487" s="43"/>
      <c r="O487" s="43"/>
      <c r="P487" s="43"/>
      <c r="Q487" s="43"/>
      <c r="R487" s="43"/>
      <c r="S487" s="43"/>
      <c r="T487" s="79"/>
      <c r="AT487" s="24" t="s">
        <v>884</v>
      </c>
      <c r="AU487" s="24" t="s">
        <v>812</v>
      </c>
    </row>
    <row r="488" spans="2:65" s="1" customFormat="1" ht="27">
      <c r="B488" s="42"/>
      <c r="C488" s="64"/>
      <c r="D488" s="215" t="s">
        <v>913</v>
      </c>
      <c r="E488" s="64"/>
      <c r="F488" s="231" t="s">
        <v>956</v>
      </c>
      <c r="G488" s="64"/>
      <c r="H488" s="64"/>
      <c r="I488" s="171"/>
      <c r="J488" s="64"/>
      <c r="K488" s="64"/>
      <c r="L488" s="62"/>
      <c r="M488" s="217"/>
      <c r="N488" s="43"/>
      <c r="O488" s="43"/>
      <c r="P488" s="43"/>
      <c r="Q488" s="43"/>
      <c r="R488" s="43"/>
      <c r="S488" s="43"/>
      <c r="T488" s="79"/>
      <c r="AT488" s="24" t="s">
        <v>913</v>
      </c>
      <c r="AU488" s="24" t="s">
        <v>812</v>
      </c>
    </row>
    <row r="489" spans="2:65" s="12" customFormat="1">
      <c r="B489" s="218"/>
      <c r="C489" s="219"/>
      <c r="D489" s="220" t="s">
        <v>886</v>
      </c>
      <c r="E489" s="221" t="s">
        <v>801</v>
      </c>
      <c r="F489" s="222" t="s">
        <v>810</v>
      </c>
      <c r="G489" s="219"/>
      <c r="H489" s="223">
        <v>1</v>
      </c>
      <c r="I489" s="224"/>
      <c r="J489" s="219"/>
      <c r="K489" s="219"/>
      <c r="L489" s="225"/>
      <c r="M489" s="226"/>
      <c r="N489" s="227"/>
      <c r="O489" s="227"/>
      <c r="P489" s="227"/>
      <c r="Q489" s="227"/>
      <c r="R489" s="227"/>
      <c r="S489" s="227"/>
      <c r="T489" s="228"/>
      <c r="AT489" s="229" t="s">
        <v>886</v>
      </c>
      <c r="AU489" s="229" t="s">
        <v>812</v>
      </c>
      <c r="AV489" s="12" t="s">
        <v>812</v>
      </c>
      <c r="AW489" s="12" t="s">
        <v>765</v>
      </c>
      <c r="AX489" s="12" t="s">
        <v>810</v>
      </c>
      <c r="AY489" s="229" t="s">
        <v>874</v>
      </c>
    </row>
    <row r="490" spans="2:65" s="1" customFormat="1" ht="31.5" customHeight="1">
      <c r="B490" s="42"/>
      <c r="C490" s="232" t="s">
        <v>59</v>
      </c>
      <c r="D490" s="232" t="s">
        <v>902</v>
      </c>
      <c r="E490" s="233" t="s">
        <v>60</v>
      </c>
      <c r="F490" s="234" t="s">
        <v>28</v>
      </c>
      <c r="G490" s="235" t="s">
        <v>964</v>
      </c>
      <c r="H490" s="236">
        <v>1</v>
      </c>
      <c r="I490" s="237"/>
      <c r="J490" s="238">
        <f>ROUND(I490*H490,2)</f>
        <v>0</v>
      </c>
      <c r="K490" s="234" t="s">
        <v>801</v>
      </c>
      <c r="L490" s="239"/>
      <c r="M490" s="240" t="s">
        <v>801</v>
      </c>
      <c r="N490" s="241" t="s">
        <v>773</v>
      </c>
      <c r="O490" s="43"/>
      <c r="P490" s="212">
        <f>O490*H490</f>
        <v>0</v>
      </c>
      <c r="Q490" s="212">
        <v>0</v>
      </c>
      <c r="R490" s="212">
        <f>Q490*H490</f>
        <v>0</v>
      </c>
      <c r="S490" s="212">
        <v>0</v>
      </c>
      <c r="T490" s="213">
        <f>S490*H490</f>
        <v>0</v>
      </c>
      <c r="AR490" s="24" t="s">
        <v>932</v>
      </c>
      <c r="AT490" s="24" t="s">
        <v>902</v>
      </c>
      <c r="AU490" s="24" t="s">
        <v>812</v>
      </c>
      <c r="AY490" s="24" t="s">
        <v>874</v>
      </c>
      <c r="BE490" s="214">
        <f>IF(N490="základní",J490,0)</f>
        <v>0</v>
      </c>
      <c r="BF490" s="214">
        <f>IF(N490="snížená",J490,0)</f>
        <v>0</v>
      </c>
      <c r="BG490" s="214">
        <f>IF(N490="zákl. přenesená",J490,0)</f>
        <v>0</v>
      </c>
      <c r="BH490" s="214">
        <f>IF(N490="sníž. přenesená",J490,0)</f>
        <v>0</v>
      </c>
      <c r="BI490" s="214">
        <f>IF(N490="nulová",J490,0)</f>
        <v>0</v>
      </c>
      <c r="BJ490" s="24" t="s">
        <v>810</v>
      </c>
      <c r="BK490" s="214">
        <f>ROUND(I490*H490,2)</f>
        <v>0</v>
      </c>
      <c r="BL490" s="24" t="s">
        <v>910</v>
      </c>
      <c r="BM490" s="24" t="s">
        <v>61</v>
      </c>
    </row>
    <row r="491" spans="2:65" s="1" customFormat="1" ht="27">
      <c r="B491" s="42"/>
      <c r="C491" s="64"/>
      <c r="D491" s="215" t="s">
        <v>884</v>
      </c>
      <c r="E491" s="64"/>
      <c r="F491" s="216" t="s">
        <v>28</v>
      </c>
      <c r="G491" s="64"/>
      <c r="H491" s="64"/>
      <c r="I491" s="171"/>
      <c r="J491" s="64"/>
      <c r="K491" s="64"/>
      <c r="L491" s="62"/>
      <c r="M491" s="217"/>
      <c r="N491" s="43"/>
      <c r="O491" s="43"/>
      <c r="P491" s="43"/>
      <c r="Q491" s="43"/>
      <c r="R491" s="43"/>
      <c r="S491" s="43"/>
      <c r="T491" s="79"/>
      <c r="AT491" s="24" t="s">
        <v>884</v>
      </c>
      <c r="AU491" s="24" t="s">
        <v>812</v>
      </c>
    </row>
    <row r="492" spans="2:65" s="1" customFormat="1" ht="27">
      <c r="B492" s="42"/>
      <c r="C492" s="64"/>
      <c r="D492" s="220" t="s">
        <v>913</v>
      </c>
      <c r="E492" s="64"/>
      <c r="F492" s="242" t="s">
        <v>956</v>
      </c>
      <c r="G492" s="64"/>
      <c r="H492" s="64"/>
      <c r="I492" s="171"/>
      <c r="J492" s="64"/>
      <c r="K492" s="64"/>
      <c r="L492" s="62"/>
      <c r="M492" s="217"/>
      <c r="N492" s="43"/>
      <c r="O492" s="43"/>
      <c r="P492" s="43"/>
      <c r="Q492" s="43"/>
      <c r="R492" s="43"/>
      <c r="S492" s="43"/>
      <c r="T492" s="79"/>
      <c r="AT492" s="24" t="s">
        <v>913</v>
      </c>
      <c r="AU492" s="24" t="s">
        <v>812</v>
      </c>
    </row>
    <row r="493" spans="2:65" s="1" customFormat="1" ht="31.5" customHeight="1">
      <c r="B493" s="42"/>
      <c r="C493" s="203" t="s">
        <v>62</v>
      </c>
      <c r="D493" s="203" t="s">
        <v>877</v>
      </c>
      <c r="E493" s="204" t="s">
        <v>63</v>
      </c>
      <c r="F493" s="205" t="s">
        <v>32</v>
      </c>
      <c r="G493" s="206" t="s">
        <v>964</v>
      </c>
      <c r="H493" s="207">
        <v>1</v>
      </c>
      <c r="I493" s="208"/>
      <c r="J493" s="209">
        <f>ROUND(I493*H493,2)</f>
        <v>0</v>
      </c>
      <c r="K493" s="205" t="s">
        <v>801</v>
      </c>
      <c r="L493" s="62"/>
      <c r="M493" s="210" t="s">
        <v>801</v>
      </c>
      <c r="N493" s="211" t="s">
        <v>773</v>
      </c>
      <c r="O493" s="43"/>
      <c r="P493" s="212">
        <f>O493*H493</f>
        <v>0</v>
      </c>
      <c r="Q493" s="212">
        <v>1.1E-4</v>
      </c>
      <c r="R493" s="212">
        <f>Q493*H493</f>
        <v>1.1E-4</v>
      </c>
      <c r="S493" s="212">
        <v>0</v>
      </c>
      <c r="T493" s="213">
        <f>S493*H493</f>
        <v>0</v>
      </c>
      <c r="AR493" s="24" t="s">
        <v>910</v>
      </c>
      <c r="AT493" s="24" t="s">
        <v>877</v>
      </c>
      <c r="AU493" s="24" t="s">
        <v>812</v>
      </c>
      <c r="AY493" s="24" t="s">
        <v>874</v>
      </c>
      <c r="BE493" s="214">
        <f>IF(N493="základní",J493,0)</f>
        <v>0</v>
      </c>
      <c r="BF493" s="214">
        <f>IF(N493="snížená",J493,0)</f>
        <v>0</v>
      </c>
      <c r="BG493" s="214">
        <f>IF(N493="zákl. přenesená",J493,0)</f>
        <v>0</v>
      </c>
      <c r="BH493" s="214">
        <f>IF(N493="sníž. přenesená",J493,0)</f>
        <v>0</v>
      </c>
      <c r="BI493" s="214">
        <f>IF(N493="nulová",J493,0)</f>
        <v>0</v>
      </c>
      <c r="BJ493" s="24" t="s">
        <v>810</v>
      </c>
      <c r="BK493" s="214">
        <f>ROUND(I493*H493,2)</f>
        <v>0</v>
      </c>
      <c r="BL493" s="24" t="s">
        <v>910</v>
      </c>
      <c r="BM493" s="24" t="s">
        <v>64</v>
      </c>
    </row>
    <row r="494" spans="2:65" s="1" customFormat="1" ht="27">
      <c r="B494" s="42"/>
      <c r="C494" s="64"/>
      <c r="D494" s="215" t="s">
        <v>884</v>
      </c>
      <c r="E494" s="64"/>
      <c r="F494" s="216" t="s">
        <v>32</v>
      </c>
      <c r="G494" s="64"/>
      <c r="H494" s="64"/>
      <c r="I494" s="171"/>
      <c r="J494" s="64"/>
      <c r="K494" s="64"/>
      <c r="L494" s="62"/>
      <c r="M494" s="217"/>
      <c r="N494" s="43"/>
      <c r="O494" s="43"/>
      <c r="P494" s="43"/>
      <c r="Q494" s="43"/>
      <c r="R494" s="43"/>
      <c r="S494" s="43"/>
      <c r="T494" s="79"/>
      <c r="AT494" s="24" t="s">
        <v>884</v>
      </c>
      <c r="AU494" s="24" t="s">
        <v>812</v>
      </c>
    </row>
    <row r="495" spans="2:65" s="1" customFormat="1" ht="27">
      <c r="B495" s="42"/>
      <c r="C495" s="64"/>
      <c r="D495" s="215" t="s">
        <v>913</v>
      </c>
      <c r="E495" s="64"/>
      <c r="F495" s="231" t="s">
        <v>956</v>
      </c>
      <c r="G495" s="64"/>
      <c r="H495" s="64"/>
      <c r="I495" s="171"/>
      <c r="J495" s="64"/>
      <c r="K495" s="64"/>
      <c r="L495" s="62"/>
      <c r="M495" s="217"/>
      <c r="N495" s="43"/>
      <c r="O495" s="43"/>
      <c r="P495" s="43"/>
      <c r="Q495" s="43"/>
      <c r="R495" s="43"/>
      <c r="S495" s="43"/>
      <c r="T495" s="79"/>
      <c r="AT495" s="24" t="s">
        <v>913</v>
      </c>
      <c r="AU495" s="24" t="s">
        <v>812</v>
      </c>
    </row>
    <row r="496" spans="2:65" s="12" customFormat="1">
      <c r="B496" s="218"/>
      <c r="C496" s="219"/>
      <c r="D496" s="220" t="s">
        <v>886</v>
      </c>
      <c r="E496" s="221" t="s">
        <v>801</v>
      </c>
      <c r="F496" s="222" t="s">
        <v>810</v>
      </c>
      <c r="G496" s="219"/>
      <c r="H496" s="223">
        <v>1</v>
      </c>
      <c r="I496" s="224"/>
      <c r="J496" s="219"/>
      <c r="K496" s="219"/>
      <c r="L496" s="225"/>
      <c r="M496" s="226"/>
      <c r="N496" s="227"/>
      <c r="O496" s="227"/>
      <c r="P496" s="227"/>
      <c r="Q496" s="227"/>
      <c r="R496" s="227"/>
      <c r="S496" s="227"/>
      <c r="T496" s="228"/>
      <c r="AT496" s="229" t="s">
        <v>886</v>
      </c>
      <c r="AU496" s="229" t="s">
        <v>812</v>
      </c>
      <c r="AV496" s="12" t="s">
        <v>812</v>
      </c>
      <c r="AW496" s="12" t="s">
        <v>765</v>
      </c>
      <c r="AX496" s="12" t="s">
        <v>810</v>
      </c>
      <c r="AY496" s="229" t="s">
        <v>874</v>
      </c>
    </row>
    <row r="497" spans="2:65" s="1" customFormat="1" ht="31.5" customHeight="1">
      <c r="B497" s="42"/>
      <c r="C497" s="232" t="s">
        <v>65</v>
      </c>
      <c r="D497" s="232" t="s">
        <v>902</v>
      </c>
      <c r="E497" s="233" t="s">
        <v>66</v>
      </c>
      <c r="F497" s="234" t="s">
        <v>36</v>
      </c>
      <c r="G497" s="235" t="s">
        <v>964</v>
      </c>
      <c r="H497" s="236">
        <v>1</v>
      </c>
      <c r="I497" s="237"/>
      <c r="J497" s="238">
        <f>ROUND(I497*H497,2)</f>
        <v>0</v>
      </c>
      <c r="K497" s="234" t="s">
        <v>801</v>
      </c>
      <c r="L497" s="239"/>
      <c r="M497" s="240" t="s">
        <v>801</v>
      </c>
      <c r="N497" s="241" t="s">
        <v>773</v>
      </c>
      <c r="O497" s="43"/>
      <c r="P497" s="212">
        <f>O497*H497</f>
        <v>0</v>
      </c>
      <c r="Q497" s="212">
        <v>0</v>
      </c>
      <c r="R497" s="212">
        <f>Q497*H497</f>
        <v>0</v>
      </c>
      <c r="S497" s="212">
        <v>0</v>
      </c>
      <c r="T497" s="213">
        <f>S497*H497</f>
        <v>0</v>
      </c>
      <c r="AR497" s="24" t="s">
        <v>932</v>
      </c>
      <c r="AT497" s="24" t="s">
        <v>902</v>
      </c>
      <c r="AU497" s="24" t="s">
        <v>812</v>
      </c>
      <c r="AY497" s="24" t="s">
        <v>874</v>
      </c>
      <c r="BE497" s="214">
        <f>IF(N497="základní",J497,0)</f>
        <v>0</v>
      </c>
      <c r="BF497" s="214">
        <f>IF(N497="snížená",J497,0)</f>
        <v>0</v>
      </c>
      <c r="BG497" s="214">
        <f>IF(N497="zákl. přenesená",J497,0)</f>
        <v>0</v>
      </c>
      <c r="BH497" s="214">
        <f>IF(N497="sníž. přenesená",J497,0)</f>
        <v>0</v>
      </c>
      <c r="BI497" s="214">
        <f>IF(N497="nulová",J497,0)</f>
        <v>0</v>
      </c>
      <c r="BJ497" s="24" t="s">
        <v>810</v>
      </c>
      <c r="BK497" s="214">
        <f>ROUND(I497*H497,2)</f>
        <v>0</v>
      </c>
      <c r="BL497" s="24" t="s">
        <v>910</v>
      </c>
      <c r="BM497" s="24" t="s">
        <v>67</v>
      </c>
    </row>
    <row r="498" spans="2:65" s="1" customFormat="1" ht="27">
      <c r="B498" s="42"/>
      <c r="C498" s="64"/>
      <c r="D498" s="215" t="s">
        <v>884</v>
      </c>
      <c r="E498" s="64"/>
      <c r="F498" s="216" t="s">
        <v>36</v>
      </c>
      <c r="G498" s="64"/>
      <c r="H498" s="64"/>
      <c r="I498" s="171"/>
      <c r="J498" s="64"/>
      <c r="K498" s="64"/>
      <c r="L498" s="62"/>
      <c r="M498" s="217"/>
      <c r="N498" s="43"/>
      <c r="O498" s="43"/>
      <c r="P498" s="43"/>
      <c r="Q498" s="43"/>
      <c r="R498" s="43"/>
      <c r="S498" s="43"/>
      <c r="T498" s="79"/>
      <c r="AT498" s="24" t="s">
        <v>884</v>
      </c>
      <c r="AU498" s="24" t="s">
        <v>812</v>
      </c>
    </row>
    <row r="499" spans="2:65" s="1" customFormat="1" ht="27">
      <c r="B499" s="42"/>
      <c r="C499" s="64"/>
      <c r="D499" s="220" t="s">
        <v>913</v>
      </c>
      <c r="E499" s="64"/>
      <c r="F499" s="242" t="s">
        <v>956</v>
      </c>
      <c r="G499" s="64"/>
      <c r="H499" s="64"/>
      <c r="I499" s="171"/>
      <c r="J499" s="64"/>
      <c r="K499" s="64"/>
      <c r="L499" s="62"/>
      <c r="M499" s="217"/>
      <c r="N499" s="43"/>
      <c r="O499" s="43"/>
      <c r="P499" s="43"/>
      <c r="Q499" s="43"/>
      <c r="R499" s="43"/>
      <c r="S499" s="43"/>
      <c r="T499" s="79"/>
      <c r="AT499" s="24" t="s">
        <v>913</v>
      </c>
      <c r="AU499" s="24" t="s">
        <v>812</v>
      </c>
    </row>
    <row r="500" spans="2:65" s="1" customFormat="1" ht="22.5" customHeight="1">
      <c r="B500" s="42"/>
      <c r="C500" s="203" t="s">
        <v>68</v>
      </c>
      <c r="D500" s="203" t="s">
        <v>877</v>
      </c>
      <c r="E500" s="204" t="s">
        <v>69</v>
      </c>
      <c r="F500" s="205" t="s">
        <v>70</v>
      </c>
      <c r="G500" s="206" t="s">
        <v>925</v>
      </c>
      <c r="H500" s="207">
        <v>0.7</v>
      </c>
      <c r="I500" s="208"/>
      <c r="J500" s="209">
        <f>ROUND(I500*H500,2)</f>
        <v>0</v>
      </c>
      <c r="K500" s="205" t="s">
        <v>801</v>
      </c>
      <c r="L500" s="62"/>
      <c r="M500" s="210" t="s">
        <v>801</v>
      </c>
      <c r="N500" s="211" t="s">
        <v>773</v>
      </c>
      <c r="O500" s="43"/>
      <c r="P500" s="212">
        <f>O500*H500</f>
        <v>0</v>
      </c>
      <c r="Q500" s="212">
        <v>1.1E-4</v>
      </c>
      <c r="R500" s="212">
        <f>Q500*H500</f>
        <v>7.7000000000000001E-5</v>
      </c>
      <c r="S500" s="212">
        <v>0</v>
      </c>
      <c r="T500" s="213">
        <f>S500*H500</f>
        <v>0</v>
      </c>
      <c r="AR500" s="24" t="s">
        <v>910</v>
      </c>
      <c r="AT500" s="24" t="s">
        <v>877</v>
      </c>
      <c r="AU500" s="24" t="s">
        <v>812</v>
      </c>
      <c r="AY500" s="24" t="s">
        <v>874</v>
      </c>
      <c r="BE500" s="214">
        <f>IF(N500="základní",J500,0)</f>
        <v>0</v>
      </c>
      <c r="BF500" s="214">
        <f>IF(N500="snížená",J500,0)</f>
        <v>0</v>
      </c>
      <c r="BG500" s="214">
        <f>IF(N500="zákl. přenesená",J500,0)</f>
        <v>0</v>
      </c>
      <c r="BH500" s="214">
        <f>IF(N500="sníž. přenesená",J500,0)</f>
        <v>0</v>
      </c>
      <c r="BI500" s="214">
        <f>IF(N500="nulová",J500,0)</f>
        <v>0</v>
      </c>
      <c r="BJ500" s="24" t="s">
        <v>810</v>
      </c>
      <c r="BK500" s="214">
        <f>ROUND(I500*H500,2)</f>
        <v>0</v>
      </c>
      <c r="BL500" s="24" t="s">
        <v>910</v>
      </c>
      <c r="BM500" s="24" t="s">
        <v>71</v>
      </c>
    </row>
    <row r="501" spans="2:65" s="1" customFormat="1">
      <c r="B501" s="42"/>
      <c r="C501" s="64"/>
      <c r="D501" s="215" t="s">
        <v>884</v>
      </c>
      <c r="E501" s="64"/>
      <c r="F501" s="216" t="s">
        <v>70</v>
      </c>
      <c r="G501" s="64"/>
      <c r="H501" s="64"/>
      <c r="I501" s="171"/>
      <c r="J501" s="64"/>
      <c r="K501" s="64"/>
      <c r="L501" s="62"/>
      <c r="M501" s="217"/>
      <c r="N501" s="43"/>
      <c r="O501" s="43"/>
      <c r="P501" s="43"/>
      <c r="Q501" s="43"/>
      <c r="R501" s="43"/>
      <c r="S501" s="43"/>
      <c r="T501" s="79"/>
      <c r="AT501" s="24" t="s">
        <v>884</v>
      </c>
      <c r="AU501" s="24" t="s">
        <v>812</v>
      </c>
    </row>
    <row r="502" spans="2:65" s="1" customFormat="1" ht="27">
      <c r="B502" s="42"/>
      <c r="C502" s="64"/>
      <c r="D502" s="215" t="s">
        <v>913</v>
      </c>
      <c r="E502" s="64"/>
      <c r="F502" s="231" t="s">
        <v>956</v>
      </c>
      <c r="G502" s="64"/>
      <c r="H502" s="64"/>
      <c r="I502" s="171"/>
      <c r="J502" s="64"/>
      <c r="K502" s="64"/>
      <c r="L502" s="62"/>
      <c r="M502" s="217"/>
      <c r="N502" s="43"/>
      <c r="O502" s="43"/>
      <c r="P502" s="43"/>
      <c r="Q502" s="43"/>
      <c r="R502" s="43"/>
      <c r="S502" s="43"/>
      <c r="T502" s="79"/>
      <c r="AT502" s="24" t="s">
        <v>913</v>
      </c>
      <c r="AU502" s="24" t="s">
        <v>812</v>
      </c>
    </row>
    <row r="503" spans="2:65" s="12" customFormat="1">
      <c r="B503" s="218"/>
      <c r="C503" s="219"/>
      <c r="D503" s="220" t="s">
        <v>886</v>
      </c>
      <c r="E503" s="221" t="s">
        <v>801</v>
      </c>
      <c r="F503" s="222" t="s">
        <v>72</v>
      </c>
      <c r="G503" s="219"/>
      <c r="H503" s="223">
        <v>0.7</v>
      </c>
      <c r="I503" s="224"/>
      <c r="J503" s="219"/>
      <c r="K503" s="219"/>
      <c r="L503" s="225"/>
      <c r="M503" s="226"/>
      <c r="N503" s="227"/>
      <c r="O503" s="227"/>
      <c r="P503" s="227"/>
      <c r="Q503" s="227"/>
      <c r="R503" s="227"/>
      <c r="S503" s="227"/>
      <c r="T503" s="228"/>
      <c r="AT503" s="229" t="s">
        <v>886</v>
      </c>
      <c r="AU503" s="229" t="s">
        <v>812</v>
      </c>
      <c r="AV503" s="12" t="s">
        <v>812</v>
      </c>
      <c r="AW503" s="12" t="s">
        <v>765</v>
      </c>
      <c r="AX503" s="12" t="s">
        <v>810</v>
      </c>
      <c r="AY503" s="229" t="s">
        <v>874</v>
      </c>
    </row>
    <row r="504" spans="2:65" s="1" customFormat="1" ht="22.5" customHeight="1">
      <c r="B504" s="42"/>
      <c r="C504" s="232" t="s">
        <v>73</v>
      </c>
      <c r="D504" s="232" t="s">
        <v>902</v>
      </c>
      <c r="E504" s="233" t="s">
        <v>74</v>
      </c>
      <c r="F504" s="234" t="s">
        <v>75</v>
      </c>
      <c r="G504" s="235" t="s">
        <v>925</v>
      </c>
      <c r="H504" s="236">
        <v>0.7</v>
      </c>
      <c r="I504" s="237"/>
      <c r="J504" s="238">
        <f>ROUND(I504*H504,2)</f>
        <v>0</v>
      </c>
      <c r="K504" s="234" t="s">
        <v>801</v>
      </c>
      <c r="L504" s="239"/>
      <c r="M504" s="240" t="s">
        <v>801</v>
      </c>
      <c r="N504" s="241" t="s">
        <v>773</v>
      </c>
      <c r="O504" s="43"/>
      <c r="P504" s="212">
        <f>O504*H504</f>
        <v>0</v>
      </c>
      <c r="Q504" s="212">
        <v>0</v>
      </c>
      <c r="R504" s="212">
        <f>Q504*H504</f>
        <v>0</v>
      </c>
      <c r="S504" s="212">
        <v>0</v>
      </c>
      <c r="T504" s="213">
        <f>S504*H504</f>
        <v>0</v>
      </c>
      <c r="AR504" s="24" t="s">
        <v>932</v>
      </c>
      <c r="AT504" s="24" t="s">
        <v>902</v>
      </c>
      <c r="AU504" s="24" t="s">
        <v>812</v>
      </c>
      <c r="AY504" s="24" t="s">
        <v>874</v>
      </c>
      <c r="BE504" s="214">
        <f>IF(N504="základní",J504,0)</f>
        <v>0</v>
      </c>
      <c r="BF504" s="214">
        <f>IF(N504="snížená",J504,0)</f>
        <v>0</v>
      </c>
      <c r="BG504" s="214">
        <f>IF(N504="zákl. přenesená",J504,0)</f>
        <v>0</v>
      </c>
      <c r="BH504" s="214">
        <f>IF(N504="sníž. přenesená",J504,0)</f>
        <v>0</v>
      </c>
      <c r="BI504" s="214">
        <f>IF(N504="nulová",J504,0)</f>
        <v>0</v>
      </c>
      <c r="BJ504" s="24" t="s">
        <v>810</v>
      </c>
      <c r="BK504" s="214">
        <f>ROUND(I504*H504,2)</f>
        <v>0</v>
      </c>
      <c r="BL504" s="24" t="s">
        <v>910</v>
      </c>
      <c r="BM504" s="24" t="s">
        <v>76</v>
      </c>
    </row>
    <row r="505" spans="2:65" s="1" customFormat="1">
      <c r="B505" s="42"/>
      <c r="C505" s="64"/>
      <c r="D505" s="215" t="s">
        <v>884</v>
      </c>
      <c r="E505" s="64"/>
      <c r="F505" s="216" t="s">
        <v>75</v>
      </c>
      <c r="G505" s="64"/>
      <c r="H505" s="64"/>
      <c r="I505" s="171"/>
      <c r="J505" s="64"/>
      <c r="K505" s="64"/>
      <c r="L505" s="62"/>
      <c r="M505" s="217"/>
      <c r="N505" s="43"/>
      <c r="O505" s="43"/>
      <c r="P505" s="43"/>
      <c r="Q505" s="43"/>
      <c r="R505" s="43"/>
      <c r="S505" s="43"/>
      <c r="T505" s="79"/>
      <c r="AT505" s="24" t="s">
        <v>884</v>
      </c>
      <c r="AU505" s="24" t="s">
        <v>812</v>
      </c>
    </row>
    <row r="506" spans="2:65" s="1" customFormat="1" ht="27">
      <c r="B506" s="42"/>
      <c r="C506" s="64"/>
      <c r="D506" s="220" t="s">
        <v>913</v>
      </c>
      <c r="E506" s="64"/>
      <c r="F506" s="242" t="s">
        <v>956</v>
      </c>
      <c r="G506" s="64"/>
      <c r="H506" s="64"/>
      <c r="I506" s="171"/>
      <c r="J506" s="64"/>
      <c r="K506" s="64"/>
      <c r="L506" s="62"/>
      <c r="M506" s="217"/>
      <c r="N506" s="43"/>
      <c r="O506" s="43"/>
      <c r="P506" s="43"/>
      <c r="Q506" s="43"/>
      <c r="R506" s="43"/>
      <c r="S506" s="43"/>
      <c r="T506" s="79"/>
      <c r="AT506" s="24" t="s">
        <v>913</v>
      </c>
      <c r="AU506" s="24" t="s">
        <v>812</v>
      </c>
    </row>
    <row r="507" spans="2:65" s="1" customFormat="1" ht="31.5" customHeight="1">
      <c r="B507" s="42"/>
      <c r="C507" s="203" t="s">
        <v>77</v>
      </c>
      <c r="D507" s="203" t="s">
        <v>877</v>
      </c>
      <c r="E507" s="204" t="s">
        <v>78</v>
      </c>
      <c r="F507" s="205" t="s">
        <v>79</v>
      </c>
      <c r="G507" s="206" t="s">
        <v>964</v>
      </c>
      <c r="H507" s="207">
        <v>1</v>
      </c>
      <c r="I507" s="208"/>
      <c r="J507" s="209">
        <f>ROUND(I507*H507,2)</f>
        <v>0</v>
      </c>
      <c r="K507" s="205" t="s">
        <v>801</v>
      </c>
      <c r="L507" s="62"/>
      <c r="M507" s="210" t="s">
        <v>801</v>
      </c>
      <c r="N507" s="211" t="s">
        <v>773</v>
      </c>
      <c r="O507" s="43"/>
      <c r="P507" s="212">
        <f>O507*H507</f>
        <v>0</v>
      </c>
      <c r="Q507" s="212">
        <v>1.1E-4</v>
      </c>
      <c r="R507" s="212">
        <f>Q507*H507</f>
        <v>1.1E-4</v>
      </c>
      <c r="S507" s="212">
        <v>0</v>
      </c>
      <c r="T507" s="213">
        <f>S507*H507</f>
        <v>0</v>
      </c>
      <c r="AR507" s="24" t="s">
        <v>910</v>
      </c>
      <c r="AT507" s="24" t="s">
        <v>877</v>
      </c>
      <c r="AU507" s="24" t="s">
        <v>812</v>
      </c>
      <c r="AY507" s="24" t="s">
        <v>874</v>
      </c>
      <c r="BE507" s="214">
        <f>IF(N507="základní",J507,0)</f>
        <v>0</v>
      </c>
      <c r="BF507" s="214">
        <f>IF(N507="snížená",J507,0)</f>
        <v>0</v>
      </c>
      <c r="BG507" s="214">
        <f>IF(N507="zákl. přenesená",J507,0)</f>
        <v>0</v>
      </c>
      <c r="BH507" s="214">
        <f>IF(N507="sníž. přenesená",J507,0)</f>
        <v>0</v>
      </c>
      <c r="BI507" s="214">
        <f>IF(N507="nulová",J507,0)</f>
        <v>0</v>
      </c>
      <c r="BJ507" s="24" t="s">
        <v>810</v>
      </c>
      <c r="BK507" s="214">
        <f>ROUND(I507*H507,2)</f>
        <v>0</v>
      </c>
      <c r="BL507" s="24" t="s">
        <v>910</v>
      </c>
      <c r="BM507" s="24" t="s">
        <v>80</v>
      </c>
    </row>
    <row r="508" spans="2:65" s="1" customFormat="1" ht="27">
      <c r="B508" s="42"/>
      <c r="C508" s="64"/>
      <c r="D508" s="215" t="s">
        <v>884</v>
      </c>
      <c r="E508" s="64"/>
      <c r="F508" s="216" t="s">
        <v>79</v>
      </c>
      <c r="G508" s="64"/>
      <c r="H508" s="64"/>
      <c r="I508" s="171"/>
      <c r="J508" s="64"/>
      <c r="K508" s="64"/>
      <c r="L508" s="62"/>
      <c r="M508" s="217"/>
      <c r="N508" s="43"/>
      <c r="O508" s="43"/>
      <c r="P508" s="43"/>
      <c r="Q508" s="43"/>
      <c r="R508" s="43"/>
      <c r="S508" s="43"/>
      <c r="T508" s="79"/>
      <c r="AT508" s="24" t="s">
        <v>884</v>
      </c>
      <c r="AU508" s="24" t="s">
        <v>812</v>
      </c>
    </row>
    <row r="509" spans="2:65" s="1" customFormat="1" ht="27">
      <c r="B509" s="42"/>
      <c r="C509" s="64"/>
      <c r="D509" s="215" t="s">
        <v>913</v>
      </c>
      <c r="E509" s="64"/>
      <c r="F509" s="231" t="s">
        <v>956</v>
      </c>
      <c r="G509" s="64"/>
      <c r="H509" s="64"/>
      <c r="I509" s="171"/>
      <c r="J509" s="64"/>
      <c r="K509" s="64"/>
      <c r="L509" s="62"/>
      <c r="M509" s="217"/>
      <c r="N509" s="43"/>
      <c r="O509" s="43"/>
      <c r="P509" s="43"/>
      <c r="Q509" s="43"/>
      <c r="R509" s="43"/>
      <c r="S509" s="43"/>
      <c r="T509" s="79"/>
      <c r="AT509" s="24" t="s">
        <v>913</v>
      </c>
      <c r="AU509" s="24" t="s">
        <v>812</v>
      </c>
    </row>
    <row r="510" spans="2:65" s="12" customFormat="1">
      <c r="B510" s="218"/>
      <c r="C510" s="219"/>
      <c r="D510" s="220" t="s">
        <v>886</v>
      </c>
      <c r="E510" s="221" t="s">
        <v>801</v>
      </c>
      <c r="F510" s="222" t="s">
        <v>810</v>
      </c>
      <c r="G510" s="219"/>
      <c r="H510" s="223">
        <v>1</v>
      </c>
      <c r="I510" s="224"/>
      <c r="J510" s="219"/>
      <c r="K510" s="219"/>
      <c r="L510" s="225"/>
      <c r="M510" s="226"/>
      <c r="N510" s="227"/>
      <c r="O510" s="227"/>
      <c r="P510" s="227"/>
      <c r="Q510" s="227"/>
      <c r="R510" s="227"/>
      <c r="S510" s="227"/>
      <c r="T510" s="228"/>
      <c r="AT510" s="229" t="s">
        <v>886</v>
      </c>
      <c r="AU510" s="229" t="s">
        <v>812</v>
      </c>
      <c r="AV510" s="12" t="s">
        <v>812</v>
      </c>
      <c r="AW510" s="12" t="s">
        <v>765</v>
      </c>
      <c r="AX510" s="12" t="s">
        <v>810</v>
      </c>
      <c r="AY510" s="229" t="s">
        <v>874</v>
      </c>
    </row>
    <row r="511" spans="2:65" s="1" customFormat="1" ht="31.5" customHeight="1">
      <c r="B511" s="42"/>
      <c r="C511" s="232" t="s">
        <v>81</v>
      </c>
      <c r="D511" s="232" t="s">
        <v>902</v>
      </c>
      <c r="E511" s="233" t="s">
        <v>82</v>
      </c>
      <c r="F511" s="234" t="s">
        <v>83</v>
      </c>
      <c r="G511" s="235" t="s">
        <v>964</v>
      </c>
      <c r="H511" s="236">
        <v>1</v>
      </c>
      <c r="I511" s="237"/>
      <c r="J511" s="238">
        <f>ROUND(I511*H511,2)</f>
        <v>0</v>
      </c>
      <c r="K511" s="234" t="s">
        <v>801</v>
      </c>
      <c r="L511" s="239"/>
      <c r="M511" s="240" t="s">
        <v>801</v>
      </c>
      <c r="N511" s="241" t="s">
        <v>773</v>
      </c>
      <c r="O511" s="43"/>
      <c r="P511" s="212">
        <f>O511*H511</f>
        <v>0</v>
      </c>
      <c r="Q511" s="212">
        <v>0</v>
      </c>
      <c r="R511" s="212">
        <f>Q511*H511</f>
        <v>0</v>
      </c>
      <c r="S511" s="212">
        <v>0</v>
      </c>
      <c r="T511" s="213">
        <f>S511*H511</f>
        <v>0</v>
      </c>
      <c r="AR511" s="24" t="s">
        <v>932</v>
      </c>
      <c r="AT511" s="24" t="s">
        <v>902</v>
      </c>
      <c r="AU511" s="24" t="s">
        <v>812</v>
      </c>
      <c r="AY511" s="24" t="s">
        <v>874</v>
      </c>
      <c r="BE511" s="214">
        <f>IF(N511="základní",J511,0)</f>
        <v>0</v>
      </c>
      <c r="BF511" s="214">
        <f>IF(N511="snížená",J511,0)</f>
        <v>0</v>
      </c>
      <c r="BG511" s="214">
        <f>IF(N511="zákl. přenesená",J511,0)</f>
        <v>0</v>
      </c>
      <c r="BH511" s="214">
        <f>IF(N511="sníž. přenesená",J511,0)</f>
        <v>0</v>
      </c>
      <c r="BI511" s="214">
        <f>IF(N511="nulová",J511,0)</f>
        <v>0</v>
      </c>
      <c r="BJ511" s="24" t="s">
        <v>810</v>
      </c>
      <c r="BK511" s="214">
        <f>ROUND(I511*H511,2)</f>
        <v>0</v>
      </c>
      <c r="BL511" s="24" t="s">
        <v>910</v>
      </c>
      <c r="BM511" s="24" t="s">
        <v>84</v>
      </c>
    </row>
    <row r="512" spans="2:65" s="1" customFormat="1" ht="27">
      <c r="B512" s="42"/>
      <c r="C512" s="64"/>
      <c r="D512" s="215" t="s">
        <v>884</v>
      </c>
      <c r="E512" s="64"/>
      <c r="F512" s="216" t="s">
        <v>83</v>
      </c>
      <c r="G512" s="64"/>
      <c r="H512" s="64"/>
      <c r="I512" s="171"/>
      <c r="J512" s="64"/>
      <c r="K512" s="64"/>
      <c r="L512" s="62"/>
      <c r="M512" s="217"/>
      <c r="N512" s="43"/>
      <c r="O512" s="43"/>
      <c r="P512" s="43"/>
      <c r="Q512" s="43"/>
      <c r="R512" s="43"/>
      <c r="S512" s="43"/>
      <c r="T512" s="79"/>
      <c r="AT512" s="24" t="s">
        <v>884</v>
      </c>
      <c r="AU512" s="24" t="s">
        <v>812</v>
      </c>
    </row>
    <row r="513" spans="2:65" s="1" customFormat="1" ht="27">
      <c r="B513" s="42"/>
      <c r="C513" s="64"/>
      <c r="D513" s="220" t="s">
        <v>913</v>
      </c>
      <c r="E513" s="64"/>
      <c r="F513" s="242" t="s">
        <v>956</v>
      </c>
      <c r="G513" s="64"/>
      <c r="H513" s="64"/>
      <c r="I513" s="171"/>
      <c r="J513" s="64"/>
      <c r="K513" s="64"/>
      <c r="L513" s="62"/>
      <c r="M513" s="217"/>
      <c r="N513" s="43"/>
      <c r="O513" s="43"/>
      <c r="P513" s="43"/>
      <c r="Q513" s="43"/>
      <c r="R513" s="43"/>
      <c r="S513" s="43"/>
      <c r="T513" s="79"/>
      <c r="AT513" s="24" t="s">
        <v>913</v>
      </c>
      <c r="AU513" s="24" t="s">
        <v>812</v>
      </c>
    </row>
    <row r="514" spans="2:65" s="1" customFormat="1" ht="31.5" customHeight="1">
      <c r="B514" s="42"/>
      <c r="C514" s="203" t="s">
        <v>85</v>
      </c>
      <c r="D514" s="203" t="s">
        <v>877</v>
      </c>
      <c r="E514" s="204" t="s">
        <v>86</v>
      </c>
      <c r="F514" s="205" t="s">
        <v>87</v>
      </c>
      <c r="G514" s="206" t="s">
        <v>964</v>
      </c>
      <c r="H514" s="207">
        <v>1</v>
      </c>
      <c r="I514" s="208"/>
      <c r="J514" s="209">
        <f>ROUND(I514*H514,2)</f>
        <v>0</v>
      </c>
      <c r="K514" s="205" t="s">
        <v>801</v>
      </c>
      <c r="L514" s="62"/>
      <c r="M514" s="210" t="s">
        <v>801</v>
      </c>
      <c r="N514" s="211" t="s">
        <v>773</v>
      </c>
      <c r="O514" s="43"/>
      <c r="P514" s="212">
        <f>O514*H514</f>
        <v>0</v>
      </c>
      <c r="Q514" s="212">
        <v>1.1E-4</v>
      </c>
      <c r="R514" s="212">
        <f>Q514*H514</f>
        <v>1.1E-4</v>
      </c>
      <c r="S514" s="212">
        <v>0</v>
      </c>
      <c r="T514" s="213">
        <f>S514*H514</f>
        <v>0</v>
      </c>
      <c r="AR514" s="24" t="s">
        <v>910</v>
      </c>
      <c r="AT514" s="24" t="s">
        <v>877</v>
      </c>
      <c r="AU514" s="24" t="s">
        <v>812</v>
      </c>
      <c r="AY514" s="24" t="s">
        <v>874</v>
      </c>
      <c r="BE514" s="214">
        <f>IF(N514="základní",J514,0)</f>
        <v>0</v>
      </c>
      <c r="BF514" s="214">
        <f>IF(N514="snížená",J514,0)</f>
        <v>0</v>
      </c>
      <c r="BG514" s="214">
        <f>IF(N514="zákl. přenesená",J514,0)</f>
        <v>0</v>
      </c>
      <c r="BH514" s="214">
        <f>IF(N514="sníž. přenesená",J514,0)</f>
        <v>0</v>
      </c>
      <c r="BI514" s="214">
        <f>IF(N514="nulová",J514,0)</f>
        <v>0</v>
      </c>
      <c r="BJ514" s="24" t="s">
        <v>810</v>
      </c>
      <c r="BK514" s="214">
        <f>ROUND(I514*H514,2)</f>
        <v>0</v>
      </c>
      <c r="BL514" s="24" t="s">
        <v>910</v>
      </c>
      <c r="BM514" s="24" t="s">
        <v>88</v>
      </c>
    </row>
    <row r="515" spans="2:65" s="1" customFormat="1" ht="27">
      <c r="B515" s="42"/>
      <c r="C515" s="64"/>
      <c r="D515" s="215" t="s">
        <v>884</v>
      </c>
      <c r="E515" s="64"/>
      <c r="F515" s="216" t="s">
        <v>87</v>
      </c>
      <c r="G515" s="64"/>
      <c r="H515" s="64"/>
      <c r="I515" s="171"/>
      <c r="J515" s="64"/>
      <c r="K515" s="64"/>
      <c r="L515" s="62"/>
      <c r="M515" s="217"/>
      <c r="N515" s="43"/>
      <c r="O515" s="43"/>
      <c r="P515" s="43"/>
      <c r="Q515" s="43"/>
      <c r="R515" s="43"/>
      <c r="S515" s="43"/>
      <c r="T515" s="79"/>
      <c r="AT515" s="24" t="s">
        <v>884</v>
      </c>
      <c r="AU515" s="24" t="s">
        <v>812</v>
      </c>
    </row>
    <row r="516" spans="2:65" s="1" customFormat="1" ht="27">
      <c r="B516" s="42"/>
      <c r="C516" s="64"/>
      <c r="D516" s="215" t="s">
        <v>913</v>
      </c>
      <c r="E516" s="64"/>
      <c r="F516" s="231" t="s">
        <v>956</v>
      </c>
      <c r="G516" s="64"/>
      <c r="H516" s="64"/>
      <c r="I516" s="171"/>
      <c r="J516" s="64"/>
      <c r="K516" s="64"/>
      <c r="L516" s="62"/>
      <c r="M516" s="217"/>
      <c r="N516" s="43"/>
      <c r="O516" s="43"/>
      <c r="P516" s="43"/>
      <c r="Q516" s="43"/>
      <c r="R516" s="43"/>
      <c r="S516" s="43"/>
      <c r="T516" s="79"/>
      <c r="AT516" s="24" t="s">
        <v>913</v>
      </c>
      <c r="AU516" s="24" t="s">
        <v>812</v>
      </c>
    </row>
    <row r="517" spans="2:65" s="12" customFormat="1">
      <c r="B517" s="218"/>
      <c r="C517" s="219"/>
      <c r="D517" s="220" t="s">
        <v>886</v>
      </c>
      <c r="E517" s="221" t="s">
        <v>801</v>
      </c>
      <c r="F517" s="222" t="s">
        <v>810</v>
      </c>
      <c r="G517" s="219"/>
      <c r="H517" s="223">
        <v>1</v>
      </c>
      <c r="I517" s="224"/>
      <c r="J517" s="219"/>
      <c r="K517" s="219"/>
      <c r="L517" s="225"/>
      <c r="M517" s="226"/>
      <c r="N517" s="227"/>
      <c r="O517" s="227"/>
      <c r="P517" s="227"/>
      <c r="Q517" s="227"/>
      <c r="R517" s="227"/>
      <c r="S517" s="227"/>
      <c r="T517" s="228"/>
      <c r="AT517" s="229" t="s">
        <v>886</v>
      </c>
      <c r="AU517" s="229" t="s">
        <v>812</v>
      </c>
      <c r="AV517" s="12" t="s">
        <v>812</v>
      </c>
      <c r="AW517" s="12" t="s">
        <v>765</v>
      </c>
      <c r="AX517" s="12" t="s">
        <v>810</v>
      </c>
      <c r="AY517" s="229" t="s">
        <v>874</v>
      </c>
    </row>
    <row r="518" spans="2:65" s="1" customFormat="1" ht="31.5" customHeight="1">
      <c r="B518" s="42"/>
      <c r="C518" s="232" t="s">
        <v>89</v>
      </c>
      <c r="D518" s="232" t="s">
        <v>902</v>
      </c>
      <c r="E518" s="233" t="s">
        <v>90</v>
      </c>
      <c r="F518" s="234" t="s">
        <v>91</v>
      </c>
      <c r="G518" s="235" t="s">
        <v>964</v>
      </c>
      <c r="H518" s="236">
        <v>1</v>
      </c>
      <c r="I518" s="237"/>
      <c r="J518" s="238">
        <f>ROUND(I518*H518,2)</f>
        <v>0</v>
      </c>
      <c r="K518" s="234" t="s">
        <v>801</v>
      </c>
      <c r="L518" s="239"/>
      <c r="M518" s="240" t="s">
        <v>801</v>
      </c>
      <c r="N518" s="241" t="s">
        <v>773</v>
      </c>
      <c r="O518" s="43"/>
      <c r="P518" s="212">
        <f>O518*H518</f>
        <v>0</v>
      </c>
      <c r="Q518" s="212">
        <v>0</v>
      </c>
      <c r="R518" s="212">
        <f>Q518*H518</f>
        <v>0</v>
      </c>
      <c r="S518" s="212">
        <v>0</v>
      </c>
      <c r="T518" s="213">
        <f>S518*H518</f>
        <v>0</v>
      </c>
      <c r="AR518" s="24" t="s">
        <v>932</v>
      </c>
      <c r="AT518" s="24" t="s">
        <v>902</v>
      </c>
      <c r="AU518" s="24" t="s">
        <v>812</v>
      </c>
      <c r="AY518" s="24" t="s">
        <v>874</v>
      </c>
      <c r="BE518" s="214">
        <f>IF(N518="základní",J518,0)</f>
        <v>0</v>
      </c>
      <c r="BF518" s="214">
        <f>IF(N518="snížená",J518,0)</f>
        <v>0</v>
      </c>
      <c r="BG518" s="214">
        <f>IF(N518="zákl. přenesená",J518,0)</f>
        <v>0</v>
      </c>
      <c r="BH518" s="214">
        <f>IF(N518="sníž. přenesená",J518,0)</f>
        <v>0</v>
      </c>
      <c r="BI518" s="214">
        <f>IF(N518="nulová",J518,0)</f>
        <v>0</v>
      </c>
      <c r="BJ518" s="24" t="s">
        <v>810</v>
      </c>
      <c r="BK518" s="214">
        <f>ROUND(I518*H518,2)</f>
        <v>0</v>
      </c>
      <c r="BL518" s="24" t="s">
        <v>910</v>
      </c>
      <c r="BM518" s="24" t="s">
        <v>92</v>
      </c>
    </row>
    <row r="519" spans="2:65" s="1" customFormat="1" ht="27">
      <c r="B519" s="42"/>
      <c r="C519" s="64"/>
      <c r="D519" s="215" t="s">
        <v>884</v>
      </c>
      <c r="E519" s="64"/>
      <c r="F519" s="216" t="s">
        <v>91</v>
      </c>
      <c r="G519" s="64"/>
      <c r="H519" s="64"/>
      <c r="I519" s="171"/>
      <c r="J519" s="64"/>
      <c r="K519" s="64"/>
      <c r="L519" s="62"/>
      <c r="M519" s="217"/>
      <c r="N519" s="43"/>
      <c r="O519" s="43"/>
      <c r="P519" s="43"/>
      <c r="Q519" s="43"/>
      <c r="R519" s="43"/>
      <c r="S519" s="43"/>
      <c r="T519" s="79"/>
      <c r="AT519" s="24" t="s">
        <v>884</v>
      </c>
      <c r="AU519" s="24" t="s">
        <v>812</v>
      </c>
    </row>
    <row r="520" spans="2:65" s="1" customFormat="1" ht="27">
      <c r="B520" s="42"/>
      <c r="C520" s="64"/>
      <c r="D520" s="220" t="s">
        <v>913</v>
      </c>
      <c r="E520" s="64"/>
      <c r="F520" s="242" t="s">
        <v>956</v>
      </c>
      <c r="G520" s="64"/>
      <c r="H520" s="64"/>
      <c r="I520" s="171"/>
      <c r="J520" s="64"/>
      <c r="K520" s="64"/>
      <c r="L520" s="62"/>
      <c r="M520" s="217"/>
      <c r="N520" s="43"/>
      <c r="O520" s="43"/>
      <c r="P520" s="43"/>
      <c r="Q520" s="43"/>
      <c r="R520" s="43"/>
      <c r="S520" s="43"/>
      <c r="T520" s="79"/>
      <c r="AT520" s="24" t="s">
        <v>913</v>
      </c>
      <c r="AU520" s="24" t="s">
        <v>812</v>
      </c>
    </row>
    <row r="521" spans="2:65" s="1" customFormat="1" ht="22.5" customHeight="1">
      <c r="B521" s="42"/>
      <c r="C521" s="203" t="s">
        <v>93</v>
      </c>
      <c r="D521" s="203" t="s">
        <v>877</v>
      </c>
      <c r="E521" s="204" t="s">
        <v>94</v>
      </c>
      <c r="F521" s="205" t="s">
        <v>95</v>
      </c>
      <c r="G521" s="206" t="s">
        <v>964</v>
      </c>
      <c r="H521" s="207">
        <v>1</v>
      </c>
      <c r="I521" s="208"/>
      <c r="J521" s="209">
        <f>ROUND(I521*H521,2)</f>
        <v>0</v>
      </c>
      <c r="K521" s="205" t="s">
        <v>801</v>
      </c>
      <c r="L521" s="62"/>
      <c r="M521" s="210" t="s">
        <v>801</v>
      </c>
      <c r="N521" s="211" t="s">
        <v>773</v>
      </c>
      <c r="O521" s="43"/>
      <c r="P521" s="212">
        <f>O521*H521</f>
        <v>0</v>
      </c>
      <c r="Q521" s="212">
        <v>1.1E-4</v>
      </c>
      <c r="R521" s="212">
        <f>Q521*H521</f>
        <v>1.1E-4</v>
      </c>
      <c r="S521" s="212">
        <v>0</v>
      </c>
      <c r="T521" s="213">
        <f>S521*H521</f>
        <v>0</v>
      </c>
      <c r="AR521" s="24" t="s">
        <v>910</v>
      </c>
      <c r="AT521" s="24" t="s">
        <v>877</v>
      </c>
      <c r="AU521" s="24" t="s">
        <v>812</v>
      </c>
      <c r="AY521" s="24" t="s">
        <v>874</v>
      </c>
      <c r="BE521" s="214">
        <f>IF(N521="základní",J521,0)</f>
        <v>0</v>
      </c>
      <c r="BF521" s="214">
        <f>IF(N521="snížená",J521,0)</f>
        <v>0</v>
      </c>
      <c r="BG521" s="214">
        <f>IF(N521="zákl. přenesená",J521,0)</f>
        <v>0</v>
      </c>
      <c r="BH521" s="214">
        <f>IF(N521="sníž. přenesená",J521,0)</f>
        <v>0</v>
      </c>
      <c r="BI521" s="214">
        <f>IF(N521="nulová",J521,0)</f>
        <v>0</v>
      </c>
      <c r="BJ521" s="24" t="s">
        <v>810</v>
      </c>
      <c r="BK521" s="214">
        <f>ROUND(I521*H521,2)</f>
        <v>0</v>
      </c>
      <c r="BL521" s="24" t="s">
        <v>910</v>
      </c>
      <c r="BM521" s="24" t="s">
        <v>96</v>
      </c>
    </row>
    <row r="522" spans="2:65" s="1" customFormat="1">
      <c r="B522" s="42"/>
      <c r="C522" s="64"/>
      <c r="D522" s="215" t="s">
        <v>884</v>
      </c>
      <c r="E522" s="64"/>
      <c r="F522" s="216" t="s">
        <v>95</v>
      </c>
      <c r="G522" s="64"/>
      <c r="H522" s="64"/>
      <c r="I522" s="171"/>
      <c r="J522" s="64"/>
      <c r="K522" s="64"/>
      <c r="L522" s="62"/>
      <c r="M522" s="217"/>
      <c r="N522" s="43"/>
      <c r="O522" s="43"/>
      <c r="P522" s="43"/>
      <c r="Q522" s="43"/>
      <c r="R522" s="43"/>
      <c r="S522" s="43"/>
      <c r="T522" s="79"/>
      <c r="AT522" s="24" t="s">
        <v>884</v>
      </c>
      <c r="AU522" s="24" t="s">
        <v>812</v>
      </c>
    </row>
    <row r="523" spans="2:65" s="1" customFormat="1" ht="27">
      <c r="B523" s="42"/>
      <c r="C523" s="64"/>
      <c r="D523" s="215" t="s">
        <v>913</v>
      </c>
      <c r="E523" s="64"/>
      <c r="F523" s="231" t="s">
        <v>956</v>
      </c>
      <c r="G523" s="64"/>
      <c r="H523" s="64"/>
      <c r="I523" s="171"/>
      <c r="J523" s="64"/>
      <c r="K523" s="64"/>
      <c r="L523" s="62"/>
      <c r="M523" s="217"/>
      <c r="N523" s="43"/>
      <c r="O523" s="43"/>
      <c r="P523" s="43"/>
      <c r="Q523" s="43"/>
      <c r="R523" s="43"/>
      <c r="S523" s="43"/>
      <c r="T523" s="79"/>
      <c r="AT523" s="24" t="s">
        <v>913</v>
      </c>
      <c r="AU523" s="24" t="s">
        <v>812</v>
      </c>
    </row>
    <row r="524" spans="2:65" s="12" customFormat="1">
      <c r="B524" s="218"/>
      <c r="C524" s="219"/>
      <c r="D524" s="220" t="s">
        <v>886</v>
      </c>
      <c r="E524" s="221" t="s">
        <v>801</v>
      </c>
      <c r="F524" s="222" t="s">
        <v>810</v>
      </c>
      <c r="G524" s="219"/>
      <c r="H524" s="223">
        <v>1</v>
      </c>
      <c r="I524" s="224"/>
      <c r="J524" s="219"/>
      <c r="K524" s="219"/>
      <c r="L524" s="225"/>
      <c r="M524" s="226"/>
      <c r="N524" s="227"/>
      <c r="O524" s="227"/>
      <c r="P524" s="227"/>
      <c r="Q524" s="227"/>
      <c r="R524" s="227"/>
      <c r="S524" s="227"/>
      <c r="T524" s="228"/>
      <c r="AT524" s="229" t="s">
        <v>886</v>
      </c>
      <c r="AU524" s="229" t="s">
        <v>812</v>
      </c>
      <c r="AV524" s="12" t="s">
        <v>812</v>
      </c>
      <c r="AW524" s="12" t="s">
        <v>765</v>
      </c>
      <c r="AX524" s="12" t="s">
        <v>810</v>
      </c>
      <c r="AY524" s="229" t="s">
        <v>874</v>
      </c>
    </row>
    <row r="525" spans="2:65" s="1" customFormat="1" ht="22.5" customHeight="1">
      <c r="B525" s="42"/>
      <c r="C525" s="232" t="s">
        <v>97</v>
      </c>
      <c r="D525" s="232" t="s">
        <v>902</v>
      </c>
      <c r="E525" s="233" t="s">
        <v>98</v>
      </c>
      <c r="F525" s="234" t="s">
        <v>99</v>
      </c>
      <c r="G525" s="235" t="s">
        <v>964</v>
      </c>
      <c r="H525" s="236">
        <v>1</v>
      </c>
      <c r="I525" s="237"/>
      <c r="J525" s="238">
        <f>ROUND(I525*H525,2)</f>
        <v>0</v>
      </c>
      <c r="K525" s="234" t="s">
        <v>801</v>
      </c>
      <c r="L525" s="239"/>
      <c r="M525" s="240" t="s">
        <v>801</v>
      </c>
      <c r="N525" s="241" t="s">
        <v>773</v>
      </c>
      <c r="O525" s="43"/>
      <c r="P525" s="212">
        <f>O525*H525</f>
        <v>0</v>
      </c>
      <c r="Q525" s="212">
        <v>0</v>
      </c>
      <c r="R525" s="212">
        <f>Q525*H525</f>
        <v>0</v>
      </c>
      <c r="S525" s="212">
        <v>0</v>
      </c>
      <c r="T525" s="213">
        <f>S525*H525</f>
        <v>0</v>
      </c>
      <c r="AR525" s="24" t="s">
        <v>932</v>
      </c>
      <c r="AT525" s="24" t="s">
        <v>902</v>
      </c>
      <c r="AU525" s="24" t="s">
        <v>812</v>
      </c>
      <c r="AY525" s="24" t="s">
        <v>874</v>
      </c>
      <c r="BE525" s="214">
        <f>IF(N525="základní",J525,0)</f>
        <v>0</v>
      </c>
      <c r="BF525" s="214">
        <f>IF(N525="snížená",J525,0)</f>
        <v>0</v>
      </c>
      <c r="BG525" s="214">
        <f>IF(N525="zákl. přenesená",J525,0)</f>
        <v>0</v>
      </c>
      <c r="BH525" s="214">
        <f>IF(N525="sníž. přenesená",J525,0)</f>
        <v>0</v>
      </c>
      <c r="BI525" s="214">
        <f>IF(N525="nulová",J525,0)</f>
        <v>0</v>
      </c>
      <c r="BJ525" s="24" t="s">
        <v>810</v>
      </c>
      <c r="BK525" s="214">
        <f>ROUND(I525*H525,2)</f>
        <v>0</v>
      </c>
      <c r="BL525" s="24" t="s">
        <v>910</v>
      </c>
      <c r="BM525" s="24" t="s">
        <v>100</v>
      </c>
    </row>
    <row r="526" spans="2:65" s="1" customFormat="1">
      <c r="B526" s="42"/>
      <c r="C526" s="64"/>
      <c r="D526" s="215" t="s">
        <v>884</v>
      </c>
      <c r="E526" s="64"/>
      <c r="F526" s="216" t="s">
        <v>95</v>
      </c>
      <c r="G526" s="64"/>
      <c r="H526" s="64"/>
      <c r="I526" s="171"/>
      <c r="J526" s="64"/>
      <c r="K526" s="64"/>
      <c r="L526" s="62"/>
      <c r="M526" s="217"/>
      <c r="N526" s="43"/>
      <c r="O526" s="43"/>
      <c r="P526" s="43"/>
      <c r="Q526" s="43"/>
      <c r="R526" s="43"/>
      <c r="S526" s="43"/>
      <c r="T526" s="79"/>
      <c r="AT526" s="24" t="s">
        <v>884</v>
      </c>
      <c r="AU526" s="24" t="s">
        <v>812</v>
      </c>
    </row>
    <row r="527" spans="2:65" s="1" customFormat="1" ht="27">
      <c r="B527" s="42"/>
      <c r="C527" s="64"/>
      <c r="D527" s="220" t="s">
        <v>913</v>
      </c>
      <c r="E527" s="64"/>
      <c r="F527" s="242" t="s">
        <v>956</v>
      </c>
      <c r="G527" s="64"/>
      <c r="H527" s="64"/>
      <c r="I527" s="171"/>
      <c r="J527" s="64"/>
      <c r="K527" s="64"/>
      <c r="L527" s="62"/>
      <c r="M527" s="217"/>
      <c r="N527" s="43"/>
      <c r="O527" s="43"/>
      <c r="P527" s="43"/>
      <c r="Q527" s="43"/>
      <c r="R527" s="43"/>
      <c r="S527" s="43"/>
      <c r="T527" s="79"/>
      <c r="AT527" s="24" t="s">
        <v>913</v>
      </c>
      <c r="AU527" s="24" t="s">
        <v>812</v>
      </c>
    </row>
    <row r="528" spans="2:65" s="1" customFormat="1" ht="57" customHeight="1">
      <c r="B528" s="42"/>
      <c r="C528" s="203" t="s">
        <v>101</v>
      </c>
      <c r="D528" s="203" t="s">
        <v>877</v>
      </c>
      <c r="E528" s="204" t="s">
        <v>102</v>
      </c>
      <c r="F528" s="205" t="s">
        <v>103</v>
      </c>
      <c r="G528" s="206" t="s">
        <v>964</v>
      </c>
      <c r="H528" s="207">
        <v>1</v>
      </c>
      <c r="I528" s="208"/>
      <c r="J528" s="209">
        <f>ROUND(I528*H528,2)</f>
        <v>0</v>
      </c>
      <c r="K528" s="205" t="s">
        <v>801</v>
      </c>
      <c r="L528" s="62"/>
      <c r="M528" s="210" t="s">
        <v>801</v>
      </c>
      <c r="N528" s="211" t="s">
        <v>773</v>
      </c>
      <c r="O528" s="43"/>
      <c r="P528" s="212">
        <f>O528*H528</f>
        <v>0</v>
      </c>
      <c r="Q528" s="212">
        <v>1.1E-4</v>
      </c>
      <c r="R528" s="212">
        <f>Q528*H528</f>
        <v>1.1E-4</v>
      </c>
      <c r="S528" s="212">
        <v>0</v>
      </c>
      <c r="T528" s="213">
        <f>S528*H528</f>
        <v>0</v>
      </c>
      <c r="AR528" s="24" t="s">
        <v>910</v>
      </c>
      <c r="AT528" s="24" t="s">
        <v>877</v>
      </c>
      <c r="AU528" s="24" t="s">
        <v>812</v>
      </c>
      <c r="AY528" s="24" t="s">
        <v>874</v>
      </c>
      <c r="BE528" s="214">
        <f>IF(N528="základní",J528,0)</f>
        <v>0</v>
      </c>
      <c r="BF528" s="214">
        <f>IF(N528="snížená",J528,0)</f>
        <v>0</v>
      </c>
      <c r="BG528" s="214">
        <f>IF(N528="zákl. přenesená",J528,0)</f>
        <v>0</v>
      </c>
      <c r="BH528" s="214">
        <f>IF(N528="sníž. přenesená",J528,0)</f>
        <v>0</v>
      </c>
      <c r="BI528" s="214">
        <f>IF(N528="nulová",J528,0)</f>
        <v>0</v>
      </c>
      <c r="BJ528" s="24" t="s">
        <v>810</v>
      </c>
      <c r="BK528" s="214">
        <f>ROUND(I528*H528,2)</f>
        <v>0</v>
      </c>
      <c r="BL528" s="24" t="s">
        <v>910</v>
      </c>
      <c r="BM528" s="24" t="s">
        <v>104</v>
      </c>
    </row>
    <row r="529" spans="2:65" s="1" customFormat="1" ht="40.5">
      <c r="B529" s="42"/>
      <c r="C529" s="64"/>
      <c r="D529" s="215" t="s">
        <v>884</v>
      </c>
      <c r="E529" s="64"/>
      <c r="F529" s="216" t="s">
        <v>105</v>
      </c>
      <c r="G529" s="64"/>
      <c r="H529" s="64"/>
      <c r="I529" s="171"/>
      <c r="J529" s="64"/>
      <c r="K529" s="64"/>
      <c r="L529" s="62"/>
      <c r="M529" s="217"/>
      <c r="N529" s="43"/>
      <c r="O529" s="43"/>
      <c r="P529" s="43"/>
      <c r="Q529" s="43"/>
      <c r="R529" s="43"/>
      <c r="S529" s="43"/>
      <c r="T529" s="79"/>
      <c r="AT529" s="24" t="s">
        <v>884</v>
      </c>
      <c r="AU529" s="24" t="s">
        <v>812</v>
      </c>
    </row>
    <row r="530" spans="2:65" s="1" customFormat="1" ht="40.5">
      <c r="B530" s="42"/>
      <c r="C530" s="64"/>
      <c r="D530" s="215" t="s">
        <v>913</v>
      </c>
      <c r="E530" s="64"/>
      <c r="F530" s="231" t="s">
        <v>106</v>
      </c>
      <c r="G530" s="64"/>
      <c r="H530" s="64"/>
      <c r="I530" s="171"/>
      <c r="J530" s="64"/>
      <c r="K530" s="64"/>
      <c r="L530" s="62"/>
      <c r="M530" s="217"/>
      <c r="N530" s="43"/>
      <c r="O530" s="43"/>
      <c r="P530" s="43"/>
      <c r="Q530" s="43"/>
      <c r="R530" s="43"/>
      <c r="S530" s="43"/>
      <c r="T530" s="79"/>
      <c r="AT530" s="24" t="s">
        <v>913</v>
      </c>
      <c r="AU530" s="24" t="s">
        <v>812</v>
      </c>
    </row>
    <row r="531" spans="2:65" s="12" customFormat="1">
      <c r="B531" s="218"/>
      <c r="C531" s="219"/>
      <c r="D531" s="220" t="s">
        <v>886</v>
      </c>
      <c r="E531" s="221" t="s">
        <v>801</v>
      </c>
      <c r="F531" s="222" t="s">
        <v>810</v>
      </c>
      <c r="G531" s="219"/>
      <c r="H531" s="223">
        <v>1</v>
      </c>
      <c r="I531" s="224"/>
      <c r="J531" s="219"/>
      <c r="K531" s="219"/>
      <c r="L531" s="225"/>
      <c r="M531" s="226"/>
      <c r="N531" s="227"/>
      <c r="O531" s="227"/>
      <c r="P531" s="227"/>
      <c r="Q531" s="227"/>
      <c r="R531" s="227"/>
      <c r="S531" s="227"/>
      <c r="T531" s="228"/>
      <c r="AT531" s="229" t="s">
        <v>886</v>
      </c>
      <c r="AU531" s="229" t="s">
        <v>812</v>
      </c>
      <c r="AV531" s="12" t="s">
        <v>812</v>
      </c>
      <c r="AW531" s="12" t="s">
        <v>765</v>
      </c>
      <c r="AX531" s="12" t="s">
        <v>810</v>
      </c>
      <c r="AY531" s="229" t="s">
        <v>874</v>
      </c>
    </row>
    <row r="532" spans="2:65" s="1" customFormat="1" ht="57" customHeight="1">
      <c r="B532" s="42"/>
      <c r="C532" s="232" t="s">
        <v>107</v>
      </c>
      <c r="D532" s="232" t="s">
        <v>902</v>
      </c>
      <c r="E532" s="233" t="s">
        <v>102</v>
      </c>
      <c r="F532" s="234" t="s">
        <v>105</v>
      </c>
      <c r="G532" s="235" t="s">
        <v>964</v>
      </c>
      <c r="H532" s="236">
        <v>1</v>
      </c>
      <c r="I532" s="237"/>
      <c r="J532" s="238">
        <f>ROUND(I532*H532,2)</f>
        <v>0</v>
      </c>
      <c r="K532" s="234" t="s">
        <v>801</v>
      </c>
      <c r="L532" s="239"/>
      <c r="M532" s="240" t="s">
        <v>801</v>
      </c>
      <c r="N532" s="241" t="s">
        <v>773</v>
      </c>
      <c r="O532" s="43"/>
      <c r="P532" s="212">
        <f>O532*H532</f>
        <v>0</v>
      </c>
      <c r="Q532" s="212">
        <v>0</v>
      </c>
      <c r="R532" s="212">
        <f>Q532*H532</f>
        <v>0</v>
      </c>
      <c r="S532" s="212">
        <v>0</v>
      </c>
      <c r="T532" s="213">
        <f>S532*H532</f>
        <v>0</v>
      </c>
      <c r="AR532" s="24" t="s">
        <v>932</v>
      </c>
      <c r="AT532" s="24" t="s">
        <v>902</v>
      </c>
      <c r="AU532" s="24" t="s">
        <v>812</v>
      </c>
      <c r="AY532" s="24" t="s">
        <v>874</v>
      </c>
      <c r="BE532" s="214">
        <f>IF(N532="základní",J532,0)</f>
        <v>0</v>
      </c>
      <c r="BF532" s="214">
        <f>IF(N532="snížená",J532,0)</f>
        <v>0</v>
      </c>
      <c r="BG532" s="214">
        <f>IF(N532="zákl. přenesená",J532,0)</f>
        <v>0</v>
      </c>
      <c r="BH532" s="214">
        <f>IF(N532="sníž. přenesená",J532,0)</f>
        <v>0</v>
      </c>
      <c r="BI532" s="214">
        <f>IF(N532="nulová",J532,0)</f>
        <v>0</v>
      </c>
      <c r="BJ532" s="24" t="s">
        <v>810</v>
      </c>
      <c r="BK532" s="214">
        <f>ROUND(I532*H532,2)</f>
        <v>0</v>
      </c>
      <c r="BL532" s="24" t="s">
        <v>910</v>
      </c>
      <c r="BM532" s="24" t="s">
        <v>108</v>
      </c>
    </row>
    <row r="533" spans="2:65" s="1" customFormat="1" ht="40.5">
      <c r="B533" s="42"/>
      <c r="C533" s="64"/>
      <c r="D533" s="215" t="s">
        <v>884</v>
      </c>
      <c r="E533" s="64"/>
      <c r="F533" s="216" t="s">
        <v>105</v>
      </c>
      <c r="G533" s="64"/>
      <c r="H533" s="64"/>
      <c r="I533" s="171"/>
      <c r="J533" s="64"/>
      <c r="K533" s="64"/>
      <c r="L533" s="62"/>
      <c r="M533" s="217"/>
      <c r="N533" s="43"/>
      <c r="O533" s="43"/>
      <c r="P533" s="43"/>
      <c r="Q533" s="43"/>
      <c r="R533" s="43"/>
      <c r="S533" s="43"/>
      <c r="T533" s="79"/>
      <c r="AT533" s="24" t="s">
        <v>884</v>
      </c>
      <c r="AU533" s="24" t="s">
        <v>812</v>
      </c>
    </row>
    <row r="534" spans="2:65" s="11" customFormat="1" ht="29.85" customHeight="1">
      <c r="B534" s="186"/>
      <c r="C534" s="187"/>
      <c r="D534" s="200" t="s">
        <v>802</v>
      </c>
      <c r="E534" s="201" t="s">
        <v>109</v>
      </c>
      <c r="F534" s="201" t="s">
        <v>110</v>
      </c>
      <c r="G534" s="187"/>
      <c r="H534" s="187"/>
      <c r="I534" s="190"/>
      <c r="J534" s="202">
        <f>BK534</f>
        <v>0</v>
      </c>
      <c r="K534" s="187"/>
      <c r="L534" s="192"/>
      <c r="M534" s="193"/>
      <c r="N534" s="194"/>
      <c r="O534" s="194"/>
      <c r="P534" s="195">
        <f>SUM(P535:P567)</f>
        <v>0</v>
      </c>
      <c r="Q534" s="194"/>
      <c r="R534" s="195">
        <f>SUM(R535:R567)</f>
        <v>0</v>
      </c>
      <c r="S534" s="194"/>
      <c r="T534" s="196">
        <f>SUM(T535:T567)</f>
        <v>0</v>
      </c>
      <c r="AR534" s="197" t="s">
        <v>892</v>
      </c>
      <c r="AT534" s="198" t="s">
        <v>802</v>
      </c>
      <c r="AU534" s="198" t="s">
        <v>810</v>
      </c>
      <c r="AY534" s="197" t="s">
        <v>874</v>
      </c>
      <c r="BK534" s="199">
        <f>SUM(BK535:BK567)</f>
        <v>0</v>
      </c>
    </row>
    <row r="535" spans="2:65" s="1" customFormat="1" ht="22.5" customHeight="1">
      <c r="B535" s="42"/>
      <c r="C535" s="203" t="s">
        <v>111</v>
      </c>
      <c r="D535" s="203" t="s">
        <v>877</v>
      </c>
      <c r="E535" s="204" t="s">
        <v>112</v>
      </c>
      <c r="F535" s="205" t="s">
        <v>113</v>
      </c>
      <c r="G535" s="206" t="s">
        <v>114</v>
      </c>
      <c r="H535" s="207">
        <v>2</v>
      </c>
      <c r="I535" s="208"/>
      <c r="J535" s="209">
        <f>ROUND(I535*H535,2)</f>
        <v>0</v>
      </c>
      <c r="K535" s="205" t="s">
        <v>801</v>
      </c>
      <c r="L535" s="62"/>
      <c r="M535" s="210" t="s">
        <v>801</v>
      </c>
      <c r="N535" s="211" t="s">
        <v>773</v>
      </c>
      <c r="O535" s="43"/>
      <c r="P535" s="212">
        <f>O535*H535</f>
        <v>0</v>
      </c>
      <c r="Q535" s="212">
        <v>0</v>
      </c>
      <c r="R535" s="212">
        <f>Q535*H535</f>
        <v>0</v>
      </c>
      <c r="S535" s="212">
        <v>0</v>
      </c>
      <c r="T535" s="213">
        <f>S535*H535</f>
        <v>0</v>
      </c>
      <c r="AR535" s="24" t="s">
        <v>910</v>
      </c>
      <c r="AT535" s="24" t="s">
        <v>877</v>
      </c>
      <c r="AU535" s="24" t="s">
        <v>812</v>
      </c>
      <c r="AY535" s="24" t="s">
        <v>874</v>
      </c>
      <c r="BE535" s="214">
        <f>IF(N535="základní",J535,0)</f>
        <v>0</v>
      </c>
      <c r="BF535" s="214">
        <f>IF(N535="snížená",J535,0)</f>
        <v>0</v>
      </c>
      <c r="BG535" s="214">
        <f>IF(N535="zákl. přenesená",J535,0)</f>
        <v>0</v>
      </c>
      <c r="BH535" s="214">
        <f>IF(N535="sníž. přenesená",J535,0)</f>
        <v>0</v>
      </c>
      <c r="BI535" s="214">
        <f>IF(N535="nulová",J535,0)</f>
        <v>0</v>
      </c>
      <c r="BJ535" s="24" t="s">
        <v>810</v>
      </c>
      <c r="BK535" s="214">
        <f>ROUND(I535*H535,2)</f>
        <v>0</v>
      </c>
      <c r="BL535" s="24" t="s">
        <v>910</v>
      </c>
      <c r="BM535" s="24" t="s">
        <v>115</v>
      </c>
    </row>
    <row r="536" spans="2:65" s="1" customFormat="1">
      <c r="B536" s="42"/>
      <c r="C536" s="64"/>
      <c r="D536" s="215" t="s">
        <v>884</v>
      </c>
      <c r="E536" s="64"/>
      <c r="F536" s="216" t="s">
        <v>113</v>
      </c>
      <c r="G536" s="64"/>
      <c r="H536" s="64"/>
      <c r="I536" s="171"/>
      <c r="J536" s="64"/>
      <c r="K536" s="64"/>
      <c r="L536" s="62"/>
      <c r="M536" s="217"/>
      <c r="N536" s="43"/>
      <c r="O536" s="43"/>
      <c r="P536" s="43"/>
      <c r="Q536" s="43"/>
      <c r="R536" s="43"/>
      <c r="S536" s="43"/>
      <c r="T536" s="79"/>
      <c r="AT536" s="24" t="s">
        <v>884</v>
      </c>
      <c r="AU536" s="24" t="s">
        <v>812</v>
      </c>
    </row>
    <row r="537" spans="2:65" s="1" customFormat="1" ht="40.5">
      <c r="B537" s="42"/>
      <c r="C537" s="64"/>
      <c r="D537" s="215" t="s">
        <v>913</v>
      </c>
      <c r="E537" s="64"/>
      <c r="F537" s="231" t="s">
        <v>116</v>
      </c>
      <c r="G537" s="64"/>
      <c r="H537" s="64"/>
      <c r="I537" s="171"/>
      <c r="J537" s="64"/>
      <c r="K537" s="64"/>
      <c r="L537" s="62"/>
      <c r="M537" s="217"/>
      <c r="N537" s="43"/>
      <c r="O537" s="43"/>
      <c r="P537" s="43"/>
      <c r="Q537" s="43"/>
      <c r="R537" s="43"/>
      <c r="S537" s="43"/>
      <c r="T537" s="79"/>
      <c r="AT537" s="24" t="s">
        <v>913</v>
      </c>
      <c r="AU537" s="24" t="s">
        <v>812</v>
      </c>
    </row>
    <row r="538" spans="2:65" s="12" customFormat="1">
      <c r="B538" s="218"/>
      <c r="C538" s="219"/>
      <c r="D538" s="220" t="s">
        <v>886</v>
      </c>
      <c r="E538" s="221" t="s">
        <v>801</v>
      </c>
      <c r="F538" s="222" t="s">
        <v>812</v>
      </c>
      <c r="G538" s="219"/>
      <c r="H538" s="223">
        <v>2</v>
      </c>
      <c r="I538" s="224"/>
      <c r="J538" s="219"/>
      <c r="K538" s="219"/>
      <c r="L538" s="225"/>
      <c r="M538" s="226"/>
      <c r="N538" s="227"/>
      <c r="O538" s="227"/>
      <c r="P538" s="227"/>
      <c r="Q538" s="227"/>
      <c r="R538" s="227"/>
      <c r="S538" s="227"/>
      <c r="T538" s="228"/>
      <c r="AT538" s="229" t="s">
        <v>886</v>
      </c>
      <c r="AU538" s="229" t="s">
        <v>812</v>
      </c>
      <c r="AV538" s="12" t="s">
        <v>812</v>
      </c>
      <c r="AW538" s="12" t="s">
        <v>765</v>
      </c>
      <c r="AX538" s="12" t="s">
        <v>810</v>
      </c>
      <c r="AY538" s="229" t="s">
        <v>874</v>
      </c>
    </row>
    <row r="539" spans="2:65" s="1" customFormat="1" ht="22.5" customHeight="1">
      <c r="B539" s="42"/>
      <c r="C539" s="232" t="s">
        <v>117</v>
      </c>
      <c r="D539" s="232" t="s">
        <v>902</v>
      </c>
      <c r="E539" s="233" t="s">
        <v>118</v>
      </c>
      <c r="F539" s="234" t="s">
        <v>119</v>
      </c>
      <c r="G539" s="235" t="s">
        <v>114</v>
      </c>
      <c r="H539" s="236">
        <v>2</v>
      </c>
      <c r="I539" s="237"/>
      <c r="J539" s="238">
        <f>ROUND(I539*H539,2)</f>
        <v>0</v>
      </c>
      <c r="K539" s="234" t="s">
        <v>801</v>
      </c>
      <c r="L539" s="239"/>
      <c r="M539" s="240" t="s">
        <v>801</v>
      </c>
      <c r="N539" s="241" t="s">
        <v>773</v>
      </c>
      <c r="O539" s="43"/>
      <c r="P539" s="212">
        <f>O539*H539</f>
        <v>0</v>
      </c>
      <c r="Q539" s="212">
        <v>0</v>
      </c>
      <c r="R539" s="212">
        <f>Q539*H539</f>
        <v>0</v>
      </c>
      <c r="S539" s="212">
        <v>0</v>
      </c>
      <c r="T539" s="213">
        <f>S539*H539</f>
        <v>0</v>
      </c>
      <c r="AR539" s="24" t="s">
        <v>932</v>
      </c>
      <c r="AT539" s="24" t="s">
        <v>902</v>
      </c>
      <c r="AU539" s="24" t="s">
        <v>812</v>
      </c>
      <c r="AY539" s="24" t="s">
        <v>874</v>
      </c>
      <c r="BE539" s="214">
        <f>IF(N539="základní",J539,0)</f>
        <v>0</v>
      </c>
      <c r="BF539" s="214">
        <f>IF(N539="snížená",J539,0)</f>
        <v>0</v>
      </c>
      <c r="BG539" s="214">
        <f>IF(N539="zákl. přenesená",J539,0)</f>
        <v>0</v>
      </c>
      <c r="BH539" s="214">
        <f>IF(N539="sníž. přenesená",J539,0)</f>
        <v>0</v>
      </c>
      <c r="BI539" s="214">
        <f>IF(N539="nulová",J539,0)</f>
        <v>0</v>
      </c>
      <c r="BJ539" s="24" t="s">
        <v>810</v>
      </c>
      <c r="BK539" s="214">
        <f>ROUND(I539*H539,2)</f>
        <v>0</v>
      </c>
      <c r="BL539" s="24" t="s">
        <v>910</v>
      </c>
      <c r="BM539" s="24" t="s">
        <v>120</v>
      </c>
    </row>
    <row r="540" spans="2:65" s="1" customFormat="1">
      <c r="B540" s="42"/>
      <c r="C540" s="64"/>
      <c r="D540" s="215" t="s">
        <v>884</v>
      </c>
      <c r="E540" s="64"/>
      <c r="F540" s="216" t="s">
        <v>119</v>
      </c>
      <c r="G540" s="64"/>
      <c r="H540" s="64"/>
      <c r="I540" s="171"/>
      <c r="J540" s="64"/>
      <c r="K540" s="64"/>
      <c r="L540" s="62"/>
      <c r="M540" s="217"/>
      <c r="N540" s="43"/>
      <c r="O540" s="43"/>
      <c r="P540" s="43"/>
      <c r="Q540" s="43"/>
      <c r="R540" s="43"/>
      <c r="S540" s="43"/>
      <c r="T540" s="79"/>
      <c r="AT540" s="24" t="s">
        <v>884</v>
      </c>
      <c r="AU540" s="24" t="s">
        <v>812</v>
      </c>
    </row>
    <row r="541" spans="2:65" s="1" customFormat="1" ht="40.5">
      <c r="B541" s="42"/>
      <c r="C541" s="64"/>
      <c r="D541" s="220" t="s">
        <v>913</v>
      </c>
      <c r="E541" s="64"/>
      <c r="F541" s="242" t="s">
        <v>116</v>
      </c>
      <c r="G541" s="64"/>
      <c r="H541" s="64"/>
      <c r="I541" s="171"/>
      <c r="J541" s="64"/>
      <c r="K541" s="64"/>
      <c r="L541" s="62"/>
      <c r="M541" s="217"/>
      <c r="N541" s="43"/>
      <c r="O541" s="43"/>
      <c r="P541" s="43"/>
      <c r="Q541" s="43"/>
      <c r="R541" s="43"/>
      <c r="S541" s="43"/>
      <c r="T541" s="79"/>
      <c r="AT541" s="24" t="s">
        <v>913</v>
      </c>
      <c r="AU541" s="24" t="s">
        <v>812</v>
      </c>
    </row>
    <row r="542" spans="2:65" s="1" customFormat="1" ht="22.5" customHeight="1">
      <c r="B542" s="42"/>
      <c r="C542" s="203" t="s">
        <v>121</v>
      </c>
      <c r="D542" s="203" t="s">
        <v>877</v>
      </c>
      <c r="E542" s="204" t="s">
        <v>122</v>
      </c>
      <c r="F542" s="205" t="s">
        <v>123</v>
      </c>
      <c r="G542" s="206" t="s">
        <v>114</v>
      </c>
      <c r="H542" s="207">
        <v>1</v>
      </c>
      <c r="I542" s="208"/>
      <c r="J542" s="209">
        <f>ROUND(I542*H542,2)</f>
        <v>0</v>
      </c>
      <c r="K542" s="205" t="s">
        <v>801</v>
      </c>
      <c r="L542" s="62"/>
      <c r="M542" s="210" t="s">
        <v>801</v>
      </c>
      <c r="N542" s="211" t="s">
        <v>773</v>
      </c>
      <c r="O542" s="43"/>
      <c r="P542" s="212">
        <f>O542*H542</f>
        <v>0</v>
      </c>
      <c r="Q542" s="212">
        <v>0</v>
      </c>
      <c r="R542" s="212">
        <f>Q542*H542</f>
        <v>0</v>
      </c>
      <c r="S542" s="212">
        <v>0</v>
      </c>
      <c r="T542" s="213">
        <f>S542*H542</f>
        <v>0</v>
      </c>
      <c r="AR542" s="24" t="s">
        <v>910</v>
      </c>
      <c r="AT542" s="24" t="s">
        <v>877</v>
      </c>
      <c r="AU542" s="24" t="s">
        <v>812</v>
      </c>
      <c r="AY542" s="24" t="s">
        <v>874</v>
      </c>
      <c r="BE542" s="214">
        <f>IF(N542="základní",J542,0)</f>
        <v>0</v>
      </c>
      <c r="BF542" s="214">
        <f>IF(N542="snížená",J542,0)</f>
        <v>0</v>
      </c>
      <c r="BG542" s="214">
        <f>IF(N542="zákl. přenesená",J542,0)</f>
        <v>0</v>
      </c>
      <c r="BH542" s="214">
        <f>IF(N542="sníž. přenesená",J542,0)</f>
        <v>0</v>
      </c>
      <c r="BI542" s="214">
        <f>IF(N542="nulová",J542,0)</f>
        <v>0</v>
      </c>
      <c r="BJ542" s="24" t="s">
        <v>810</v>
      </c>
      <c r="BK542" s="214">
        <f>ROUND(I542*H542,2)</f>
        <v>0</v>
      </c>
      <c r="BL542" s="24" t="s">
        <v>910</v>
      </c>
      <c r="BM542" s="24" t="s">
        <v>124</v>
      </c>
    </row>
    <row r="543" spans="2:65" s="1" customFormat="1">
      <c r="B543" s="42"/>
      <c r="C543" s="64"/>
      <c r="D543" s="215" t="s">
        <v>884</v>
      </c>
      <c r="E543" s="64"/>
      <c r="F543" s="216" t="s">
        <v>123</v>
      </c>
      <c r="G543" s="64"/>
      <c r="H543" s="64"/>
      <c r="I543" s="171"/>
      <c r="J543" s="64"/>
      <c r="K543" s="64"/>
      <c r="L543" s="62"/>
      <c r="M543" s="217"/>
      <c r="N543" s="43"/>
      <c r="O543" s="43"/>
      <c r="P543" s="43"/>
      <c r="Q543" s="43"/>
      <c r="R543" s="43"/>
      <c r="S543" s="43"/>
      <c r="T543" s="79"/>
      <c r="AT543" s="24" t="s">
        <v>884</v>
      </c>
      <c r="AU543" s="24" t="s">
        <v>812</v>
      </c>
    </row>
    <row r="544" spans="2:65" s="1" customFormat="1" ht="40.5">
      <c r="B544" s="42"/>
      <c r="C544" s="64"/>
      <c r="D544" s="215" t="s">
        <v>913</v>
      </c>
      <c r="E544" s="64"/>
      <c r="F544" s="231" t="s">
        <v>125</v>
      </c>
      <c r="G544" s="64"/>
      <c r="H544" s="64"/>
      <c r="I544" s="171"/>
      <c r="J544" s="64"/>
      <c r="K544" s="64"/>
      <c r="L544" s="62"/>
      <c r="M544" s="217"/>
      <c r="N544" s="43"/>
      <c r="O544" s="43"/>
      <c r="P544" s="43"/>
      <c r="Q544" s="43"/>
      <c r="R544" s="43"/>
      <c r="S544" s="43"/>
      <c r="T544" s="79"/>
      <c r="AT544" s="24" t="s">
        <v>913</v>
      </c>
      <c r="AU544" s="24" t="s">
        <v>812</v>
      </c>
    </row>
    <row r="545" spans="2:65" s="12" customFormat="1">
      <c r="B545" s="218"/>
      <c r="C545" s="219"/>
      <c r="D545" s="220" t="s">
        <v>886</v>
      </c>
      <c r="E545" s="221" t="s">
        <v>801</v>
      </c>
      <c r="F545" s="222" t="s">
        <v>810</v>
      </c>
      <c r="G545" s="219"/>
      <c r="H545" s="223">
        <v>1</v>
      </c>
      <c r="I545" s="224"/>
      <c r="J545" s="219"/>
      <c r="K545" s="219"/>
      <c r="L545" s="225"/>
      <c r="M545" s="226"/>
      <c r="N545" s="227"/>
      <c r="O545" s="227"/>
      <c r="P545" s="227"/>
      <c r="Q545" s="227"/>
      <c r="R545" s="227"/>
      <c r="S545" s="227"/>
      <c r="T545" s="228"/>
      <c r="AT545" s="229" t="s">
        <v>886</v>
      </c>
      <c r="AU545" s="229" t="s">
        <v>812</v>
      </c>
      <c r="AV545" s="12" t="s">
        <v>812</v>
      </c>
      <c r="AW545" s="12" t="s">
        <v>765</v>
      </c>
      <c r="AX545" s="12" t="s">
        <v>810</v>
      </c>
      <c r="AY545" s="229" t="s">
        <v>874</v>
      </c>
    </row>
    <row r="546" spans="2:65" s="1" customFormat="1" ht="22.5" customHeight="1">
      <c r="B546" s="42"/>
      <c r="C546" s="232" t="s">
        <v>126</v>
      </c>
      <c r="D546" s="232" t="s">
        <v>902</v>
      </c>
      <c r="E546" s="233" t="s">
        <v>127</v>
      </c>
      <c r="F546" s="234" t="s">
        <v>128</v>
      </c>
      <c r="G546" s="235" t="s">
        <v>114</v>
      </c>
      <c r="H546" s="236">
        <v>1</v>
      </c>
      <c r="I546" s="237"/>
      <c r="J546" s="238">
        <f>ROUND(I546*H546,2)</f>
        <v>0</v>
      </c>
      <c r="K546" s="234" t="s">
        <v>801</v>
      </c>
      <c r="L546" s="239"/>
      <c r="M546" s="240" t="s">
        <v>801</v>
      </c>
      <c r="N546" s="241" t="s">
        <v>773</v>
      </c>
      <c r="O546" s="43"/>
      <c r="P546" s="212">
        <f>O546*H546</f>
        <v>0</v>
      </c>
      <c r="Q546" s="212">
        <v>0</v>
      </c>
      <c r="R546" s="212">
        <f>Q546*H546</f>
        <v>0</v>
      </c>
      <c r="S546" s="212">
        <v>0</v>
      </c>
      <c r="T546" s="213">
        <f>S546*H546</f>
        <v>0</v>
      </c>
      <c r="AR546" s="24" t="s">
        <v>932</v>
      </c>
      <c r="AT546" s="24" t="s">
        <v>902</v>
      </c>
      <c r="AU546" s="24" t="s">
        <v>812</v>
      </c>
      <c r="AY546" s="24" t="s">
        <v>874</v>
      </c>
      <c r="BE546" s="214">
        <f>IF(N546="základní",J546,0)</f>
        <v>0</v>
      </c>
      <c r="BF546" s="214">
        <f>IF(N546="snížená",J546,0)</f>
        <v>0</v>
      </c>
      <c r="BG546" s="214">
        <f>IF(N546="zákl. přenesená",J546,0)</f>
        <v>0</v>
      </c>
      <c r="BH546" s="214">
        <f>IF(N546="sníž. přenesená",J546,0)</f>
        <v>0</v>
      </c>
      <c r="BI546" s="214">
        <f>IF(N546="nulová",J546,0)</f>
        <v>0</v>
      </c>
      <c r="BJ546" s="24" t="s">
        <v>810</v>
      </c>
      <c r="BK546" s="214">
        <f>ROUND(I546*H546,2)</f>
        <v>0</v>
      </c>
      <c r="BL546" s="24" t="s">
        <v>910</v>
      </c>
      <c r="BM546" s="24" t="s">
        <v>129</v>
      </c>
    </row>
    <row r="547" spans="2:65" s="1" customFormat="1">
      <c r="B547" s="42"/>
      <c r="C547" s="64"/>
      <c r="D547" s="215" t="s">
        <v>884</v>
      </c>
      <c r="E547" s="64"/>
      <c r="F547" s="216" t="s">
        <v>123</v>
      </c>
      <c r="G547" s="64"/>
      <c r="H547" s="64"/>
      <c r="I547" s="171"/>
      <c r="J547" s="64"/>
      <c r="K547" s="64"/>
      <c r="L547" s="62"/>
      <c r="M547" s="217"/>
      <c r="N547" s="43"/>
      <c r="O547" s="43"/>
      <c r="P547" s="43"/>
      <c r="Q547" s="43"/>
      <c r="R547" s="43"/>
      <c r="S547" s="43"/>
      <c r="T547" s="79"/>
      <c r="AT547" s="24" t="s">
        <v>884</v>
      </c>
      <c r="AU547" s="24" t="s">
        <v>812</v>
      </c>
    </row>
    <row r="548" spans="2:65" s="1" customFormat="1" ht="40.5">
      <c r="B548" s="42"/>
      <c r="C548" s="64"/>
      <c r="D548" s="220" t="s">
        <v>913</v>
      </c>
      <c r="E548" s="64"/>
      <c r="F548" s="242" t="s">
        <v>125</v>
      </c>
      <c r="G548" s="64"/>
      <c r="H548" s="64"/>
      <c r="I548" s="171"/>
      <c r="J548" s="64"/>
      <c r="K548" s="64"/>
      <c r="L548" s="62"/>
      <c r="M548" s="217"/>
      <c r="N548" s="43"/>
      <c r="O548" s="43"/>
      <c r="P548" s="43"/>
      <c r="Q548" s="43"/>
      <c r="R548" s="43"/>
      <c r="S548" s="43"/>
      <c r="T548" s="79"/>
      <c r="AT548" s="24" t="s">
        <v>913</v>
      </c>
      <c r="AU548" s="24" t="s">
        <v>812</v>
      </c>
    </row>
    <row r="549" spans="2:65" s="1" customFormat="1" ht="22.5" customHeight="1">
      <c r="B549" s="42"/>
      <c r="C549" s="203" t="s">
        <v>130</v>
      </c>
      <c r="D549" s="203" t="s">
        <v>877</v>
      </c>
      <c r="E549" s="204" t="s">
        <v>131</v>
      </c>
      <c r="F549" s="205" t="s">
        <v>132</v>
      </c>
      <c r="G549" s="206" t="s">
        <v>114</v>
      </c>
      <c r="H549" s="207">
        <v>2</v>
      </c>
      <c r="I549" s="208"/>
      <c r="J549" s="209">
        <f>ROUND(I549*H549,2)</f>
        <v>0</v>
      </c>
      <c r="K549" s="205" t="s">
        <v>801</v>
      </c>
      <c r="L549" s="62"/>
      <c r="M549" s="210" t="s">
        <v>801</v>
      </c>
      <c r="N549" s="211" t="s">
        <v>773</v>
      </c>
      <c r="O549" s="43"/>
      <c r="P549" s="212">
        <f>O549*H549</f>
        <v>0</v>
      </c>
      <c r="Q549" s="212">
        <v>0</v>
      </c>
      <c r="R549" s="212">
        <f>Q549*H549</f>
        <v>0</v>
      </c>
      <c r="S549" s="212">
        <v>0</v>
      </c>
      <c r="T549" s="213">
        <f>S549*H549</f>
        <v>0</v>
      </c>
      <c r="AR549" s="24" t="s">
        <v>910</v>
      </c>
      <c r="AT549" s="24" t="s">
        <v>877</v>
      </c>
      <c r="AU549" s="24" t="s">
        <v>812</v>
      </c>
      <c r="AY549" s="24" t="s">
        <v>874</v>
      </c>
      <c r="BE549" s="214">
        <f>IF(N549="základní",J549,0)</f>
        <v>0</v>
      </c>
      <c r="BF549" s="214">
        <f>IF(N549="snížená",J549,0)</f>
        <v>0</v>
      </c>
      <c r="BG549" s="214">
        <f>IF(N549="zákl. přenesená",J549,0)</f>
        <v>0</v>
      </c>
      <c r="BH549" s="214">
        <f>IF(N549="sníž. přenesená",J549,0)</f>
        <v>0</v>
      </c>
      <c r="BI549" s="214">
        <f>IF(N549="nulová",J549,0)</f>
        <v>0</v>
      </c>
      <c r="BJ549" s="24" t="s">
        <v>810</v>
      </c>
      <c r="BK549" s="214">
        <f>ROUND(I549*H549,2)</f>
        <v>0</v>
      </c>
      <c r="BL549" s="24" t="s">
        <v>910</v>
      </c>
      <c r="BM549" s="24" t="s">
        <v>133</v>
      </c>
    </row>
    <row r="550" spans="2:65" s="1" customFormat="1">
      <c r="B550" s="42"/>
      <c r="C550" s="64"/>
      <c r="D550" s="215" t="s">
        <v>884</v>
      </c>
      <c r="E550" s="64"/>
      <c r="F550" s="216" t="s">
        <v>132</v>
      </c>
      <c r="G550" s="64"/>
      <c r="H550" s="64"/>
      <c r="I550" s="171"/>
      <c r="J550" s="64"/>
      <c r="K550" s="64"/>
      <c r="L550" s="62"/>
      <c r="M550" s="217"/>
      <c r="N550" s="43"/>
      <c r="O550" s="43"/>
      <c r="P550" s="43"/>
      <c r="Q550" s="43"/>
      <c r="R550" s="43"/>
      <c r="S550" s="43"/>
      <c r="T550" s="79"/>
      <c r="AT550" s="24" t="s">
        <v>884</v>
      </c>
      <c r="AU550" s="24" t="s">
        <v>812</v>
      </c>
    </row>
    <row r="551" spans="2:65" s="1" customFormat="1" ht="40.5">
      <c r="B551" s="42"/>
      <c r="C551" s="64"/>
      <c r="D551" s="215" t="s">
        <v>913</v>
      </c>
      <c r="E551" s="64"/>
      <c r="F551" s="231" t="s">
        <v>134</v>
      </c>
      <c r="G551" s="64"/>
      <c r="H551" s="64"/>
      <c r="I551" s="171"/>
      <c r="J551" s="64"/>
      <c r="K551" s="64"/>
      <c r="L551" s="62"/>
      <c r="M551" s="217"/>
      <c r="N551" s="43"/>
      <c r="O551" s="43"/>
      <c r="P551" s="43"/>
      <c r="Q551" s="43"/>
      <c r="R551" s="43"/>
      <c r="S551" s="43"/>
      <c r="T551" s="79"/>
      <c r="AT551" s="24" t="s">
        <v>913</v>
      </c>
      <c r="AU551" s="24" t="s">
        <v>812</v>
      </c>
    </row>
    <row r="552" spans="2:65" s="12" customFormat="1">
      <c r="B552" s="218"/>
      <c r="C552" s="219"/>
      <c r="D552" s="220" t="s">
        <v>886</v>
      </c>
      <c r="E552" s="221" t="s">
        <v>801</v>
      </c>
      <c r="F552" s="222" t="s">
        <v>812</v>
      </c>
      <c r="G552" s="219"/>
      <c r="H552" s="223">
        <v>2</v>
      </c>
      <c r="I552" s="224"/>
      <c r="J552" s="219"/>
      <c r="K552" s="219"/>
      <c r="L552" s="225"/>
      <c r="M552" s="226"/>
      <c r="N552" s="227"/>
      <c r="O552" s="227"/>
      <c r="P552" s="227"/>
      <c r="Q552" s="227"/>
      <c r="R552" s="227"/>
      <c r="S552" s="227"/>
      <c r="T552" s="228"/>
      <c r="AT552" s="229" t="s">
        <v>886</v>
      </c>
      <c r="AU552" s="229" t="s">
        <v>812</v>
      </c>
      <c r="AV552" s="12" t="s">
        <v>812</v>
      </c>
      <c r="AW552" s="12" t="s">
        <v>765</v>
      </c>
      <c r="AX552" s="12" t="s">
        <v>810</v>
      </c>
      <c r="AY552" s="229" t="s">
        <v>874</v>
      </c>
    </row>
    <row r="553" spans="2:65" s="1" customFormat="1" ht="22.5" customHeight="1">
      <c r="B553" s="42"/>
      <c r="C553" s="203" t="s">
        <v>135</v>
      </c>
      <c r="D553" s="203" t="s">
        <v>877</v>
      </c>
      <c r="E553" s="204" t="s">
        <v>136</v>
      </c>
      <c r="F553" s="205" t="s">
        <v>137</v>
      </c>
      <c r="G553" s="206" t="s">
        <v>114</v>
      </c>
      <c r="H553" s="207">
        <v>2</v>
      </c>
      <c r="I553" s="208"/>
      <c r="J553" s="209">
        <f>ROUND(I553*H553,2)</f>
        <v>0</v>
      </c>
      <c r="K553" s="205" t="s">
        <v>801</v>
      </c>
      <c r="L553" s="62"/>
      <c r="M553" s="210" t="s">
        <v>801</v>
      </c>
      <c r="N553" s="211" t="s">
        <v>773</v>
      </c>
      <c r="O553" s="43"/>
      <c r="P553" s="212">
        <f>O553*H553</f>
        <v>0</v>
      </c>
      <c r="Q553" s="212">
        <v>0</v>
      </c>
      <c r="R553" s="212">
        <f>Q553*H553</f>
        <v>0</v>
      </c>
      <c r="S553" s="212">
        <v>0</v>
      </c>
      <c r="T553" s="213">
        <f>S553*H553</f>
        <v>0</v>
      </c>
      <c r="AR553" s="24" t="s">
        <v>910</v>
      </c>
      <c r="AT553" s="24" t="s">
        <v>877</v>
      </c>
      <c r="AU553" s="24" t="s">
        <v>812</v>
      </c>
      <c r="AY553" s="24" t="s">
        <v>874</v>
      </c>
      <c r="BE553" s="214">
        <f>IF(N553="základní",J553,0)</f>
        <v>0</v>
      </c>
      <c r="BF553" s="214">
        <f>IF(N553="snížená",J553,0)</f>
        <v>0</v>
      </c>
      <c r="BG553" s="214">
        <f>IF(N553="zákl. přenesená",J553,0)</f>
        <v>0</v>
      </c>
      <c r="BH553" s="214">
        <f>IF(N553="sníž. přenesená",J553,0)</f>
        <v>0</v>
      </c>
      <c r="BI553" s="214">
        <f>IF(N553="nulová",J553,0)</f>
        <v>0</v>
      </c>
      <c r="BJ553" s="24" t="s">
        <v>810</v>
      </c>
      <c r="BK553" s="214">
        <f>ROUND(I553*H553,2)</f>
        <v>0</v>
      </c>
      <c r="BL553" s="24" t="s">
        <v>910</v>
      </c>
      <c r="BM553" s="24" t="s">
        <v>138</v>
      </c>
    </row>
    <row r="554" spans="2:65" s="1" customFormat="1">
      <c r="B554" s="42"/>
      <c r="C554" s="64"/>
      <c r="D554" s="215" t="s">
        <v>884</v>
      </c>
      <c r="E554" s="64"/>
      <c r="F554" s="216" t="s">
        <v>139</v>
      </c>
      <c r="G554" s="64"/>
      <c r="H554" s="64"/>
      <c r="I554" s="171"/>
      <c r="J554" s="64"/>
      <c r="K554" s="64"/>
      <c r="L554" s="62"/>
      <c r="M554" s="217"/>
      <c r="N554" s="43"/>
      <c r="O554" s="43"/>
      <c r="P554" s="43"/>
      <c r="Q554" s="43"/>
      <c r="R554" s="43"/>
      <c r="S554" s="43"/>
      <c r="T554" s="79"/>
      <c r="AT554" s="24" t="s">
        <v>884</v>
      </c>
      <c r="AU554" s="24" t="s">
        <v>812</v>
      </c>
    </row>
    <row r="555" spans="2:65" s="1" customFormat="1" ht="40.5">
      <c r="B555" s="42"/>
      <c r="C555" s="64"/>
      <c r="D555" s="215" t="s">
        <v>913</v>
      </c>
      <c r="E555" s="64"/>
      <c r="F555" s="231" t="s">
        <v>140</v>
      </c>
      <c r="G555" s="64"/>
      <c r="H555" s="64"/>
      <c r="I555" s="171"/>
      <c r="J555" s="64"/>
      <c r="K555" s="64"/>
      <c r="L555" s="62"/>
      <c r="M555" s="217"/>
      <c r="N555" s="43"/>
      <c r="O555" s="43"/>
      <c r="P555" s="43"/>
      <c r="Q555" s="43"/>
      <c r="R555" s="43"/>
      <c r="S555" s="43"/>
      <c r="T555" s="79"/>
      <c r="AT555" s="24" t="s">
        <v>913</v>
      </c>
      <c r="AU555" s="24" t="s">
        <v>812</v>
      </c>
    </row>
    <row r="556" spans="2:65" s="12" customFormat="1">
      <c r="B556" s="218"/>
      <c r="C556" s="219"/>
      <c r="D556" s="220" t="s">
        <v>886</v>
      </c>
      <c r="E556" s="221" t="s">
        <v>801</v>
      </c>
      <c r="F556" s="222" t="s">
        <v>812</v>
      </c>
      <c r="G556" s="219"/>
      <c r="H556" s="223">
        <v>2</v>
      </c>
      <c r="I556" s="224"/>
      <c r="J556" s="219"/>
      <c r="K556" s="219"/>
      <c r="L556" s="225"/>
      <c r="M556" s="226"/>
      <c r="N556" s="227"/>
      <c r="O556" s="227"/>
      <c r="P556" s="227"/>
      <c r="Q556" s="227"/>
      <c r="R556" s="227"/>
      <c r="S556" s="227"/>
      <c r="T556" s="228"/>
      <c r="AT556" s="229" t="s">
        <v>886</v>
      </c>
      <c r="AU556" s="229" t="s">
        <v>812</v>
      </c>
      <c r="AV556" s="12" t="s">
        <v>812</v>
      </c>
      <c r="AW556" s="12" t="s">
        <v>765</v>
      </c>
      <c r="AX556" s="12" t="s">
        <v>810</v>
      </c>
      <c r="AY556" s="229" t="s">
        <v>874</v>
      </c>
    </row>
    <row r="557" spans="2:65" s="1" customFormat="1" ht="22.5" customHeight="1">
      <c r="B557" s="42"/>
      <c r="C557" s="203" t="s">
        <v>141</v>
      </c>
      <c r="D557" s="203" t="s">
        <v>877</v>
      </c>
      <c r="E557" s="204" t="s">
        <v>142</v>
      </c>
      <c r="F557" s="205" t="s">
        <v>143</v>
      </c>
      <c r="G557" s="206" t="s">
        <v>114</v>
      </c>
      <c r="H557" s="207">
        <v>2</v>
      </c>
      <c r="I557" s="208"/>
      <c r="J557" s="209">
        <f>ROUND(I557*H557,2)</f>
        <v>0</v>
      </c>
      <c r="K557" s="205" t="s">
        <v>801</v>
      </c>
      <c r="L557" s="62"/>
      <c r="M557" s="210" t="s">
        <v>801</v>
      </c>
      <c r="N557" s="211" t="s">
        <v>773</v>
      </c>
      <c r="O557" s="43"/>
      <c r="P557" s="212">
        <f>O557*H557</f>
        <v>0</v>
      </c>
      <c r="Q557" s="212">
        <v>0</v>
      </c>
      <c r="R557" s="212">
        <f>Q557*H557</f>
        <v>0</v>
      </c>
      <c r="S557" s="212">
        <v>0</v>
      </c>
      <c r="T557" s="213">
        <f>S557*H557</f>
        <v>0</v>
      </c>
      <c r="AR557" s="24" t="s">
        <v>910</v>
      </c>
      <c r="AT557" s="24" t="s">
        <v>877</v>
      </c>
      <c r="AU557" s="24" t="s">
        <v>812</v>
      </c>
      <c r="AY557" s="24" t="s">
        <v>874</v>
      </c>
      <c r="BE557" s="214">
        <f>IF(N557="základní",J557,0)</f>
        <v>0</v>
      </c>
      <c r="BF557" s="214">
        <f>IF(N557="snížená",J557,0)</f>
        <v>0</v>
      </c>
      <c r="BG557" s="214">
        <f>IF(N557="zákl. přenesená",J557,0)</f>
        <v>0</v>
      </c>
      <c r="BH557" s="214">
        <f>IF(N557="sníž. přenesená",J557,0)</f>
        <v>0</v>
      </c>
      <c r="BI557" s="214">
        <f>IF(N557="nulová",J557,0)</f>
        <v>0</v>
      </c>
      <c r="BJ557" s="24" t="s">
        <v>810</v>
      </c>
      <c r="BK557" s="214">
        <f>ROUND(I557*H557,2)</f>
        <v>0</v>
      </c>
      <c r="BL557" s="24" t="s">
        <v>910</v>
      </c>
      <c r="BM557" s="24" t="s">
        <v>144</v>
      </c>
    </row>
    <row r="558" spans="2:65" s="1" customFormat="1">
      <c r="B558" s="42"/>
      <c r="C558" s="64"/>
      <c r="D558" s="215" t="s">
        <v>884</v>
      </c>
      <c r="E558" s="64"/>
      <c r="F558" s="216" t="s">
        <v>143</v>
      </c>
      <c r="G558" s="64"/>
      <c r="H558" s="64"/>
      <c r="I558" s="171"/>
      <c r="J558" s="64"/>
      <c r="K558" s="64"/>
      <c r="L558" s="62"/>
      <c r="M558" s="217"/>
      <c r="N558" s="43"/>
      <c r="O558" s="43"/>
      <c r="P558" s="43"/>
      <c r="Q558" s="43"/>
      <c r="R558" s="43"/>
      <c r="S558" s="43"/>
      <c r="T558" s="79"/>
      <c r="AT558" s="24" t="s">
        <v>884</v>
      </c>
      <c r="AU558" s="24" t="s">
        <v>812</v>
      </c>
    </row>
    <row r="559" spans="2:65" s="1" customFormat="1" ht="40.5">
      <c r="B559" s="42"/>
      <c r="C559" s="64"/>
      <c r="D559" s="215" t="s">
        <v>913</v>
      </c>
      <c r="E559" s="64"/>
      <c r="F559" s="231" t="s">
        <v>145</v>
      </c>
      <c r="G559" s="64"/>
      <c r="H559" s="64"/>
      <c r="I559" s="171"/>
      <c r="J559" s="64"/>
      <c r="K559" s="64"/>
      <c r="L559" s="62"/>
      <c r="M559" s="217"/>
      <c r="N559" s="43"/>
      <c r="O559" s="43"/>
      <c r="P559" s="43"/>
      <c r="Q559" s="43"/>
      <c r="R559" s="43"/>
      <c r="S559" s="43"/>
      <c r="T559" s="79"/>
      <c r="AT559" s="24" t="s">
        <v>913</v>
      </c>
      <c r="AU559" s="24" t="s">
        <v>812</v>
      </c>
    </row>
    <row r="560" spans="2:65" s="12" customFormat="1">
      <c r="B560" s="218"/>
      <c r="C560" s="219"/>
      <c r="D560" s="220" t="s">
        <v>886</v>
      </c>
      <c r="E560" s="221" t="s">
        <v>801</v>
      </c>
      <c r="F560" s="222" t="s">
        <v>812</v>
      </c>
      <c r="G560" s="219"/>
      <c r="H560" s="223">
        <v>2</v>
      </c>
      <c r="I560" s="224"/>
      <c r="J560" s="219"/>
      <c r="K560" s="219"/>
      <c r="L560" s="225"/>
      <c r="M560" s="226"/>
      <c r="N560" s="227"/>
      <c r="O560" s="227"/>
      <c r="P560" s="227"/>
      <c r="Q560" s="227"/>
      <c r="R560" s="227"/>
      <c r="S560" s="227"/>
      <c r="T560" s="228"/>
      <c r="AT560" s="229" t="s">
        <v>886</v>
      </c>
      <c r="AU560" s="229" t="s">
        <v>812</v>
      </c>
      <c r="AV560" s="12" t="s">
        <v>812</v>
      </c>
      <c r="AW560" s="12" t="s">
        <v>765</v>
      </c>
      <c r="AX560" s="12" t="s">
        <v>810</v>
      </c>
      <c r="AY560" s="229" t="s">
        <v>874</v>
      </c>
    </row>
    <row r="561" spans="2:65" s="1" customFormat="1" ht="22.5" customHeight="1">
      <c r="B561" s="42"/>
      <c r="C561" s="232" t="s">
        <v>146</v>
      </c>
      <c r="D561" s="232" t="s">
        <v>902</v>
      </c>
      <c r="E561" s="233" t="s">
        <v>147</v>
      </c>
      <c r="F561" s="234" t="s">
        <v>148</v>
      </c>
      <c r="G561" s="235" t="s">
        <v>114</v>
      </c>
      <c r="H561" s="236">
        <v>2</v>
      </c>
      <c r="I561" s="237"/>
      <c r="J561" s="238">
        <f>ROUND(I561*H561,2)</f>
        <v>0</v>
      </c>
      <c r="K561" s="234" t="s">
        <v>801</v>
      </c>
      <c r="L561" s="239"/>
      <c r="M561" s="240" t="s">
        <v>801</v>
      </c>
      <c r="N561" s="241" t="s">
        <v>773</v>
      </c>
      <c r="O561" s="43"/>
      <c r="P561" s="212">
        <f>O561*H561</f>
        <v>0</v>
      </c>
      <c r="Q561" s="212">
        <v>0</v>
      </c>
      <c r="R561" s="212">
        <f>Q561*H561</f>
        <v>0</v>
      </c>
      <c r="S561" s="212">
        <v>0</v>
      </c>
      <c r="T561" s="213">
        <f>S561*H561</f>
        <v>0</v>
      </c>
      <c r="AR561" s="24" t="s">
        <v>932</v>
      </c>
      <c r="AT561" s="24" t="s">
        <v>902</v>
      </c>
      <c r="AU561" s="24" t="s">
        <v>812</v>
      </c>
      <c r="AY561" s="24" t="s">
        <v>874</v>
      </c>
      <c r="BE561" s="214">
        <f>IF(N561="základní",J561,0)</f>
        <v>0</v>
      </c>
      <c r="BF561" s="214">
        <f>IF(N561="snížená",J561,0)</f>
        <v>0</v>
      </c>
      <c r="BG561" s="214">
        <f>IF(N561="zákl. přenesená",J561,0)</f>
        <v>0</v>
      </c>
      <c r="BH561" s="214">
        <f>IF(N561="sníž. přenesená",J561,0)</f>
        <v>0</v>
      </c>
      <c r="BI561" s="214">
        <f>IF(N561="nulová",J561,0)</f>
        <v>0</v>
      </c>
      <c r="BJ561" s="24" t="s">
        <v>810</v>
      </c>
      <c r="BK561" s="214">
        <f>ROUND(I561*H561,2)</f>
        <v>0</v>
      </c>
      <c r="BL561" s="24" t="s">
        <v>910</v>
      </c>
      <c r="BM561" s="24" t="s">
        <v>149</v>
      </c>
    </row>
    <row r="562" spans="2:65" s="1" customFormat="1">
      <c r="B562" s="42"/>
      <c r="C562" s="64"/>
      <c r="D562" s="215" t="s">
        <v>884</v>
      </c>
      <c r="E562" s="64"/>
      <c r="F562" s="216" t="s">
        <v>148</v>
      </c>
      <c r="G562" s="64"/>
      <c r="H562" s="64"/>
      <c r="I562" s="171"/>
      <c r="J562" s="64"/>
      <c r="K562" s="64"/>
      <c r="L562" s="62"/>
      <c r="M562" s="217"/>
      <c r="N562" s="43"/>
      <c r="O562" s="43"/>
      <c r="P562" s="43"/>
      <c r="Q562" s="43"/>
      <c r="R562" s="43"/>
      <c r="S562" s="43"/>
      <c r="T562" s="79"/>
      <c r="AT562" s="24" t="s">
        <v>884</v>
      </c>
      <c r="AU562" s="24" t="s">
        <v>812</v>
      </c>
    </row>
    <row r="563" spans="2:65" s="1" customFormat="1" ht="40.5">
      <c r="B563" s="42"/>
      <c r="C563" s="64"/>
      <c r="D563" s="220" t="s">
        <v>913</v>
      </c>
      <c r="E563" s="64"/>
      <c r="F563" s="242" t="s">
        <v>145</v>
      </c>
      <c r="G563" s="64"/>
      <c r="H563" s="64"/>
      <c r="I563" s="171"/>
      <c r="J563" s="64"/>
      <c r="K563" s="64"/>
      <c r="L563" s="62"/>
      <c r="M563" s="217"/>
      <c r="N563" s="43"/>
      <c r="O563" s="43"/>
      <c r="P563" s="43"/>
      <c r="Q563" s="43"/>
      <c r="R563" s="43"/>
      <c r="S563" s="43"/>
      <c r="T563" s="79"/>
      <c r="AT563" s="24" t="s">
        <v>913</v>
      </c>
      <c r="AU563" s="24" t="s">
        <v>812</v>
      </c>
    </row>
    <row r="564" spans="2:65" s="1" customFormat="1" ht="22.5" customHeight="1">
      <c r="B564" s="42"/>
      <c r="C564" s="203" t="s">
        <v>150</v>
      </c>
      <c r="D564" s="203" t="s">
        <v>877</v>
      </c>
      <c r="E564" s="204" t="s">
        <v>151</v>
      </c>
      <c r="F564" s="205" t="s">
        <v>152</v>
      </c>
      <c r="G564" s="206" t="s">
        <v>114</v>
      </c>
      <c r="H564" s="207">
        <v>1</v>
      </c>
      <c r="I564" s="208"/>
      <c r="J564" s="209">
        <f>ROUND(I564*H564,2)</f>
        <v>0</v>
      </c>
      <c r="K564" s="205" t="s">
        <v>801</v>
      </c>
      <c r="L564" s="62"/>
      <c r="M564" s="210" t="s">
        <v>801</v>
      </c>
      <c r="N564" s="211" t="s">
        <v>773</v>
      </c>
      <c r="O564" s="43"/>
      <c r="P564" s="212">
        <f>O564*H564</f>
        <v>0</v>
      </c>
      <c r="Q564" s="212">
        <v>0</v>
      </c>
      <c r="R564" s="212">
        <f>Q564*H564</f>
        <v>0</v>
      </c>
      <c r="S564" s="212">
        <v>0</v>
      </c>
      <c r="T564" s="213">
        <f>S564*H564</f>
        <v>0</v>
      </c>
      <c r="AR564" s="24" t="s">
        <v>910</v>
      </c>
      <c r="AT564" s="24" t="s">
        <v>877</v>
      </c>
      <c r="AU564" s="24" t="s">
        <v>812</v>
      </c>
      <c r="AY564" s="24" t="s">
        <v>874</v>
      </c>
      <c r="BE564" s="214">
        <f>IF(N564="základní",J564,0)</f>
        <v>0</v>
      </c>
      <c r="BF564" s="214">
        <f>IF(N564="snížená",J564,0)</f>
        <v>0</v>
      </c>
      <c r="BG564" s="214">
        <f>IF(N564="zákl. přenesená",J564,0)</f>
        <v>0</v>
      </c>
      <c r="BH564" s="214">
        <f>IF(N564="sníž. přenesená",J564,0)</f>
        <v>0</v>
      </c>
      <c r="BI564" s="214">
        <f>IF(N564="nulová",J564,0)</f>
        <v>0</v>
      </c>
      <c r="BJ564" s="24" t="s">
        <v>810</v>
      </c>
      <c r="BK564" s="214">
        <f>ROUND(I564*H564,2)</f>
        <v>0</v>
      </c>
      <c r="BL564" s="24" t="s">
        <v>910</v>
      </c>
      <c r="BM564" s="24" t="s">
        <v>153</v>
      </c>
    </row>
    <row r="565" spans="2:65" s="1" customFormat="1">
      <c r="B565" s="42"/>
      <c r="C565" s="64"/>
      <c r="D565" s="215" t="s">
        <v>884</v>
      </c>
      <c r="E565" s="64"/>
      <c r="F565" s="216" t="s">
        <v>152</v>
      </c>
      <c r="G565" s="64"/>
      <c r="H565" s="64"/>
      <c r="I565" s="171"/>
      <c r="J565" s="64"/>
      <c r="K565" s="64"/>
      <c r="L565" s="62"/>
      <c r="M565" s="217"/>
      <c r="N565" s="43"/>
      <c r="O565" s="43"/>
      <c r="P565" s="43"/>
      <c r="Q565" s="43"/>
      <c r="R565" s="43"/>
      <c r="S565" s="43"/>
      <c r="T565" s="79"/>
      <c r="AT565" s="24" t="s">
        <v>884</v>
      </c>
      <c r="AU565" s="24" t="s">
        <v>812</v>
      </c>
    </row>
    <row r="566" spans="2:65" s="1" customFormat="1" ht="40.5">
      <c r="B566" s="42"/>
      <c r="C566" s="64"/>
      <c r="D566" s="215" t="s">
        <v>913</v>
      </c>
      <c r="E566" s="64"/>
      <c r="F566" s="231" t="s">
        <v>154</v>
      </c>
      <c r="G566" s="64"/>
      <c r="H566" s="64"/>
      <c r="I566" s="171"/>
      <c r="J566" s="64"/>
      <c r="K566" s="64"/>
      <c r="L566" s="62"/>
      <c r="M566" s="217"/>
      <c r="N566" s="43"/>
      <c r="O566" s="43"/>
      <c r="P566" s="43"/>
      <c r="Q566" s="43"/>
      <c r="R566" s="43"/>
      <c r="S566" s="43"/>
      <c r="T566" s="79"/>
      <c r="AT566" s="24" t="s">
        <v>913</v>
      </c>
      <c r="AU566" s="24" t="s">
        <v>812</v>
      </c>
    </row>
    <row r="567" spans="2:65" s="12" customFormat="1">
      <c r="B567" s="218"/>
      <c r="C567" s="219"/>
      <c r="D567" s="215" t="s">
        <v>886</v>
      </c>
      <c r="E567" s="243" t="s">
        <v>801</v>
      </c>
      <c r="F567" s="244" t="s">
        <v>810</v>
      </c>
      <c r="G567" s="219"/>
      <c r="H567" s="245">
        <v>1</v>
      </c>
      <c r="I567" s="224"/>
      <c r="J567" s="219"/>
      <c r="K567" s="219"/>
      <c r="L567" s="225"/>
      <c r="M567" s="246"/>
      <c r="N567" s="247"/>
      <c r="O567" s="247"/>
      <c r="P567" s="247"/>
      <c r="Q567" s="247"/>
      <c r="R567" s="247"/>
      <c r="S567" s="247"/>
      <c r="T567" s="248"/>
      <c r="AT567" s="229" t="s">
        <v>886</v>
      </c>
      <c r="AU567" s="229" t="s">
        <v>812</v>
      </c>
      <c r="AV567" s="12" t="s">
        <v>812</v>
      </c>
      <c r="AW567" s="12" t="s">
        <v>765</v>
      </c>
      <c r="AX567" s="12" t="s">
        <v>810</v>
      </c>
      <c r="AY567" s="229" t="s">
        <v>874</v>
      </c>
    </row>
    <row r="568" spans="2:65" s="1" customFormat="1" ht="6.95" customHeight="1">
      <c r="B568" s="57"/>
      <c r="C568" s="58"/>
      <c r="D568" s="58"/>
      <c r="E568" s="58"/>
      <c r="F568" s="58"/>
      <c r="G568" s="58"/>
      <c r="H568" s="58"/>
      <c r="I568" s="146"/>
      <c r="J568" s="58"/>
      <c r="K568" s="58"/>
      <c r="L568" s="62"/>
    </row>
  </sheetData>
  <sheetProtection password="CC35" sheet="1" objects="1" scenarios="1" formatCells="0" formatColumns="0" formatRows="0" sort="0" autoFilter="0"/>
  <autoFilter ref="C86:K567"/>
  <mergeCells count="12">
    <mergeCell ref="E47:H47"/>
    <mergeCell ref="E75:H75"/>
    <mergeCell ref="G1:H1"/>
    <mergeCell ref="L2:V2"/>
    <mergeCell ref="E49:H49"/>
    <mergeCell ref="E51:H51"/>
    <mergeCell ref="E77:H77"/>
    <mergeCell ref="E79:H79"/>
    <mergeCell ref="E7:H7"/>
    <mergeCell ref="E9:H9"/>
    <mergeCell ref="E11:H11"/>
    <mergeCell ref="E26:H26"/>
  </mergeCells>
  <phoneticPr fontId="52" type="noConversion"/>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445"/>
  <sheetViews>
    <sheetView showGridLines="0" workbookViewId="0">
      <pane ySplit="1" topLeftCell="A2" activePane="bottomLeft" state="frozen"/>
      <selection pane="bottomLeft" activeCell="H448" sqref="H44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1"/>
      <c r="B1" s="121"/>
      <c r="C1" s="121"/>
      <c r="D1" s="122" t="s">
        <v>719</v>
      </c>
      <c r="E1" s="121"/>
      <c r="F1" s="123" t="s">
        <v>837</v>
      </c>
      <c r="G1" s="399" t="s">
        <v>838</v>
      </c>
      <c r="H1" s="399"/>
      <c r="I1" s="124"/>
      <c r="J1" s="123" t="s">
        <v>839</v>
      </c>
      <c r="K1" s="122" t="s">
        <v>840</v>
      </c>
      <c r="L1" s="123" t="s">
        <v>841</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5"/>
      <c r="M2" s="365"/>
      <c r="N2" s="365"/>
      <c r="O2" s="365"/>
      <c r="P2" s="365"/>
      <c r="Q2" s="365"/>
      <c r="R2" s="365"/>
      <c r="S2" s="365"/>
      <c r="T2" s="365"/>
      <c r="U2" s="365"/>
      <c r="V2" s="365"/>
      <c r="AT2" s="24" t="s">
        <v>821</v>
      </c>
    </row>
    <row r="3" spans="1:70" ht="6.95" customHeight="1">
      <c r="B3" s="25"/>
      <c r="C3" s="26"/>
      <c r="D3" s="26"/>
      <c r="E3" s="26"/>
      <c r="F3" s="26"/>
      <c r="G3" s="26"/>
      <c r="H3" s="26"/>
      <c r="I3" s="125"/>
      <c r="J3" s="26"/>
      <c r="K3" s="27"/>
      <c r="AT3" s="24" t="s">
        <v>812</v>
      </c>
    </row>
    <row r="4" spans="1:70" ht="36.950000000000003" customHeight="1">
      <c r="B4" s="28"/>
      <c r="C4" s="29"/>
      <c r="D4" s="30" t="s">
        <v>842</v>
      </c>
      <c r="E4" s="29"/>
      <c r="F4" s="29"/>
      <c r="G4" s="29"/>
      <c r="H4" s="29"/>
      <c r="I4" s="126"/>
      <c r="J4" s="29"/>
      <c r="K4" s="31"/>
      <c r="M4" s="32" t="s">
        <v>730</v>
      </c>
      <c r="AT4" s="24" t="s">
        <v>724</v>
      </c>
    </row>
    <row r="5" spans="1:70" ht="6.95" customHeight="1">
      <c r="B5" s="28"/>
      <c r="C5" s="29"/>
      <c r="D5" s="29"/>
      <c r="E5" s="29"/>
      <c r="F5" s="29"/>
      <c r="G5" s="29"/>
      <c r="H5" s="29"/>
      <c r="I5" s="126"/>
      <c r="J5" s="29"/>
      <c r="K5" s="31"/>
    </row>
    <row r="6" spans="1:70" ht="15">
      <c r="B6" s="28"/>
      <c r="C6" s="29"/>
      <c r="D6" s="37" t="s">
        <v>736</v>
      </c>
      <c r="E6" s="29"/>
      <c r="F6" s="29"/>
      <c r="G6" s="29"/>
      <c r="H6" s="29"/>
      <c r="I6" s="126"/>
      <c r="J6" s="29"/>
      <c r="K6" s="31"/>
    </row>
    <row r="7" spans="1:70" ht="22.5" customHeight="1">
      <c r="B7" s="28"/>
      <c r="C7" s="29"/>
      <c r="D7" s="29"/>
      <c r="E7" s="400" t="str">
        <f ca="1">'Rekapitulace stavby'!K6</f>
        <v>ČOV Olomouc - Rekonstrukce dmýcharny včetně rozvodny</v>
      </c>
      <c r="F7" s="405"/>
      <c r="G7" s="405"/>
      <c r="H7" s="405"/>
      <c r="I7" s="126"/>
      <c r="J7" s="29"/>
      <c r="K7" s="31"/>
    </row>
    <row r="8" spans="1:70" ht="15">
      <c r="B8" s="28"/>
      <c r="C8" s="29"/>
      <c r="D8" s="37" t="s">
        <v>843</v>
      </c>
      <c r="E8" s="29"/>
      <c r="F8" s="29"/>
      <c r="G8" s="29"/>
      <c r="H8" s="29"/>
      <c r="I8" s="126"/>
      <c r="J8" s="29"/>
      <c r="K8" s="31"/>
    </row>
    <row r="9" spans="1:70" s="1" customFormat="1" ht="22.5" customHeight="1">
      <c r="B9" s="42"/>
      <c r="C9" s="43"/>
      <c r="D9" s="43"/>
      <c r="E9" s="400" t="s">
        <v>155</v>
      </c>
      <c r="F9" s="401"/>
      <c r="G9" s="401"/>
      <c r="H9" s="401"/>
      <c r="I9" s="127"/>
      <c r="J9" s="43"/>
      <c r="K9" s="46"/>
    </row>
    <row r="10" spans="1:70" s="1" customFormat="1" ht="15">
      <c r="B10" s="42"/>
      <c r="C10" s="43"/>
      <c r="D10" s="37" t="s">
        <v>845</v>
      </c>
      <c r="E10" s="43"/>
      <c r="F10" s="43"/>
      <c r="G10" s="43"/>
      <c r="H10" s="43"/>
      <c r="I10" s="127"/>
      <c r="J10" s="43"/>
      <c r="K10" s="46"/>
    </row>
    <row r="11" spans="1:70" s="1" customFormat="1" ht="36.950000000000003" customHeight="1">
      <c r="B11" s="42"/>
      <c r="C11" s="43"/>
      <c r="D11" s="43"/>
      <c r="E11" s="402" t="s">
        <v>156</v>
      </c>
      <c r="F11" s="401"/>
      <c r="G11" s="401"/>
      <c r="H11" s="401"/>
      <c r="I11" s="127"/>
      <c r="J11" s="43"/>
      <c r="K11" s="46"/>
    </row>
    <row r="12" spans="1:70" s="1" customFormat="1">
      <c r="B12" s="42"/>
      <c r="C12" s="43"/>
      <c r="D12" s="43"/>
      <c r="E12" s="43"/>
      <c r="F12" s="43"/>
      <c r="G12" s="43"/>
      <c r="H12" s="43"/>
      <c r="I12" s="127"/>
      <c r="J12" s="43"/>
      <c r="K12" s="46"/>
    </row>
    <row r="13" spans="1:70" s="1" customFormat="1" ht="14.45" customHeight="1">
      <c r="B13" s="42"/>
      <c r="C13" s="43"/>
      <c r="D13" s="37" t="s">
        <v>739</v>
      </c>
      <c r="E13" s="43"/>
      <c r="F13" s="35" t="s">
        <v>817</v>
      </c>
      <c r="G13" s="43"/>
      <c r="H13" s="43"/>
      <c r="I13" s="128" t="s">
        <v>741</v>
      </c>
      <c r="J13" s="35" t="s">
        <v>742</v>
      </c>
      <c r="K13" s="46"/>
    </row>
    <row r="14" spans="1:70" s="1" customFormat="1" ht="14.45" customHeight="1">
      <c r="B14" s="42"/>
      <c r="C14" s="43"/>
      <c r="D14" s="37" t="s">
        <v>743</v>
      </c>
      <c r="E14" s="43"/>
      <c r="F14" s="35" t="s">
        <v>744</v>
      </c>
      <c r="G14" s="43"/>
      <c r="H14" s="43"/>
      <c r="I14" s="128" t="s">
        <v>745</v>
      </c>
      <c r="J14" s="129" t="str">
        <f ca="1">'Rekapitulace stavby'!AN8</f>
        <v>28.6.2016</v>
      </c>
      <c r="K14" s="46"/>
    </row>
    <row r="15" spans="1:70" s="1" customFormat="1" ht="21.75" customHeight="1">
      <c r="B15" s="42"/>
      <c r="C15" s="43"/>
      <c r="D15" s="43"/>
      <c r="E15" s="43"/>
      <c r="F15" s="43"/>
      <c r="G15" s="43"/>
      <c r="H15" s="43"/>
      <c r="I15" s="130" t="s">
        <v>750</v>
      </c>
      <c r="J15" s="39" t="s">
        <v>751</v>
      </c>
      <c r="K15" s="46"/>
    </row>
    <row r="16" spans="1:70" s="1" customFormat="1" ht="14.45" customHeight="1">
      <c r="B16" s="42"/>
      <c r="C16" s="43"/>
      <c r="D16" s="37" t="s">
        <v>753</v>
      </c>
      <c r="E16" s="43"/>
      <c r="F16" s="43"/>
      <c r="G16" s="43"/>
      <c r="H16" s="43"/>
      <c r="I16" s="128" t="s">
        <v>754</v>
      </c>
      <c r="J16" s="35" t="s">
        <v>755</v>
      </c>
      <c r="K16" s="46"/>
    </row>
    <row r="17" spans="2:11" s="1" customFormat="1" ht="18" customHeight="1">
      <c r="B17" s="42"/>
      <c r="C17" s="43"/>
      <c r="D17" s="43"/>
      <c r="E17" s="35" t="s">
        <v>756</v>
      </c>
      <c r="F17" s="43"/>
      <c r="G17" s="43"/>
      <c r="H17" s="43"/>
      <c r="I17" s="128" t="s">
        <v>757</v>
      </c>
      <c r="J17" s="35" t="s">
        <v>758</v>
      </c>
      <c r="K17" s="46"/>
    </row>
    <row r="18" spans="2:11" s="1" customFormat="1" ht="6.95" customHeight="1">
      <c r="B18" s="42"/>
      <c r="C18" s="43"/>
      <c r="D18" s="43"/>
      <c r="E18" s="43"/>
      <c r="F18" s="43"/>
      <c r="G18" s="43"/>
      <c r="H18" s="43"/>
      <c r="I18" s="127"/>
      <c r="J18" s="43"/>
      <c r="K18" s="46"/>
    </row>
    <row r="19" spans="2:11" s="1" customFormat="1" ht="14.45" customHeight="1">
      <c r="B19" s="42"/>
      <c r="C19" s="43"/>
      <c r="D19" s="37" t="s">
        <v>759</v>
      </c>
      <c r="E19" s="43"/>
      <c r="F19" s="43"/>
      <c r="G19" s="43"/>
      <c r="H19" s="43"/>
      <c r="I19" s="128" t="s">
        <v>754</v>
      </c>
      <c r="J19" s="35" t="str">
        <f ca="1">IF('Rekapitulace stavby'!AN13="Vyplň údaj","",IF('Rekapitulace stavby'!AN13="","",'Rekapitulace stavby'!AN13))</f>
        <v/>
      </c>
      <c r="K19" s="46"/>
    </row>
    <row r="20" spans="2:11" s="1" customFormat="1" ht="18" customHeight="1">
      <c r="B20" s="42"/>
      <c r="C20" s="43"/>
      <c r="D20" s="43"/>
      <c r="E20" s="35" t="str">
        <f ca="1">IF('Rekapitulace stavby'!E14="Vyplň údaj","",IF('Rekapitulace stavby'!E14="","",'Rekapitulace stavby'!E14))</f>
        <v/>
      </c>
      <c r="F20" s="43"/>
      <c r="G20" s="43"/>
      <c r="H20" s="43"/>
      <c r="I20" s="128" t="s">
        <v>757</v>
      </c>
      <c r="J20" s="35" t="str">
        <f ca="1">IF('Rekapitulace stavby'!AN14="Vyplň údaj","",IF('Rekapitulace stavby'!AN14="","",'Rekapitulace stavby'!AN14))</f>
        <v/>
      </c>
      <c r="K20" s="46"/>
    </row>
    <row r="21" spans="2:11" s="1" customFormat="1" ht="6.95" customHeight="1">
      <c r="B21" s="42"/>
      <c r="C21" s="43"/>
      <c r="D21" s="43"/>
      <c r="E21" s="43"/>
      <c r="F21" s="43"/>
      <c r="G21" s="43"/>
      <c r="H21" s="43"/>
      <c r="I21" s="127"/>
      <c r="J21" s="43"/>
      <c r="K21" s="46"/>
    </row>
    <row r="22" spans="2:11" s="1" customFormat="1" ht="14.45" customHeight="1">
      <c r="B22" s="42"/>
      <c r="C22" s="43"/>
      <c r="D22" s="37" t="s">
        <v>761</v>
      </c>
      <c r="E22" s="43"/>
      <c r="F22" s="43"/>
      <c r="G22" s="43"/>
      <c r="H22" s="43"/>
      <c r="I22" s="128" t="s">
        <v>754</v>
      </c>
      <c r="J22" s="35" t="s">
        <v>762</v>
      </c>
      <c r="K22" s="46"/>
    </row>
    <row r="23" spans="2:11" s="1" customFormat="1" ht="18" customHeight="1">
      <c r="B23" s="42"/>
      <c r="C23" s="43"/>
      <c r="D23" s="43"/>
      <c r="E23" s="35" t="s">
        <v>763</v>
      </c>
      <c r="F23" s="43"/>
      <c r="G23" s="43"/>
      <c r="H23" s="43"/>
      <c r="I23" s="128" t="s">
        <v>757</v>
      </c>
      <c r="J23" s="35" t="s">
        <v>764</v>
      </c>
      <c r="K23" s="46"/>
    </row>
    <row r="24" spans="2:11" s="1" customFormat="1" ht="6.95" customHeight="1">
      <c r="B24" s="42"/>
      <c r="C24" s="43"/>
      <c r="D24" s="43"/>
      <c r="E24" s="43"/>
      <c r="F24" s="43"/>
      <c r="G24" s="43"/>
      <c r="H24" s="43"/>
      <c r="I24" s="127"/>
      <c r="J24" s="43"/>
      <c r="K24" s="46"/>
    </row>
    <row r="25" spans="2:11" s="1" customFormat="1" ht="14.45" customHeight="1">
      <c r="B25" s="42"/>
      <c r="C25" s="43"/>
      <c r="D25" s="37" t="s">
        <v>766</v>
      </c>
      <c r="E25" s="43"/>
      <c r="F25" s="43"/>
      <c r="G25" s="43"/>
      <c r="H25" s="43"/>
      <c r="I25" s="127"/>
      <c r="J25" s="43"/>
      <c r="K25" s="46"/>
    </row>
    <row r="26" spans="2:11" s="7" customFormat="1" ht="120" customHeight="1">
      <c r="B26" s="131"/>
      <c r="C26" s="132"/>
      <c r="D26" s="132"/>
      <c r="E26" s="396" t="s">
        <v>847</v>
      </c>
      <c r="F26" s="396"/>
      <c r="G26" s="396"/>
      <c r="H26" s="396"/>
      <c r="I26" s="133"/>
      <c r="J26" s="132"/>
      <c r="K26" s="134"/>
    </row>
    <row r="27" spans="2:11" s="1" customFormat="1" ht="6.95" customHeight="1">
      <c r="B27" s="42"/>
      <c r="C27" s="43"/>
      <c r="D27" s="43"/>
      <c r="E27" s="43"/>
      <c r="F27" s="43"/>
      <c r="G27" s="43"/>
      <c r="H27" s="43"/>
      <c r="I27" s="127"/>
      <c r="J27" s="43"/>
      <c r="K27" s="46"/>
    </row>
    <row r="28" spans="2:11" s="1" customFormat="1" ht="6.95" customHeight="1">
      <c r="B28" s="42"/>
      <c r="C28" s="43"/>
      <c r="D28" s="85"/>
      <c r="E28" s="85"/>
      <c r="F28" s="85"/>
      <c r="G28" s="85"/>
      <c r="H28" s="85"/>
      <c r="I28" s="135"/>
      <c r="J28" s="85"/>
      <c r="K28" s="136"/>
    </row>
    <row r="29" spans="2:11" s="1" customFormat="1" ht="25.35" customHeight="1">
      <c r="B29" s="42"/>
      <c r="C29" s="43"/>
      <c r="D29" s="137" t="s">
        <v>768</v>
      </c>
      <c r="E29" s="43"/>
      <c r="F29" s="43"/>
      <c r="G29" s="43"/>
      <c r="H29" s="43"/>
      <c r="I29" s="127"/>
      <c r="J29" s="138">
        <f>ROUND(J96,2)</f>
        <v>196200</v>
      </c>
      <c r="K29" s="46"/>
    </row>
    <row r="30" spans="2:11" s="1" customFormat="1" ht="6.95" customHeight="1">
      <c r="B30" s="42"/>
      <c r="C30" s="43"/>
      <c r="D30" s="85"/>
      <c r="E30" s="85"/>
      <c r="F30" s="85"/>
      <c r="G30" s="85"/>
      <c r="H30" s="85"/>
      <c r="I30" s="135"/>
      <c r="J30" s="85"/>
      <c r="K30" s="136"/>
    </row>
    <row r="31" spans="2:11" s="1" customFormat="1" ht="14.45" customHeight="1">
      <c r="B31" s="42"/>
      <c r="C31" s="43"/>
      <c r="D31" s="43"/>
      <c r="E31" s="43"/>
      <c r="F31" s="47" t="s">
        <v>770</v>
      </c>
      <c r="G31" s="43"/>
      <c r="H31" s="43"/>
      <c r="I31" s="139" t="s">
        <v>769</v>
      </c>
      <c r="J31" s="47" t="s">
        <v>771</v>
      </c>
      <c r="K31" s="46"/>
    </row>
    <row r="32" spans="2:11" s="1" customFormat="1" ht="14.45" customHeight="1">
      <c r="B32" s="42"/>
      <c r="C32" s="43"/>
      <c r="D32" s="50" t="s">
        <v>772</v>
      </c>
      <c r="E32" s="50" t="s">
        <v>773</v>
      </c>
      <c r="F32" s="140">
        <f>ROUND(SUM(BE96:BE444), 2)</f>
        <v>196200</v>
      </c>
      <c r="G32" s="43"/>
      <c r="H32" s="43"/>
      <c r="I32" s="141">
        <v>0.21</v>
      </c>
      <c r="J32" s="140">
        <f>ROUND(ROUND((SUM(BE96:BE444)), 2)*I32, 2)</f>
        <v>41202</v>
      </c>
      <c r="K32" s="46"/>
    </row>
    <row r="33" spans="2:11" s="1" customFormat="1" ht="14.45" customHeight="1">
      <c r="B33" s="42"/>
      <c r="C33" s="43"/>
      <c r="D33" s="43"/>
      <c r="E33" s="50" t="s">
        <v>774</v>
      </c>
      <c r="F33" s="140">
        <f>ROUND(SUM(BF96:BF444), 2)</f>
        <v>0</v>
      </c>
      <c r="G33" s="43"/>
      <c r="H33" s="43"/>
      <c r="I33" s="141">
        <v>0.15</v>
      </c>
      <c r="J33" s="140">
        <f>ROUND(ROUND((SUM(BF96:BF444)), 2)*I33, 2)</f>
        <v>0</v>
      </c>
      <c r="K33" s="46"/>
    </row>
    <row r="34" spans="2:11" s="1" customFormat="1" ht="14.45" hidden="1" customHeight="1">
      <c r="B34" s="42"/>
      <c r="C34" s="43"/>
      <c r="D34" s="43"/>
      <c r="E34" s="50" t="s">
        <v>775</v>
      </c>
      <c r="F34" s="140">
        <f>ROUND(SUM(BG96:BG444), 2)</f>
        <v>0</v>
      </c>
      <c r="G34" s="43"/>
      <c r="H34" s="43"/>
      <c r="I34" s="141">
        <v>0.21</v>
      </c>
      <c r="J34" s="140">
        <v>0</v>
      </c>
      <c r="K34" s="46"/>
    </row>
    <row r="35" spans="2:11" s="1" customFormat="1" ht="14.45" hidden="1" customHeight="1">
      <c r="B35" s="42"/>
      <c r="C35" s="43"/>
      <c r="D35" s="43"/>
      <c r="E35" s="50" t="s">
        <v>776</v>
      </c>
      <c r="F35" s="140">
        <f>ROUND(SUM(BH96:BH444), 2)</f>
        <v>0</v>
      </c>
      <c r="G35" s="43"/>
      <c r="H35" s="43"/>
      <c r="I35" s="141">
        <v>0.15</v>
      </c>
      <c r="J35" s="140">
        <v>0</v>
      </c>
      <c r="K35" s="46"/>
    </row>
    <row r="36" spans="2:11" s="1" customFormat="1" ht="14.45" hidden="1" customHeight="1">
      <c r="B36" s="42"/>
      <c r="C36" s="43"/>
      <c r="D36" s="43"/>
      <c r="E36" s="50" t="s">
        <v>777</v>
      </c>
      <c r="F36" s="140">
        <f>ROUND(SUM(BI96:BI444), 2)</f>
        <v>0</v>
      </c>
      <c r="G36" s="43"/>
      <c r="H36" s="43"/>
      <c r="I36" s="141">
        <v>0</v>
      </c>
      <c r="J36" s="140">
        <v>0</v>
      </c>
      <c r="K36" s="46"/>
    </row>
    <row r="37" spans="2:11" s="1" customFormat="1" ht="6.95" customHeight="1">
      <c r="B37" s="42"/>
      <c r="C37" s="43"/>
      <c r="D37" s="43"/>
      <c r="E37" s="43"/>
      <c r="F37" s="43"/>
      <c r="G37" s="43"/>
      <c r="H37" s="43"/>
      <c r="I37" s="127"/>
      <c r="J37" s="43"/>
      <c r="K37" s="46"/>
    </row>
    <row r="38" spans="2:11" s="1" customFormat="1" ht="25.35" customHeight="1">
      <c r="B38" s="42"/>
      <c r="C38" s="52"/>
      <c r="D38" s="53" t="s">
        <v>778</v>
      </c>
      <c r="E38" s="54"/>
      <c r="F38" s="54"/>
      <c r="G38" s="142" t="s">
        <v>779</v>
      </c>
      <c r="H38" s="55" t="s">
        <v>780</v>
      </c>
      <c r="I38" s="143"/>
      <c r="J38" s="144">
        <f>SUM(J29:J36)</f>
        <v>237402</v>
      </c>
      <c r="K38" s="145"/>
    </row>
    <row r="39" spans="2:11" s="1" customFormat="1" ht="14.45" customHeight="1">
      <c r="B39" s="57"/>
      <c r="C39" s="58"/>
      <c r="D39" s="58"/>
      <c r="E39" s="58"/>
      <c r="F39" s="58"/>
      <c r="G39" s="58"/>
      <c r="H39" s="58"/>
      <c r="I39" s="146"/>
      <c r="J39" s="58"/>
      <c r="K39" s="59"/>
    </row>
    <row r="43" spans="2:11" s="1" customFormat="1" ht="6.95" customHeight="1">
      <c r="B43" s="147"/>
      <c r="C43" s="148"/>
      <c r="D43" s="148"/>
      <c r="E43" s="148"/>
      <c r="F43" s="148"/>
      <c r="G43" s="148"/>
      <c r="H43" s="148"/>
      <c r="I43" s="149"/>
      <c r="J43" s="148"/>
      <c r="K43" s="150"/>
    </row>
    <row r="44" spans="2:11" s="1" customFormat="1" ht="36.950000000000003" customHeight="1">
      <c r="B44" s="42"/>
      <c r="C44" s="30" t="s">
        <v>848</v>
      </c>
      <c r="D44" s="43"/>
      <c r="E44" s="43"/>
      <c r="F44" s="43"/>
      <c r="G44" s="43"/>
      <c r="H44" s="43"/>
      <c r="I44" s="127"/>
      <c r="J44" s="43"/>
      <c r="K44" s="46"/>
    </row>
    <row r="45" spans="2:11" s="1" customFormat="1" ht="6.95" customHeight="1">
      <c r="B45" s="42"/>
      <c r="C45" s="43"/>
      <c r="D45" s="43"/>
      <c r="E45" s="43"/>
      <c r="F45" s="43"/>
      <c r="G45" s="43"/>
      <c r="H45" s="43"/>
      <c r="I45" s="127"/>
      <c r="J45" s="43"/>
      <c r="K45" s="46"/>
    </row>
    <row r="46" spans="2:11" s="1" customFormat="1" ht="14.45" customHeight="1">
      <c r="B46" s="42"/>
      <c r="C46" s="37" t="s">
        <v>736</v>
      </c>
      <c r="D46" s="43"/>
      <c r="E46" s="43"/>
      <c r="F46" s="43"/>
      <c r="G46" s="43"/>
      <c r="H46" s="43"/>
      <c r="I46" s="127"/>
      <c r="J46" s="43"/>
      <c r="K46" s="46"/>
    </row>
    <row r="47" spans="2:11" s="1" customFormat="1" ht="22.5" customHeight="1">
      <c r="B47" s="42"/>
      <c r="C47" s="43"/>
      <c r="D47" s="43"/>
      <c r="E47" s="400" t="str">
        <f>E7</f>
        <v>ČOV Olomouc - Rekonstrukce dmýcharny včetně rozvodny</v>
      </c>
      <c r="F47" s="405"/>
      <c r="G47" s="405"/>
      <c r="H47" s="405"/>
      <c r="I47" s="127"/>
      <c r="J47" s="43"/>
      <c r="K47" s="46"/>
    </row>
    <row r="48" spans="2:11" ht="15">
      <c r="B48" s="28"/>
      <c r="C48" s="37" t="s">
        <v>843</v>
      </c>
      <c r="D48" s="29"/>
      <c r="E48" s="29"/>
      <c r="F48" s="29"/>
      <c r="G48" s="29"/>
      <c r="H48" s="29"/>
      <c r="I48" s="126"/>
      <c r="J48" s="29"/>
      <c r="K48" s="31"/>
    </row>
    <row r="49" spans="2:47" s="1" customFormat="1" ht="22.5" customHeight="1">
      <c r="B49" s="42"/>
      <c r="C49" s="43"/>
      <c r="D49" s="43"/>
      <c r="E49" s="400" t="s">
        <v>155</v>
      </c>
      <c r="F49" s="401"/>
      <c r="G49" s="401"/>
      <c r="H49" s="401"/>
      <c r="I49" s="127"/>
      <c r="J49" s="43"/>
      <c r="K49" s="46"/>
    </row>
    <row r="50" spans="2:47" s="1" customFormat="1" ht="14.45" customHeight="1">
      <c r="B50" s="42"/>
      <c r="C50" s="37" t="s">
        <v>845</v>
      </c>
      <c r="D50" s="43"/>
      <c r="E50" s="43"/>
      <c r="F50" s="43"/>
      <c r="G50" s="43"/>
      <c r="H50" s="43"/>
      <c r="I50" s="127"/>
      <c r="J50" s="43"/>
      <c r="K50" s="46"/>
    </row>
    <row r="51" spans="2:47" s="1" customFormat="1" ht="23.25" customHeight="1">
      <c r="B51" s="42"/>
      <c r="C51" s="43"/>
      <c r="D51" s="43"/>
      <c r="E51" s="402" t="str">
        <f>E11</f>
        <v>001 - C - Elektrotechnická část</v>
      </c>
      <c r="F51" s="401"/>
      <c r="G51" s="401"/>
      <c r="H51" s="401"/>
      <c r="I51" s="127"/>
      <c r="J51" s="43"/>
      <c r="K51" s="46"/>
    </row>
    <row r="52" spans="2:47" s="1" customFormat="1" ht="6.95" customHeight="1">
      <c r="B52" s="42"/>
      <c r="C52" s="43"/>
      <c r="D52" s="43"/>
      <c r="E52" s="43"/>
      <c r="F52" s="43"/>
      <c r="G52" s="43"/>
      <c r="H52" s="43"/>
      <c r="I52" s="127"/>
      <c r="J52" s="43"/>
      <c r="K52" s="46"/>
    </row>
    <row r="53" spans="2:47" s="1" customFormat="1" ht="18" customHeight="1">
      <c r="B53" s="42"/>
      <c r="C53" s="37" t="s">
        <v>743</v>
      </c>
      <c r="D53" s="43"/>
      <c r="E53" s="43"/>
      <c r="F53" s="35" t="str">
        <f>F14</f>
        <v>Olomouc</v>
      </c>
      <c r="G53" s="43"/>
      <c r="H53" s="43"/>
      <c r="I53" s="128" t="s">
        <v>745</v>
      </c>
      <c r="J53" s="129" t="str">
        <f>IF(J14="","",J14)</f>
        <v>28.6.2016</v>
      </c>
      <c r="K53" s="46"/>
    </row>
    <row r="54" spans="2:47" s="1" customFormat="1" ht="6.95" customHeight="1">
      <c r="B54" s="42"/>
      <c r="C54" s="43"/>
      <c r="D54" s="43"/>
      <c r="E54" s="43"/>
      <c r="F54" s="43"/>
      <c r="G54" s="43"/>
      <c r="H54" s="43"/>
      <c r="I54" s="127"/>
      <c r="J54" s="43"/>
      <c r="K54" s="46"/>
    </row>
    <row r="55" spans="2:47" s="1" customFormat="1" ht="15">
      <c r="B55" s="42"/>
      <c r="C55" s="37" t="s">
        <v>753</v>
      </c>
      <c r="D55" s="43"/>
      <c r="E55" s="43"/>
      <c r="F55" s="35" t="str">
        <f>E17</f>
        <v>Statutární město Olomouc, Horní nám. 583, 779 11</v>
      </c>
      <c r="G55" s="43"/>
      <c r="H55" s="43"/>
      <c r="I55" s="128" t="s">
        <v>761</v>
      </c>
      <c r="J55" s="35" t="str">
        <f>E23</f>
        <v>Sweco Hydroprojekt a.s., divize Morava</v>
      </c>
      <c r="K55" s="46"/>
    </row>
    <row r="56" spans="2:47" s="1" customFormat="1" ht="14.45" customHeight="1">
      <c r="B56" s="42"/>
      <c r="C56" s="37" t="s">
        <v>759</v>
      </c>
      <c r="D56" s="43"/>
      <c r="E56" s="43"/>
      <c r="F56" s="35" t="str">
        <f>IF(E20="","",E20)</f>
        <v/>
      </c>
      <c r="G56" s="43"/>
      <c r="H56" s="43"/>
      <c r="I56" s="127"/>
      <c r="J56" s="43"/>
      <c r="K56" s="46"/>
    </row>
    <row r="57" spans="2:47" s="1" customFormat="1" ht="10.35" customHeight="1">
      <c r="B57" s="42"/>
      <c r="C57" s="43"/>
      <c r="D57" s="43"/>
      <c r="E57" s="43"/>
      <c r="F57" s="43"/>
      <c r="G57" s="43"/>
      <c r="H57" s="43"/>
      <c r="I57" s="127"/>
      <c r="J57" s="43"/>
      <c r="K57" s="46"/>
    </row>
    <row r="58" spans="2:47" s="1" customFormat="1" ht="29.25" customHeight="1">
      <c r="B58" s="42"/>
      <c r="C58" s="151" t="s">
        <v>849</v>
      </c>
      <c r="D58" s="52"/>
      <c r="E58" s="52"/>
      <c r="F58" s="52"/>
      <c r="G58" s="52"/>
      <c r="H58" s="52"/>
      <c r="I58" s="152"/>
      <c r="J58" s="153" t="s">
        <v>850</v>
      </c>
      <c r="K58" s="56"/>
    </row>
    <row r="59" spans="2:47" s="1" customFormat="1" ht="10.35" customHeight="1">
      <c r="B59" s="42"/>
      <c r="C59" s="43"/>
      <c r="D59" s="43"/>
      <c r="E59" s="43"/>
      <c r="F59" s="43"/>
      <c r="G59" s="43"/>
      <c r="H59" s="43"/>
      <c r="I59" s="127"/>
      <c r="J59" s="43"/>
      <c r="K59" s="46"/>
    </row>
    <row r="60" spans="2:47" s="1" customFormat="1" ht="29.25" customHeight="1">
      <c r="B60" s="42"/>
      <c r="C60" s="154" t="s">
        <v>851</v>
      </c>
      <c r="D60" s="43"/>
      <c r="E60" s="43"/>
      <c r="F60" s="43"/>
      <c r="G60" s="43"/>
      <c r="H60" s="43"/>
      <c r="I60" s="127"/>
      <c r="J60" s="138">
        <f>J96</f>
        <v>196200</v>
      </c>
      <c r="K60" s="46"/>
      <c r="AU60" s="24" t="s">
        <v>852</v>
      </c>
    </row>
    <row r="61" spans="2:47" s="8" customFormat="1" ht="24.95" customHeight="1">
      <c r="B61" s="155"/>
      <c r="C61" s="156"/>
      <c r="D61" s="157" t="s">
        <v>157</v>
      </c>
      <c r="E61" s="160"/>
      <c r="F61" s="160"/>
      <c r="G61" s="160"/>
      <c r="H61" s="160"/>
      <c r="I61" s="161"/>
      <c r="J61" s="162">
        <f>J97</f>
        <v>0</v>
      </c>
      <c r="K61" s="163"/>
    </row>
    <row r="62" spans="2:47" s="9" customFormat="1" ht="19.899999999999999" customHeight="1">
      <c r="B62" s="164"/>
      <c r="C62" s="165"/>
      <c r="D62" s="166" t="s">
        <v>158</v>
      </c>
      <c r="E62" s="167"/>
      <c r="F62" s="167"/>
      <c r="G62" s="167"/>
      <c r="H62" s="167"/>
      <c r="I62" s="168"/>
      <c r="J62" s="169">
        <f>J98</f>
        <v>0</v>
      </c>
      <c r="K62" s="170"/>
    </row>
    <row r="63" spans="2:47" s="9" customFormat="1" ht="19.899999999999999" customHeight="1">
      <c r="B63" s="164"/>
      <c r="C63" s="165"/>
      <c r="D63" s="166" t="s">
        <v>159</v>
      </c>
      <c r="E63" s="167"/>
      <c r="F63" s="167"/>
      <c r="G63" s="167"/>
      <c r="H63" s="167"/>
      <c r="I63" s="168"/>
      <c r="J63" s="169">
        <f>J168</f>
        <v>0</v>
      </c>
      <c r="K63" s="170"/>
    </row>
    <row r="64" spans="2:47" s="9" customFormat="1" ht="19.899999999999999" customHeight="1">
      <c r="B64" s="164"/>
      <c r="C64" s="165"/>
      <c r="D64" s="166" t="s">
        <v>160</v>
      </c>
      <c r="E64" s="167"/>
      <c r="F64" s="167"/>
      <c r="G64" s="167"/>
      <c r="H64" s="167"/>
      <c r="I64" s="168"/>
      <c r="J64" s="169">
        <f>J240</f>
        <v>0</v>
      </c>
      <c r="K64" s="170"/>
    </row>
    <row r="65" spans="2:12" s="9" customFormat="1" ht="19.899999999999999" customHeight="1">
      <c r="B65" s="164"/>
      <c r="C65" s="165"/>
      <c r="D65" s="166" t="s">
        <v>161</v>
      </c>
      <c r="E65" s="167"/>
      <c r="F65" s="167"/>
      <c r="G65" s="167"/>
      <c r="H65" s="167"/>
      <c r="I65" s="168"/>
      <c r="J65" s="169">
        <f>J340</f>
        <v>0</v>
      </c>
      <c r="K65" s="170"/>
    </row>
    <row r="66" spans="2:12" s="9" customFormat="1" ht="19.899999999999999" customHeight="1">
      <c r="B66" s="164"/>
      <c r="C66" s="165"/>
      <c r="D66" s="166" t="s">
        <v>162</v>
      </c>
      <c r="E66" s="167"/>
      <c r="F66" s="167"/>
      <c r="G66" s="167"/>
      <c r="H66" s="167"/>
      <c r="I66" s="168"/>
      <c r="J66" s="169">
        <f>J375</f>
        <v>0</v>
      </c>
      <c r="K66" s="170"/>
    </row>
    <row r="67" spans="2:12" s="9" customFormat="1" ht="19.899999999999999" customHeight="1">
      <c r="B67" s="164"/>
      <c r="C67" s="165"/>
      <c r="D67" s="166" t="s">
        <v>163</v>
      </c>
      <c r="E67" s="167"/>
      <c r="F67" s="167"/>
      <c r="G67" s="167"/>
      <c r="H67" s="167"/>
      <c r="I67" s="168"/>
      <c r="J67" s="169">
        <f>J392</f>
        <v>0</v>
      </c>
      <c r="K67" s="170"/>
    </row>
    <row r="68" spans="2:12" s="8" customFormat="1" ht="24.95" customHeight="1">
      <c r="B68" s="155"/>
      <c r="C68" s="156"/>
      <c r="D68" s="157" t="s">
        <v>855</v>
      </c>
      <c r="E68" s="160"/>
      <c r="F68" s="160"/>
      <c r="G68" s="160"/>
      <c r="H68" s="160"/>
      <c r="I68" s="161"/>
      <c r="J68" s="162">
        <f>J405</f>
        <v>0</v>
      </c>
      <c r="K68" s="163"/>
    </row>
    <row r="69" spans="2:12" s="9" customFormat="1" ht="19.899999999999999" customHeight="1">
      <c r="B69" s="164"/>
      <c r="C69" s="165"/>
      <c r="D69" s="166" t="s">
        <v>164</v>
      </c>
      <c r="E69" s="167"/>
      <c r="F69" s="167"/>
      <c r="G69" s="167"/>
      <c r="H69" s="167"/>
      <c r="I69" s="168"/>
      <c r="J69" s="169">
        <f>J406</f>
        <v>0</v>
      </c>
      <c r="K69" s="170"/>
    </row>
    <row r="70" spans="2:12" s="9" customFormat="1" ht="19.899999999999999" customHeight="1">
      <c r="B70" s="164"/>
      <c r="C70" s="165"/>
      <c r="D70" s="166" t="s">
        <v>165</v>
      </c>
      <c r="E70" s="167"/>
      <c r="F70" s="167"/>
      <c r="G70" s="167"/>
      <c r="H70" s="167"/>
      <c r="I70" s="168"/>
      <c r="J70" s="169">
        <f>J411</f>
        <v>0</v>
      </c>
      <c r="K70" s="170"/>
    </row>
    <row r="71" spans="2:12" s="8" customFormat="1" ht="24.95" customHeight="1">
      <c r="B71" s="155"/>
      <c r="C71" s="156"/>
      <c r="D71" s="157" t="s">
        <v>166</v>
      </c>
      <c r="E71" s="160"/>
      <c r="F71" s="160"/>
      <c r="G71" s="160"/>
      <c r="H71" s="160"/>
      <c r="I71" s="161"/>
      <c r="J71" s="162">
        <f>J421</f>
        <v>0</v>
      </c>
      <c r="K71" s="163"/>
    </row>
    <row r="72" spans="2:12" s="8" customFormat="1" ht="24.95" customHeight="1">
      <c r="B72" s="155"/>
      <c r="C72" s="156"/>
      <c r="D72" s="157" t="s">
        <v>167</v>
      </c>
      <c r="E72" s="160"/>
      <c r="F72" s="160"/>
      <c r="G72" s="160"/>
      <c r="H72" s="160"/>
      <c r="I72" s="161"/>
      <c r="J72" s="162">
        <f>J424</f>
        <v>0</v>
      </c>
      <c r="K72" s="163"/>
    </row>
    <row r="73" spans="2:12" s="8" customFormat="1" ht="24.95" customHeight="1">
      <c r="B73" s="155"/>
      <c r="C73" s="156"/>
      <c r="D73" s="157" t="s">
        <v>168</v>
      </c>
      <c r="E73" s="160"/>
      <c r="F73" s="160"/>
      <c r="G73" s="160"/>
      <c r="H73" s="160"/>
      <c r="I73" s="161"/>
      <c r="J73" s="162">
        <f>J427</f>
        <v>196200</v>
      </c>
      <c r="K73" s="163"/>
    </row>
    <row r="74" spans="2:12" s="9" customFormat="1" ht="19.899999999999999" customHeight="1">
      <c r="B74" s="164"/>
      <c r="C74" s="165"/>
      <c r="D74" s="166" t="s">
        <v>169</v>
      </c>
      <c r="E74" s="167"/>
      <c r="F74" s="167"/>
      <c r="G74" s="167"/>
      <c r="H74" s="167"/>
      <c r="I74" s="168"/>
      <c r="J74" s="169">
        <f>J428</f>
        <v>196200</v>
      </c>
      <c r="K74" s="170"/>
    </row>
    <row r="75" spans="2:12" s="1" customFormat="1" ht="21.75" customHeight="1">
      <c r="B75" s="42"/>
      <c r="C75" s="43"/>
      <c r="D75" s="43"/>
      <c r="E75" s="43"/>
      <c r="F75" s="43"/>
      <c r="G75" s="43"/>
      <c r="H75" s="43"/>
      <c r="I75" s="127"/>
      <c r="J75" s="43"/>
      <c r="K75" s="46"/>
    </row>
    <row r="76" spans="2:12" s="1" customFormat="1" ht="6.95" customHeight="1">
      <c r="B76" s="57"/>
      <c r="C76" s="58"/>
      <c r="D76" s="58"/>
      <c r="E76" s="58"/>
      <c r="F76" s="58"/>
      <c r="G76" s="58"/>
      <c r="H76" s="58"/>
      <c r="I76" s="146"/>
      <c r="J76" s="58"/>
      <c r="K76" s="59"/>
    </row>
    <row r="80" spans="2:12" s="1" customFormat="1" ht="6.95" customHeight="1">
      <c r="B80" s="60"/>
      <c r="C80" s="61"/>
      <c r="D80" s="61"/>
      <c r="E80" s="61"/>
      <c r="F80" s="61"/>
      <c r="G80" s="61"/>
      <c r="H80" s="61"/>
      <c r="I80" s="149"/>
      <c r="J80" s="61"/>
      <c r="K80" s="61"/>
      <c r="L80" s="62"/>
    </row>
    <row r="81" spans="2:63" s="1" customFormat="1" ht="36.950000000000003" customHeight="1">
      <c r="B81" s="42"/>
      <c r="C81" s="63" t="s">
        <v>858</v>
      </c>
      <c r="D81" s="64"/>
      <c r="E81" s="64"/>
      <c r="F81" s="64"/>
      <c r="G81" s="64"/>
      <c r="H81" s="64"/>
      <c r="I81" s="171"/>
      <c r="J81" s="64"/>
      <c r="K81" s="64"/>
      <c r="L81" s="62"/>
    </row>
    <row r="82" spans="2:63" s="1" customFormat="1" ht="6.95" customHeight="1">
      <c r="B82" s="42"/>
      <c r="C82" s="64"/>
      <c r="D82" s="64"/>
      <c r="E82" s="64"/>
      <c r="F82" s="64"/>
      <c r="G82" s="64"/>
      <c r="H82" s="64"/>
      <c r="I82" s="171"/>
      <c r="J82" s="64"/>
      <c r="K82" s="64"/>
      <c r="L82" s="62"/>
    </row>
    <row r="83" spans="2:63" s="1" customFormat="1" ht="14.45" customHeight="1">
      <c r="B83" s="42"/>
      <c r="C83" s="66" t="s">
        <v>736</v>
      </c>
      <c r="D83" s="64"/>
      <c r="E83" s="64"/>
      <c r="F83" s="64"/>
      <c r="G83" s="64"/>
      <c r="H83" s="64"/>
      <c r="I83" s="171"/>
      <c r="J83" s="64"/>
      <c r="K83" s="64"/>
      <c r="L83" s="62"/>
    </row>
    <row r="84" spans="2:63" s="1" customFormat="1" ht="22.5" customHeight="1">
      <c r="B84" s="42"/>
      <c r="C84" s="64"/>
      <c r="D84" s="64"/>
      <c r="E84" s="403" t="str">
        <f>E7</f>
        <v>ČOV Olomouc - Rekonstrukce dmýcharny včetně rozvodny</v>
      </c>
      <c r="F84" s="406"/>
      <c r="G84" s="406"/>
      <c r="H84" s="406"/>
      <c r="I84" s="171"/>
      <c r="J84" s="64"/>
      <c r="K84" s="64"/>
      <c r="L84" s="62"/>
    </row>
    <row r="85" spans="2:63" ht="15">
      <c r="B85" s="28"/>
      <c r="C85" s="66" t="s">
        <v>843</v>
      </c>
      <c r="D85" s="172"/>
      <c r="E85" s="172"/>
      <c r="F85" s="172"/>
      <c r="G85" s="172"/>
      <c r="H85" s="172"/>
      <c r="J85" s="172"/>
      <c r="K85" s="172"/>
      <c r="L85" s="173"/>
    </row>
    <row r="86" spans="2:63" s="1" customFormat="1" ht="22.5" customHeight="1">
      <c r="B86" s="42"/>
      <c r="C86" s="64"/>
      <c r="D86" s="64"/>
      <c r="E86" s="403" t="s">
        <v>155</v>
      </c>
      <c r="F86" s="404"/>
      <c r="G86" s="404"/>
      <c r="H86" s="404"/>
      <c r="I86" s="171"/>
      <c r="J86" s="64"/>
      <c r="K86" s="64"/>
      <c r="L86" s="62"/>
    </row>
    <row r="87" spans="2:63" s="1" customFormat="1" ht="14.45" customHeight="1">
      <c r="B87" s="42"/>
      <c r="C87" s="66" t="s">
        <v>845</v>
      </c>
      <c r="D87" s="64"/>
      <c r="E87" s="64"/>
      <c r="F87" s="64"/>
      <c r="G87" s="64"/>
      <c r="H87" s="64"/>
      <c r="I87" s="171"/>
      <c r="J87" s="64"/>
      <c r="K87" s="64"/>
      <c r="L87" s="62"/>
    </row>
    <row r="88" spans="2:63" s="1" customFormat="1" ht="23.25" customHeight="1">
      <c r="B88" s="42"/>
      <c r="C88" s="64"/>
      <c r="D88" s="64"/>
      <c r="E88" s="381" t="str">
        <f>E11</f>
        <v>001 - C - Elektrotechnická část</v>
      </c>
      <c r="F88" s="404"/>
      <c r="G88" s="404"/>
      <c r="H88" s="404"/>
      <c r="I88" s="171"/>
      <c r="J88" s="64"/>
      <c r="K88" s="64"/>
      <c r="L88" s="62"/>
    </row>
    <row r="89" spans="2:63" s="1" customFormat="1" ht="6.95" customHeight="1">
      <c r="B89" s="42"/>
      <c r="C89" s="64"/>
      <c r="D89" s="64"/>
      <c r="E89" s="64"/>
      <c r="F89" s="64"/>
      <c r="G89" s="64"/>
      <c r="H89" s="64"/>
      <c r="I89" s="171"/>
      <c r="J89" s="64"/>
      <c r="K89" s="64"/>
      <c r="L89" s="62"/>
    </row>
    <row r="90" spans="2:63" s="1" customFormat="1" ht="18" customHeight="1">
      <c r="B90" s="42"/>
      <c r="C90" s="66" t="s">
        <v>743</v>
      </c>
      <c r="D90" s="64"/>
      <c r="E90" s="64"/>
      <c r="F90" s="174" t="str">
        <f>F14</f>
        <v>Olomouc</v>
      </c>
      <c r="G90" s="64"/>
      <c r="H90" s="64"/>
      <c r="I90" s="175" t="s">
        <v>745</v>
      </c>
      <c r="J90" s="74" t="str">
        <f>IF(J14="","",J14)</f>
        <v>28.6.2016</v>
      </c>
      <c r="K90" s="64"/>
      <c r="L90" s="62"/>
    </row>
    <row r="91" spans="2:63" s="1" customFormat="1" ht="6.95" customHeight="1">
      <c r="B91" s="42"/>
      <c r="C91" s="64"/>
      <c r="D91" s="64"/>
      <c r="E91" s="64"/>
      <c r="F91" s="64"/>
      <c r="G91" s="64"/>
      <c r="H91" s="64"/>
      <c r="I91" s="171"/>
      <c r="J91" s="64"/>
      <c r="K91" s="64"/>
      <c r="L91" s="62"/>
    </row>
    <row r="92" spans="2:63" s="1" customFormat="1" ht="15">
      <c r="B92" s="42"/>
      <c r="C92" s="66" t="s">
        <v>753</v>
      </c>
      <c r="D92" s="64"/>
      <c r="E92" s="64"/>
      <c r="F92" s="174" t="str">
        <f>E17</f>
        <v>Statutární město Olomouc, Horní nám. 583, 779 11</v>
      </c>
      <c r="G92" s="64"/>
      <c r="H92" s="64"/>
      <c r="I92" s="175" t="s">
        <v>761</v>
      </c>
      <c r="J92" s="174" t="str">
        <f>E23</f>
        <v>Sweco Hydroprojekt a.s., divize Morava</v>
      </c>
      <c r="K92" s="64"/>
      <c r="L92" s="62"/>
    </row>
    <row r="93" spans="2:63" s="1" customFormat="1" ht="14.45" customHeight="1">
      <c r="B93" s="42"/>
      <c r="C93" s="66" t="s">
        <v>759</v>
      </c>
      <c r="D93" s="64"/>
      <c r="E93" s="64"/>
      <c r="F93" s="174" t="str">
        <f>IF(E20="","",E20)</f>
        <v/>
      </c>
      <c r="G93" s="64"/>
      <c r="H93" s="64"/>
      <c r="I93" s="171"/>
      <c r="J93" s="64"/>
      <c r="K93" s="64"/>
      <c r="L93" s="62"/>
    </row>
    <row r="94" spans="2:63" s="1" customFormat="1" ht="10.35" customHeight="1">
      <c r="B94" s="42"/>
      <c r="C94" s="64"/>
      <c r="D94" s="64"/>
      <c r="E94" s="64"/>
      <c r="F94" s="64"/>
      <c r="G94" s="64"/>
      <c r="H94" s="64"/>
      <c r="I94" s="171"/>
      <c r="J94" s="64"/>
      <c r="K94" s="64"/>
      <c r="L94" s="62"/>
    </row>
    <row r="95" spans="2:63" s="10" customFormat="1" ht="29.25" customHeight="1">
      <c r="B95" s="176"/>
      <c r="C95" s="177" t="s">
        <v>859</v>
      </c>
      <c r="D95" s="178" t="s">
        <v>787</v>
      </c>
      <c r="E95" s="178" t="s">
        <v>783</v>
      </c>
      <c r="F95" s="178" t="s">
        <v>860</v>
      </c>
      <c r="G95" s="178" t="s">
        <v>861</v>
      </c>
      <c r="H95" s="178" t="s">
        <v>862</v>
      </c>
      <c r="I95" s="179" t="s">
        <v>863</v>
      </c>
      <c r="J95" s="178" t="s">
        <v>850</v>
      </c>
      <c r="K95" s="180" t="s">
        <v>864</v>
      </c>
      <c r="L95" s="181"/>
      <c r="M95" s="81" t="s">
        <v>865</v>
      </c>
      <c r="N95" s="82" t="s">
        <v>772</v>
      </c>
      <c r="O95" s="82" t="s">
        <v>866</v>
      </c>
      <c r="P95" s="82" t="s">
        <v>867</v>
      </c>
      <c r="Q95" s="82" t="s">
        <v>868</v>
      </c>
      <c r="R95" s="82" t="s">
        <v>869</v>
      </c>
      <c r="S95" s="82" t="s">
        <v>870</v>
      </c>
      <c r="T95" s="83" t="s">
        <v>871</v>
      </c>
    </row>
    <row r="96" spans="2:63" s="1" customFormat="1" ht="29.25" customHeight="1">
      <c r="B96" s="42"/>
      <c r="C96" s="87" t="s">
        <v>851</v>
      </c>
      <c r="D96" s="64"/>
      <c r="E96" s="64"/>
      <c r="F96" s="64"/>
      <c r="G96" s="64"/>
      <c r="H96" s="64"/>
      <c r="I96" s="171"/>
      <c r="J96" s="182">
        <f>BK96</f>
        <v>196200</v>
      </c>
      <c r="K96" s="64"/>
      <c r="L96" s="62"/>
      <c r="M96" s="84"/>
      <c r="N96" s="85"/>
      <c r="O96" s="85"/>
      <c r="P96" s="183">
        <f>P97+P405+P421+P424+P427</f>
        <v>0</v>
      </c>
      <c r="Q96" s="85"/>
      <c r="R96" s="183">
        <f>R97+R405+R421+R424+R427</f>
        <v>4.0000000000000003E-5</v>
      </c>
      <c r="S96" s="85"/>
      <c r="T96" s="184">
        <f>T97+T405+T421+T424+T427</f>
        <v>0</v>
      </c>
      <c r="AT96" s="24" t="s">
        <v>802</v>
      </c>
      <c r="AU96" s="24" t="s">
        <v>852</v>
      </c>
      <c r="BK96" s="185">
        <f>BK97+BK405+BK421+BK424+BK427</f>
        <v>196200</v>
      </c>
    </row>
    <row r="97" spans="2:65" s="11" customFormat="1" ht="37.35" customHeight="1">
      <c r="B97" s="186"/>
      <c r="C97" s="187"/>
      <c r="D97" s="188" t="s">
        <v>802</v>
      </c>
      <c r="E97" s="189" t="s">
        <v>170</v>
      </c>
      <c r="F97" s="189" t="s">
        <v>171</v>
      </c>
      <c r="G97" s="187"/>
      <c r="H97" s="187"/>
      <c r="I97" s="190"/>
      <c r="J97" s="191">
        <f>BK97</f>
        <v>0</v>
      </c>
      <c r="K97" s="187"/>
      <c r="L97" s="192"/>
      <c r="M97" s="193"/>
      <c r="N97" s="194"/>
      <c r="O97" s="194"/>
      <c r="P97" s="195">
        <f>P98+P168+P240+P340+P375+P392</f>
        <v>0</v>
      </c>
      <c r="Q97" s="194"/>
      <c r="R97" s="195">
        <f>R98+R168+R240+R340+R375+R392</f>
        <v>0</v>
      </c>
      <c r="S97" s="194"/>
      <c r="T97" s="196">
        <f>T98+T168+T240+T340+T375+T392</f>
        <v>0</v>
      </c>
      <c r="AR97" s="197" t="s">
        <v>812</v>
      </c>
      <c r="AT97" s="198" t="s">
        <v>802</v>
      </c>
      <c r="AU97" s="198" t="s">
        <v>803</v>
      </c>
      <c r="AY97" s="197" t="s">
        <v>874</v>
      </c>
      <c r="BK97" s="199">
        <f>BK98+BK168+BK240+BK340+BK375+BK392</f>
        <v>0</v>
      </c>
    </row>
    <row r="98" spans="2:65" s="11" customFormat="1" ht="19.899999999999999" customHeight="1">
      <c r="B98" s="186"/>
      <c r="C98" s="187"/>
      <c r="D98" s="200" t="s">
        <v>802</v>
      </c>
      <c r="E98" s="201" t="s">
        <v>172</v>
      </c>
      <c r="F98" s="201" t="s">
        <v>173</v>
      </c>
      <c r="G98" s="187"/>
      <c r="H98" s="187"/>
      <c r="I98" s="190"/>
      <c r="J98" s="202">
        <f>BK98</f>
        <v>0</v>
      </c>
      <c r="K98" s="187"/>
      <c r="L98" s="192"/>
      <c r="M98" s="193"/>
      <c r="N98" s="194"/>
      <c r="O98" s="194"/>
      <c r="P98" s="195">
        <f>SUM(P99:P167)</f>
        <v>0</v>
      </c>
      <c r="Q98" s="194"/>
      <c r="R98" s="195">
        <f>SUM(R99:R167)</f>
        <v>0</v>
      </c>
      <c r="S98" s="194"/>
      <c r="T98" s="196">
        <f>SUM(T99:T167)</f>
        <v>0</v>
      </c>
      <c r="AR98" s="197" t="s">
        <v>812</v>
      </c>
      <c r="AT98" s="198" t="s">
        <v>802</v>
      </c>
      <c r="AU98" s="198" t="s">
        <v>810</v>
      </c>
      <c r="AY98" s="197" t="s">
        <v>874</v>
      </c>
      <c r="BK98" s="199">
        <f>SUM(BK99:BK167)</f>
        <v>0</v>
      </c>
    </row>
    <row r="99" spans="2:65" s="1" customFormat="1" ht="22.5" customHeight="1">
      <c r="B99" s="42"/>
      <c r="C99" s="203" t="s">
        <v>810</v>
      </c>
      <c r="D99" s="203" t="s">
        <v>877</v>
      </c>
      <c r="E99" s="204" t="s">
        <v>174</v>
      </c>
      <c r="F99" s="205" t="s">
        <v>175</v>
      </c>
      <c r="G99" s="206" t="s">
        <v>114</v>
      </c>
      <c r="H99" s="207">
        <v>1</v>
      </c>
      <c r="I99" s="208"/>
      <c r="J99" s="209">
        <f>ROUND(I99*H99,2)</f>
        <v>0</v>
      </c>
      <c r="K99" s="205" t="s">
        <v>176</v>
      </c>
      <c r="L99" s="62"/>
      <c r="M99" s="210" t="s">
        <v>801</v>
      </c>
      <c r="N99" s="211" t="s">
        <v>773</v>
      </c>
      <c r="O99" s="43"/>
      <c r="P99" s="212">
        <f>O99*H99</f>
        <v>0</v>
      </c>
      <c r="Q99" s="212">
        <v>0</v>
      </c>
      <c r="R99" s="212">
        <f>Q99*H99</f>
        <v>0</v>
      </c>
      <c r="S99" s="212">
        <v>0</v>
      </c>
      <c r="T99" s="213">
        <f>S99*H99</f>
        <v>0</v>
      </c>
      <c r="AR99" s="24" t="s">
        <v>967</v>
      </c>
      <c r="AT99" s="24" t="s">
        <v>877</v>
      </c>
      <c r="AU99" s="24" t="s">
        <v>812</v>
      </c>
      <c r="AY99" s="24" t="s">
        <v>874</v>
      </c>
      <c r="BE99" s="214">
        <f>IF(N99="základní",J99,0)</f>
        <v>0</v>
      </c>
      <c r="BF99" s="214">
        <f>IF(N99="snížená",J99,0)</f>
        <v>0</v>
      </c>
      <c r="BG99" s="214">
        <f>IF(N99="zákl. přenesená",J99,0)</f>
        <v>0</v>
      </c>
      <c r="BH99" s="214">
        <f>IF(N99="sníž. přenesená",J99,0)</f>
        <v>0</v>
      </c>
      <c r="BI99" s="214">
        <f>IF(N99="nulová",J99,0)</f>
        <v>0</v>
      </c>
      <c r="BJ99" s="24" t="s">
        <v>810</v>
      </c>
      <c r="BK99" s="214">
        <f>ROUND(I99*H99,2)</f>
        <v>0</v>
      </c>
      <c r="BL99" s="24" t="s">
        <v>967</v>
      </c>
      <c r="BM99" s="24" t="s">
        <v>177</v>
      </c>
    </row>
    <row r="100" spans="2:65" s="1" customFormat="1">
      <c r="B100" s="42"/>
      <c r="C100" s="64"/>
      <c r="D100" s="215" t="s">
        <v>884</v>
      </c>
      <c r="E100" s="64"/>
      <c r="F100" s="216" t="s">
        <v>178</v>
      </c>
      <c r="G100" s="64"/>
      <c r="H100" s="64"/>
      <c r="I100" s="171"/>
      <c r="J100" s="64"/>
      <c r="K100" s="64"/>
      <c r="L100" s="62"/>
      <c r="M100" s="217"/>
      <c r="N100" s="43"/>
      <c r="O100" s="43"/>
      <c r="P100" s="43"/>
      <c r="Q100" s="43"/>
      <c r="R100" s="43"/>
      <c r="S100" s="43"/>
      <c r="T100" s="79"/>
      <c r="AT100" s="24" t="s">
        <v>884</v>
      </c>
      <c r="AU100" s="24" t="s">
        <v>812</v>
      </c>
    </row>
    <row r="101" spans="2:65" s="1" customFormat="1" ht="27">
      <c r="B101" s="42"/>
      <c r="C101" s="64"/>
      <c r="D101" s="220" t="s">
        <v>913</v>
      </c>
      <c r="E101" s="64"/>
      <c r="F101" s="242" t="s">
        <v>179</v>
      </c>
      <c r="G101" s="64"/>
      <c r="H101" s="64"/>
      <c r="I101" s="171"/>
      <c r="J101" s="64"/>
      <c r="K101" s="64"/>
      <c r="L101" s="62"/>
      <c r="M101" s="217"/>
      <c r="N101" s="43"/>
      <c r="O101" s="43"/>
      <c r="P101" s="43"/>
      <c r="Q101" s="43"/>
      <c r="R101" s="43"/>
      <c r="S101" s="43"/>
      <c r="T101" s="79"/>
      <c r="AT101" s="24" t="s">
        <v>913</v>
      </c>
      <c r="AU101" s="24" t="s">
        <v>812</v>
      </c>
    </row>
    <row r="102" spans="2:65" s="1" customFormat="1" ht="31.5" customHeight="1">
      <c r="B102" s="42"/>
      <c r="C102" s="232" t="s">
        <v>812</v>
      </c>
      <c r="D102" s="232" t="s">
        <v>902</v>
      </c>
      <c r="E102" s="233" t="s">
        <v>180</v>
      </c>
      <c r="F102" s="234" t="s">
        <v>181</v>
      </c>
      <c r="G102" s="235" t="s">
        <v>114</v>
      </c>
      <c r="H102" s="236">
        <v>1</v>
      </c>
      <c r="I102" s="237"/>
      <c r="J102" s="238">
        <f>ROUND(I102*H102,2)</f>
        <v>0</v>
      </c>
      <c r="K102" s="234" t="s">
        <v>801</v>
      </c>
      <c r="L102" s="239"/>
      <c r="M102" s="240" t="s">
        <v>801</v>
      </c>
      <c r="N102" s="241" t="s">
        <v>773</v>
      </c>
      <c r="O102" s="43"/>
      <c r="P102" s="212">
        <f>O102*H102</f>
        <v>0</v>
      </c>
      <c r="Q102" s="212">
        <v>0</v>
      </c>
      <c r="R102" s="212">
        <f>Q102*H102</f>
        <v>0</v>
      </c>
      <c r="S102" s="212">
        <v>0</v>
      </c>
      <c r="T102" s="213">
        <f>S102*H102</f>
        <v>0</v>
      </c>
      <c r="AR102" s="24" t="s">
        <v>1026</v>
      </c>
      <c r="AT102" s="24" t="s">
        <v>902</v>
      </c>
      <c r="AU102" s="24" t="s">
        <v>812</v>
      </c>
      <c r="AY102" s="24" t="s">
        <v>874</v>
      </c>
      <c r="BE102" s="214">
        <f>IF(N102="základní",J102,0)</f>
        <v>0</v>
      </c>
      <c r="BF102" s="214">
        <f>IF(N102="snížená",J102,0)</f>
        <v>0</v>
      </c>
      <c r="BG102" s="214">
        <f>IF(N102="zákl. přenesená",J102,0)</f>
        <v>0</v>
      </c>
      <c r="BH102" s="214">
        <f>IF(N102="sníž. přenesená",J102,0)</f>
        <v>0</v>
      </c>
      <c r="BI102" s="214">
        <f>IF(N102="nulová",J102,0)</f>
        <v>0</v>
      </c>
      <c r="BJ102" s="24" t="s">
        <v>810</v>
      </c>
      <c r="BK102" s="214">
        <f>ROUND(I102*H102,2)</f>
        <v>0</v>
      </c>
      <c r="BL102" s="24" t="s">
        <v>967</v>
      </c>
      <c r="BM102" s="24" t="s">
        <v>182</v>
      </c>
    </row>
    <row r="103" spans="2:65" s="1" customFormat="1">
      <c r="B103" s="42"/>
      <c r="C103" s="64"/>
      <c r="D103" s="215" t="s">
        <v>884</v>
      </c>
      <c r="E103" s="64"/>
      <c r="F103" s="216" t="s">
        <v>183</v>
      </c>
      <c r="G103" s="64"/>
      <c r="H103" s="64"/>
      <c r="I103" s="171"/>
      <c r="J103" s="64"/>
      <c r="K103" s="64"/>
      <c r="L103" s="62"/>
      <c r="M103" s="217"/>
      <c r="N103" s="43"/>
      <c r="O103" s="43"/>
      <c r="P103" s="43"/>
      <c r="Q103" s="43"/>
      <c r="R103" s="43"/>
      <c r="S103" s="43"/>
      <c r="T103" s="79"/>
      <c r="AT103" s="24" t="s">
        <v>884</v>
      </c>
      <c r="AU103" s="24" t="s">
        <v>812</v>
      </c>
    </row>
    <row r="104" spans="2:65" s="1" customFormat="1" ht="27">
      <c r="B104" s="42"/>
      <c r="C104" s="64"/>
      <c r="D104" s="220" t="s">
        <v>913</v>
      </c>
      <c r="E104" s="64"/>
      <c r="F104" s="242" t="s">
        <v>184</v>
      </c>
      <c r="G104" s="64"/>
      <c r="H104" s="64"/>
      <c r="I104" s="171"/>
      <c r="J104" s="64"/>
      <c r="K104" s="64"/>
      <c r="L104" s="62"/>
      <c r="M104" s="217"/>
      <c r="N104" s="43"/>
      <c r="O104" s="43"/>
      <c r="P104" s="43"/>
      <c r="Q104" s="43"/>
      <c r="R104" s="43"/>
      <c r="S104" s="43"/>
      <c r="T104" s="79"/>
      <c r="AT104" s="24" t="s">
        <v>913</v>
      </c>
      <c r="AU104" s="24" t="s">
        <v>812</v>
      </c>
    </row>
    <row r="105" spans="2:65" s="1" customFormat="1" ht="31.5" customHeight="1">
      <c r="B105" s="42"/>
      <c r="C105" s="232" t="s">
        <v>892</v>
      </c>
      <c r="D105" s="232" t="s">
        <v>902</v>
      </c>
      <c r="E105" s="233" t="s">
        <v>185</v>
      </c>
      <c r="F105" s="234" t="s">
        <v>186</v>
      </c>
      <c r="G105" s="235" t="s">
        <v>114</v>
      </c>
      <c r="H105" s="236">
        <v>1</v>
      </c>
      <c r="I105" s="237"/>
      <c r="J105" s="238">
        <f>ROUND(I105*H105,2)</f>
        <v>0</v>
      </c>
      <c r="K105" s="234" t="s">
        <v>801</v>
      </c>
      <c r="L105" s="239"/>
      <c r="M105" s="240" t="s">
        <v>801</v>
      </c>
      <c r="N105" s="241" t="s">
        <v>773</v>
      </c>
      <c r="O105" s="43"/>
      <c r="P105" s="212">
        <f>O105*H105</f>
        <v>0</v>
      </c>
      <c r="Q105" s="212">
        <v>0</v>
      </c>
      <c r="R105" s="212">
        <f>Q105*H105</f>
        <v>0</v>
      </c>
      <c r="S105" s="212">
        <v>0</v>
      </c>
      <c r="T105" s="213">
        <f>S105*H105</f>
        <v>0</v>
      </c>
      <c r="AR105" s="24" t="s">
        <v>1026</v>
      </c>
      <c r="AT105" s="24" t="s">
        <v>902</v>
      </c>
      <c r="AU105" s="24" t="s">
        <v>812</v>
      </c>
      <c r="AY105" s="24" t="s">
        <v>874</v>
      </c>
      <c r="BE105" s="214">
        <f>IF(N105="základní",J105,0)</f>
        <v>0</v>
      </c>
      <c r="BF105" s="214">
        <f>IF(N105="snížená",J105,0)</f>
        <v>0</v>
      </c>
      <c r="BG105" s="214">
        <f>IF(N105="zákl. přenesená",J105,0)</f>
        <v>0</v>
      </c>
      <c r="BH105" s="214">
        <f>IF(N105="sníž. přenesená",J105,0)</f>
        <v>0</v>
      </c>
      <c r="BI105" s="214">
        <f>IF(N105="nulová",J105,0)</f>
        <v>0</v>
      </c>
      <c r="BJ105" s="24" t="s">
        <v>810</v>
      </c>
      <c r="BK105" s="214">
        <f>ROUND(I105*H105,2)</f>
        <v>0</v>
      </c>
      <c r="BL105" s="24" t="s">
        <v>967</v>
      </c>
      <c r="BM105" s="24" t="s">
        <v>187</v>
      </c>
    </row>
    <row r="106" spans="2:65" s="1" customFormat="1" ht="27">
      <c r="B106" s="42"/>
      <c r="C106" s="64"/>
      <c r="D106" s="220" t="s">
        <v>884</v>
      </c>
      <c r="E106" s="64"/>
      <c r="F106" s="230" t="s">
        <v>186</v>
      </c>
      <c r="G106" s="64"/>
      <c r="H106" s="64"/>
      <c r="I106" s="171"/>
      <c r="J106" s="64"/>
      <c r="K106" s="64"/>
      <c r="L106" s="62"/>
      <c r="M106" s="217"/>
      <c r="N106" s="43"/>
      <c r="O106" s="43"/>
      <c r="P106" s="43"/>
      <c r="Q106" s="43"/>
      <c r="R106" s="43"/>
      <c r="S106" s="43"/>
      <c r="T106" s="79"/>
      <c r="AT106" s="24" t="s">
        <v>884</v>
      </c>
      <c r="AU106" s="24" t="s">
        <v>812</v>
      </c>
    </row>
    <row r="107" spans="2:65" s="1" customFormat="1" ht="22.5" customHeight="1">
      <c r="B107" s="42"/>
      <c r="C107" s="203" t="s">
        <v>882</v>
      </c>
      <c r="D107" s="203" t="s">
        <v>877</v>
      </c>
      <c r="E107" s="204" t="s">
        <v>188</v>
      </c>
      <c r="F107" s="205" t="s">
        <v>189</v>
      </c>
      <c r="G107" s="206" t="s">
        <v>114</v>
      </c>
      <c r="H107" s="207">
        <v>5</v>
      </c>
      <c r="I107" s="208"/>
      <c r="J107" s="209">
        <f>ROUND(I107*H107,2)</f>
        <v>0</v>
      </c>
      <c r="K107" s="205" t="s">
        <v>176</v>
      </c>
      <c r="L107" s="62"/>
      <c r="M107" s="210" t="s">
        <v>801</v>
      </c>
      <c r="N107" s="211" t="s">
        <v>773</v>
      </c>
      <c r="O107" s="43"/>
      <c r="P107" s="212">
        <f>O107*H107</f>
        <v>0</v>
      </c>
      <c r="Q107" s="212">
        <v>0</v>
      </c>
      <c r="R107" s="212">
        <f>Q107*H107</f>
        <v>0</v>
      </c>
      <c r="S107" s="212">
        <v>0</v>
      </c>
      <c r="T107" s="213">
        <f>S107*H107</f>
        <v>0</v>
      </c>
      <c r="AR107" s="24" t="s">
        <v>967</v>
      </c>
      <c r="AT107" s="24" t="s">
        <v>877</v>
      </c>
      <c r="AU107" s="24" t="s">
        <v>812</v>
      </c>
      <c r="AY107" s="24" t="s">
        <v>874</v>
      </c>
      <c r="BE107" s="214">
        <f>IF(N107="základní",J107,0)</f>
        <v>0</v>
      </c>
      <c r="BF107" s="214">
        <f>IF(N107="snížená",J107,0)</f>
        <v>0</v>
      </c>
      <c r="BG107" s="214">
        <f>IF(N107="zákl. přenesená",J107,0)</f>
        <v>0</v>
      </c>
      <c r="BH107" s="214">
        <f>IF(N107="sníž. přenesená",J107,0)</f>
        <v>0</v>
      </c>
      <c r="BI107" s="214">
        <f>IF(N107="nulová",J107,0)</f>
        <v>0</v>
      </c>
      <c r="BJ107" s="24" t="s">
        <v>810</v>
      </c>
      <c r="BK107" s="214">
        <f>ROUND(I107*H107,2)</f>
        <v>0</v>
      </c>
      <c r="BL107" s="24" t="s">
        <v>967</v>
      </c>
      <c r="BM107" s="24" t="s">
        <v>190</v>
      </c>
    </row>
    <row r="108" spans="2:65" s="1" customFormat="1" ht="27">
      <c r="B108" s="42"/>
      <c r="C108" s="64"/>
      <c r="D108" s="215" t="s">
        <v>884</v>
      </c>
      <c r="E108" s="64"/>
      <c r="F108" s="216" t="s">
        <v>191</v>
      </c>
      <c r="G108" s="64"/>
      <c r="H108" s="64"/>
      <c r="I108" s="171"/>
      <c r="J108" s="64"/>
      <c r="K108" s="64"/>
      <c r="L108" s="62"/>
      <c r="M108" s="217"/>
      <c r="N108" s="43"/>
      <c r="O108" s="43"/>
      <c r="P108" s="43"/>
      <c r="Q108" s="43"/>
      <c r="R108" s="43"/>
      <c r="S108" s="43"/>
      <c r="T108" s="79"/>
      <c r="AT108" s="24" t="s">
        <v>884</v>
      </c>
      <c r="AU108" s="24" t="s">
        <v>812</v>
      </c>
    </row>
    <row r="109" spans="2:65" s="1" customFormat="1" ht="27">
      <c r="B109" s="42"/>
      <c r="C109" s="64"/>
      <c r="D109" s="220" t="s">
        <v>913</v>
      </c>
      <c r="E109" s="64"/>
      <c r="F109" s="242" t="s">
        <v>179</v>
      </c>
      <c r="G109" s="64"/>
      <c r="H109" s="64"/>
      <c r="I109" s="171"/>
      <c r="J109" s="64"/>
      <c r="K109" s="64"/>
      <c r="L109" s="62"/>
      <c r="M109" s="217"/>
      <c r="N109" s="43"/>
      <c r="O109" s="43"/>
      <c r="P109" s="43"/>
      <c r="Q109" s="43"/>
      <c r="R109" s="43"/>
      <c r="S109" s="43"/>
      <c r="T109" s="79"/>
      <c r="AT109" s="24" t="s">
        <v>913</v>
      </c>
      <c r="AU109" s="24" t="s">
        <v>812</v>
      </c>
    </row>
    <row r="110" spans="2:65" s="1" customFormat="1" ht="31.5" customHeight="1">
      <c r="B110" s="42"/>
      <c r="C110" s="232" t="s">
        <v>906</v>
      </c>
      <c r="D110" s="232" t="s">
        <v>902</v>
      </c>
      <c r="E110" s="233" t="s">
        <v>192</v>
      </c>
      <c r="F110" s="234" t="s">
        <v>193</v>
      </c>
      <c r="G110" s="235" t="s">
        <v>114</v>
      </c>
      <c r="H110" s="236">
        <v>8</v>
      </c>
      <c r="I110" s="237"/>
      <c r="J110" s="238">
        <f>ROUND(I110*H110,2)</f>
        <v>0</v>
      </c>
      <c r="K110" s="234" t="s">
        <v>801</v>
      </c>
      <c r="L110" s="239"/>
      <c r="M110" s="240" t="s">
        <v>801</v>
      </c>
      <c r="N110" s="241" t="s">
        <v>773</v>
      </c>
      <c r="O110" s="43"/>
      <c r="P110" s="212">
        <f>O110*H110</f>
        <v>0</v>
      </c>
      <c r="Q110" s="212">
        <v>0</v>
      </c>
      <c r="R110" s="212">
        <f>Q110*H110</f>
        <v>0</v>
      </c>
      <c r="S110" s="212">
        <v>0</v>
      </c>
      <c r="T110" s="213">
        <f>S110*H110</f>
        <v>0</v>
      </c>
      <c r="AR110" s="24" t="s">
        <v>1026</v>
      </c>
      <c r="AT110" s="24" t="s">
        <v>902</v>
      </c>
      <c r="AU110" s="24" t="s">
        <v>812</v>
      </c>
      <c r="AY110" s="24" t="s">
        <v>874</v>
      </c>
      <c r="BE110" s="214">
        <f>IF(N110="základní",J110,0)</f>
        <v>0</v>
      </c>
      <c r="BF110" s="214">
        <f>IF(N110="snížená",J110,0)</f>
        <v>0</v>
      </c>
      <c r="BG110" s="214">
        <f>IF(N110="zákl. přenesená",J110,0)</f>
        <v>0</v>
      </c>
      <c r="BH110" s="214">
        <f>IF(N110="sníž. přenesená",J110,0)</f>
        <v>0</v>
      </c>
      <c r="BI110" s="214">
        <f>IF(N110="nulová",J110,0)</f>
        <v>0</v>
      </c>
      <c r="BJ110" s="24" t="s">
        <v>810</v>
      </c>
      <c r="BK110" s="214">
        <f>ROUND(I110*H110,2)</f>
        <v>0</v>
      </c>
      <c r="BL110" s="24" t="s">
        <v>967</v>
      </c>
      <c r="BM110" s="24" t="s">
        <v>194</v>
      </c>
    </row>
    <row r="111" spans="2:65" s="1" customFormat="1">
      <c r="B111" s="42"/>
      <c r="C111" s="64"/>
      <c r="D111" s="215" t="s">
        <v>884</v>
      </c>
      <c r="E111" s="64"/>
      <c r="F111" s="216" t="s">
        <v>193</v>
      </c>
      <c r="G111" s="64"/>
      <c r="H111" s="64"/>
      <c r="I111" s="171"/>
      <c r="J111" s="64"/>
      <c r="K111" s="64"/>
      <c r="L111" s="62"/>
      <c r="M111" s="217"/>
      <c r="N111" s="43"/>
      <c r="O111" s="43"/>
      <c r="P111" s="43"/>
      <c r="Q111" s="43"/>
      <c r="R111" s="43"/>
      <c r="S111" s="43"/>
      <c r="T111" s="79"/>
      <c r="AT111" s="24" t="s">
        <v>884</v>
      </c>
      <c r="AU111" s="24" t="s">
        <v>812</v>
      </c>
    </row>
    <row r="112" spans="2:65" s="1" customFormat="1" ht="27">
      <c r="B112" s="42"/>
      <c r="C112" s="64"/>
      <c r="D112" s="220" t="s">
        <v>913</v>
      </c>
      <c r="E112" s="64"/>
      <c r="F112" s="242" t="s">
        <v>184</v>
      </c>
      <c r="G112" s="64"/>
      <c r="H112" s="64"/>
      <c r="I112" s="171"/>
      <c r="J112" s="64"/>
      <c r="K112" s="64"/>
      <c r="L112" s="62"/>
      <c r="M112" s="217"/>
      <c r="N112" s="43"/>
      <c r="O112" s="43"/>
      <c r="P112" s="43"/>
      <c r="Q112" s="43"/>
      <c r="R112" s="43"/>
      <c r="S112" s="43"/>
      <c r="T112" s="79"/>
      <c r="AT112" s="24" t="s">
        <v>913</v>
      </c>
      <c r="AU112" s="24" t="s">
        <v>812</v>
      </c>
    </row>
    <row r="113" spans="2:65" s="1" customFormat="1" ht="22.5" customHeight="1">
      <c r="B113" s="42"/>
      <c r="C113" s="203" t="s">
        <v>916</v>
      </c>
      <c r="D113" s="203" t="s">
        <v>877</v>
      </c>
      <c r="E113" s="204" t="s">
        <v>195</v>
      </c>
      <c r="F113" s="205" t="s">
        <v>196</v>
      </c>
      <c r="G113" s="206" t="s">
        <v>114</v>
      </c>
      <c r="H113" s="207">
        <v>1</v>
      </c>
      <c r="I113" s="208"/>
      <c r="J113" s="209">
        <f>ROUND(I113*H113,2)</f>
        <v>0</v>
      </c>
      <c r="K113" s="205" t="s">
        <v>176</v>
      </c>
      <c r="L113" s="62"/>
      <c r="M113" s="210" t="s">
        <v>801</v>
      </c>
      <c r="N113" s="211" t="s">
        <v>773</v>
      </c>
      <c r="O113" s="43"/>
      <c r="P113" s="212">
        <f>O113*H113</f>
        <v>0</v>
      </c>
      <c r="Q113" s="212">
        <v>0</v>
      </c>
      <c r="R113" s="212">
        <f>Q113*H113</f>
        <v>0</v>
      </c>
      <c r="S113" s="212">
        <v>0</v>
      </c>
      <c r="T113" s="213">
        <f>S113*H113</f>
        <v>0</v>
      </c>
      <c r="AR113" s="24" t="s">
        <v>967</v>
      </c>
      <c r="AT113" s="24" t="s">
        <v>877</v>
      </c>
      <c r="AU113" s="24" t="s">
        <v>812</v>
      </c>
      <c r="AY113" s="24" t="s">
        <v>874</v>
      </c>
      <c r="BE113" s="214">
        <f>IF(N113="základní",J113,0)</f>
        <v>0</v>
      </c>
      <c r="BF113" s="214">
        <f>IF(N113="snížená",J113,0)</f>
        <v>0</v>
      </c>
      <c r="BG113" s="214">
        <f>IF(N113="zákl. přenesená",J113,0)</f>
        <v>0</v>
      </c>
      <c r="BH113" s="214">
        <f>IF(N113="sníž. přenesená",J113,0)</f>
        <v>0</v>
      </c>
      <c r="BI113" s="214">
        <f>IF(N113="nulová",J113,0)</f>
        <v>0</v>
      </c>
      <c r="BJ113" s="24" t="s">
        <v>810</v>
      </c>
      <c r="BK113" s="214">
        <f>ROUND(I113*H113,2)</f>
        <v>0</v>
      </c>
      <c r="BL113" s="24" t="s">
        <v>967</v>
      </c>
      <c r="BM113" s="24" t="s">
        <v>197</v>
      </c>
    </row>
    <row r="114" spans="2:65" s="1" customFormat="1" ht="27">
      <c r="B114" s="42"/>
      <c r="C114" s="64"/>
      <c r="D114" s="215" t="s">
        <v>884</v>
      </c>
      <c r="E114" s="64"/>
      <c r="F114" s="216" t="s">
        <v>198</v>
      </c>
      <c r="G114" s="64"/>
      <c r="H114" s="64"/>
      <c r="I114" s="171"/>
      <c r="J114" s="64"/>
      <c r="K114" s="64"/>
      <c r="L114" s="62"/>
      <c r="M114" s="217"/>
      <c r="N114" s="43"/>
      <c r="O114" s="43"/>
      <c r="P114" s="43"/>
      <c r="Q114" s="43"/>
      <c r="R114" s="43"/>
      <c r="S114" s="43"/>
      <c r="T114" s="79"/>
      <c r="AT114" s="24" t="s">
        <v>884</v>
      </c>
      <c r="AU114" s="24" t="s">
        <v>812</v>
      </c>
    </row>
    <row r="115" spans="2:65" s="1" customFormat="1" ht="27">
      <c r="B115" s="42"/>
      <c r="C115" s="64"/>
      <c r="D115" s="220" t="s">
        <v>913</v>
      </c>
      <c r="E115" s="64"/>
      <c r="F115" s="242" t="s">
        <v>179</v>
      </c>
      <c r="G115" s="64"/>
      <c r="H115" s="64"/>
      <c r="I115" s="171"/>
      <c r="J115" s="64"/>
      <c r="K115" s="64"/>
      <c r="L115" s="62"/>
      <c r="M115" s="217"/>
      <c r="N115" s="43"/>
      <c r="O115" s="43"/>
      <c r="P115" s="43"/>
      <c r="Q115" s="43"/>
      <c r="R115" s="43"/>
      <c r="S115" s="43"/>
      <c r="T115" s="79"/>
      <c r="AT115" s="24" t="s">
        <v>913</v>
      </c>
      <c r="AU115" s="24" t="s">
        <v>812</v>
      </c>
    </row>
    <row r="116" spans="2:65" s="1" customFormat="1" ht="31.5" customHeight="1">
      <c r="B116" s="42"/>
      <c r="C116" s="232" t="s">
        <v>922</v>
      </c>
      <c r="D116" s="232" t="s">
        <v>902</v>
      </c>
      <c r="E116" s="233" t="s">
        <v>199</v>
      </c>
      <c r="F116" s="234" t="s">
        <v>200</v>
      </c>
      <c r="G116" s="235" t="s">
        <v>114</v>
      </c>
      <c r="H116" s="236">
        <v>1</v>
      </c>
      <c r="I116" s="237"/>
      <c r="J116" s="238">
        <f>ROUND(I116*H116,2)</f>
        <v>0</v>
      </c>
      <c r="K116" s="234" t="s">
        <v>801</v>
      </c>
      <c r="L116" s="239"/>
      <c r="M116" s="240" t="s">
        <v>801</v>
      </c>
      <c r="N116" s="241" t="s">
        <v>773</v>
      </c>
      <c r="O116" s="43"/>
      <c r="P116" s="212">
        <f>O116*H116</f>
        <v>0</v>
      </c>
      <c r="Q116" s="212">
        <v>0</v>
      </c>
      <c r="R116" s="212">
        <f>Q116*H116</f>
        <v>0</v>
      </c>
      <c r="S116" s="212">
        <v>0</v>
      </c>
      <c r="T116" s="213">
        <f>S116*H116</f>
        <v>0</v>
      </c>
      <c r="AR116" s="24" t="s">
        <v>1026</v>
      </c>
      <c r="AT116" s="24" t="s">
        <v>902</v>
      </c>
      <c r="AU116" s="24" t="s">
        <v>812</v>
      </c>
      <c r="AY116" s="24" t="s">
        <v>874</v>
      </c>
      <c r="BE116" s="214">
        <f>IF(N116="základní",J116,0)</f>
        <v>0</v>
      </c>
      <c r="BF116" s="214">
        <f>IF(N116="snížená",J116,0)</f>
        <v>0</v>
      </c>
      <c r="BG116" s="214">
        <f>IF(N116="zákl. přenesená",J116,0)</f>
        <v>0</v>
      </c>
      <c r="BH116" s="214">
        <f>IF(N116="sníž. přenesená",J116,0)</f>
        <v>0</v>
      </c>
      <c r="BI116" s="214">
        <f>IF(N116="nulová",J116,0)</f>
        <v>0</v>
      </c>
      <c r="BJ116" s="24" t="s">
        <v>810</v>
      </c>
      <c r="BK116" s="214">
        <f>ROUND(I116*H116,2)</f>
        <v>0</v>
      </c>
      <c r="BL116" s="24" t="s">
        <v>967</v>
      </c>
      <c r="BM116" s="24" t="s">
        <v>201</v>
      </c>
    </row>
    <row r="117" spans="2:65" s="1" customFormat="1" ht="27">
      <c r="B117" s="42"/>
      <c r="C117" s="64"/>
      <c r="D117" s="220" t="s">
        <v>884</v>
      </c>
      <c r="E117" s="64"/>
      <c r="F117" s="230" t="s">
        <v>200</v>
      </c>
      <c r="G117" s="64"/>
      <c r="H117" s="64"/>
      <c r="I117" s="171"/>
      <c r="J117" s="64"/>
      <c r="K117" s="64"/>
      <c r="L117" s="62"/>
      <c r="M117" s="217"/>
      <c r="N117" s="43"/>
      <c r="O117" s="43"/>
      <c r="P117" s="43"/>
      <c r="Q117" s="43"/>
      <c r="R117" s="43"/>
      <c r="S117" s="43"/>
      <c r="T117" s="79"/>
      <c r="AT117" s="24" t="s">
        <v>884</v>
      </c>
      <c r="AU117" s="24" t="s">
        <v>812</v>
      </c>
    </row>
    <row r="118" spans="2:65" s="1" customFormat="1" ht="31.5" customHeight="1">
      <c r="B118" s="42"/>
      <c r="C118" s="232" t="s">
        <v>929</v>
      </c>
      <c r="D118" s="232" t="s">
        <v>902</v>
      </c>
      <c r="E118" s="233" t="s">
        <v>202</v>
      </c>
      <c r="F118" s="234" t="s">
        <v>203</v>
      </c>
      <c r="G118" s="235" t="s">
        <v>114</v>
      </c>
      <c r="H118" s="236">
        <v>1</v>
      </c>
      <c r="I118" s="237"/>
      <c r="J118" s="238">
        <f>ROUND(I118*H118,2)</f>
        <v>0</v>
      </c>
      <c r="K118" s="234" t="s">
        <v>801</v>
      </c>
      <c r="L118" s="239"/>
      <c r="M118" s="240" t="s">
        <v>801</v>
      </c>
      <c r="N118" s="241" t="s">
        <v>773</v>
      </c>
      <c r="O118" s="43"/>
      <c r="P118" s="212">
        <f>O118*H118</f>
        <v>0</v>
      </c>
      <c r="Q118" s="212">
        <v>0</v>
      </c>
      <c r="R118" s="212">
        <f>Q118*H118</f>
        <v>0</v>
      </c>
      <c r="S118" s="212">
        <v>0</v>
      </c>
      <c r="T118" s="213">
        <f>S118*H118</f>
        <v>0</v>
      </c>
      <c r="AR118" s="24" t="s">
        <v>1026</v>
      </c>
      <c r="AT118" s="24" t="s">
        <v>902</v>
      </c>
      <c r="AU118" s="24" t="s">
        <v>812</v>
      </c>
      <c r="AY118" s="24" t="s">
        <v>874</v>
      </c>
      <c r="BE118" s="214">
        <f>IF(N118="základní",J118,0)</f>
        <v>0</v>
      </c>
      <c r="BF118" s="214">
        <f>IF(N118="snížená",J118,0)</f>
        <v>0</v>
      </c>
      <c r="BG118" s="214">
        <f>IF(N118="zákl. přenesená",J118,0)</f>
        <v>0</v>
      </c>
      <c r="BH118" s="214">
        <f>IF(N118="sníž. přenesená",J118,0)</f>
        <v>0</v>
      </c>
      <c r="BI118" s="214">
        <f>IF(N118="nulová",J118,0)</f>
        <v>0</v>
      </c>
      <c r="BJ118" s="24" t="s">
        <v>810</v>
      </c>
      <c r="BK118" s="214">
        <f>ROUND(I118*H118,2)</f>
        <v>0</v>
      </c>
      <c r="BL118" s="24" t="s">
        <v>967</v>
      </c>
      <c r="BM118" s="24" t="s">
        <v>204</v>
      </c>
    </row>
    <row r="119" spans="2:65" s="1" customFormat="1" ht="27">
      <c r="B119" s="42"/>
      <c r="C119" s="64"/>
      <c r="D119" s="220" t="s">
        <v>884</v>
      </c>
      <c r="E119" s="64"/>
      <c r="F119" s="230" t="s">
        <v>203</v>
      </c>
      <c r="G119" s="64"/>
      <c r="H119" s="64"/>
      <c r="I119" s="171"/>
      <c r="J119" s="64"/>
      <c r="K119" s="64"/>
      <c r="L119" s="62"/>
      <c r="M119" s="217"/>
      <c r="N119" s="43"/>
      <c r="O119" s="43"/>
      <c r="P119" s="43"/>
      <c r="Q119" s="43"/>
      <c r="R119" s="43"/>
      <c r="S119" s="43"/>
      <c r="T119" s="79"/>
      <c r="AT119" s="24" t="s">
        <v>884</v>
      </c>
      <c r="AU119" s="24" t="s">
        <v>812</v>
      </c>
    </row>
    <row r="120" spans="2:65" s="1" customFormat="1" ht="22.5" customHeight="1">
      <c r="B120" s="42"/>
      <c r="C120" s="203" t="s">
        <v>934</v>
      </c>
      <c r="D120" s="203" t="s">
        <v>877</v>
      </c>
      <c r="E120" s="204" t="s">
        <v>205</v>
      </c>
      <c r="F120" s="205" t="s">
        <v>206</v>
      </c>
      <c r="G120" s="206" t="s">
        <v>114</v>
      </c>
      <c r="H120" s="207">
        <v>1</v>
      </c>
      <c r="I120" s="208"/>
      <c r="J120" s="209">
        <f>ROUND(I120*H120,2)</f>
        <v>0</v>
      </c>
      <c r="K120" s="205" t="s">
        <v>176</v>
      </c>
      <c r="L120" s="62"/>
      <c r="M120" s="210" t="s">
        <v>801</v>
      </c>
      <c r="N120" s="211" t="s">
        <v>773</v>
      </c>
      <c r="O120" s="43"/>
      <c r="P120" s="212">
        <f>O120*H120</f>
        <v>0</v>
      </c>
      <c r="Q120" s="212">
        <v>0</v>
      </c>
      <c r="R120" s="212">
        <f>Q120*H120</f>
        <v>0</v>
      </c>
      <c r="S120" s="212">
        <v>0</v>
      </c>
      <c r="T120" s="213">
        <f>S120*H120</f>
        <v>0</v>
      </c>
      <c r="AR120" s="24" t="s">
        <v>967</v>
      </c>
      <c r="AT120" s="24" t="s">
        <v>877</v>
      </c>
      <c r="AU120" s="24" t="s">
        <v>812</v>
      </c>
      <c r="AY120" s="24" t="s">
        <v>874</v>
      </c>
      <c r="BE120" s="214">
        <f>IF(N120="základní",J120,0)</f>
        <v>0</v>
      </c>
      <c r="BF120" s="214">
        <f>IF(N120="snížená",J120,0)</f>
        <v>0</v>
      </c>
      <c r="BG120" s="214">
        <f>IF(N120="zákl. přenesená",J120,0)</f>
        <v>0</v>
      </c>
      <c r="BH120" s="214">
        <f>IF(N120="sníž. přenesená",J120,0)</f>
        <v>0</v>
      </c>
      <c r="BI120" s="214">
        <f>IF(N120="nulová",J120,0)</f>
        <v>0</v>
      </c>
      <c r="BJ120" s="24" t="s">
        <v>810</v>
      </c>
      <c r="BK120" s="214">
        <f>ROUND(I120*H120,2)</f>
        <v>0</v>
      </c>
      <c r="BL120" s="24" t="s">
        <v>967</v>
      </c>
      <c r="BM120" s="24" t="s">
        <v>207</v>
      </c>
    </row>
    <row r="121" spans="2:65" s="1" customFormat="1" ht="27">
      <c r="B121" s="42"/>
      <c r="C121" s="64"/>
      <c r="D121" s="215" t="s">
        <v>884</v>
      </c>
      <c r="E121" s="64"/>
      <c r="F121" s="216" t="s">
        <v>208</v>
      </c>
      <c r="G121" s="64"/>
      <c r="H121" s="64"/>
      <c r="I121" s="171"/>
      <c r="J121" s="64"/>
      <c r="K121" s="64"/>
      <c r="L121" s="62"/>
      <c r="M121" s="217"/>
      <c r="N121" s="43"/>
      <c r="O121" s="43"/>
      <c r="P121" s="43"/>
      <c r="Q121" s="43"/>
      <c r="R121" s="43"/>
      <c r="S121" s="43"/>
      <c r="T121" s="79"/>
      <c r="AT121" s="24" t="s">
        <v>884</v>
      </c>
      <c r="AU121" s="24" t="s">
        <v>812</v>
      </c>
    </row>
    <row r="122" spans="2:65" s="1" customFormat="1" ht="27">
      <c r="B122" s="42"/>
      <c r="C122" s="64"/>
      <c r="D122" s="220" t="s">
        <v>913</v>
      </c>
      <c r="E122" s="64"/>
      <c r="F122" s="242" t="s">
        <v>179</v>
      </c>
      <c r="G122" s="64"/>
      <c r="H122" s="64"/>
      <c r="I122" s="171"/>
      <c r="J122" s="64"/>
      <c r="K122" s="64"/>
      <c r="L122" s="62"/>
      <c r="M122" s="217"/>
      <c r="N122" s="43"/>
      <c r="O122" s="43"/>
      <c r="P122" s="43"/>
      <c r="Q122" s="43"/>
      <c r="R122" s="43"/>
      <c r="S122" s="43"/>
      <c r="T122" s="79"/>
      <c r="AT122" s="24" t="s">
        <v>913</v>
      </c>
      <c r="AU122" s="24" t="s">
        <v>812</v>
      </c>
    </row>
    <row r="123" spans="2:65" s="1" customFormat="1" ht="31.5" customHeight="1">
      <c r="B123" s="42"/>
      <c r="C123" s="232" t="s">
        <v>747</v>
      </c>
      <c r="D123" s="232" t="s">
        <v>902</v>
      </c>
      <c r="E123" s="233" t="s">
        <v>209</v>
      </c>
      <c r="F123" s="234" t="s">
        <v>210</v>
      </c>
      <c r="G123" s="235" t="s">
        <v>114</v>
      </c>
      <c r="H123" s="236">
        <v>1</v>
      </c>
      <c r="I123" s="237"/>
      <c r="J123" s="238">
        <f>ROUND(I123*H123,2)</f>
        <v>0</v>
      </c>
      <c r="K123" s="234" t="s">
        <v>801</v>
      </c>
      <c r="L123" s="239"/>
      <c r="M123" s="240" t="s">
        <v>801</v>
      </c>
      <c r="N123" s="241" t="s">
        <v>773</v>
      </c>
      <c r="O123" s="43"/>
      <c r="P123" s="212">
        <f>O123*H123</f>
        <v>0</v>
      </c>
      <c r="Q123" s="212">
        <v>0</v>
      </c>
      <c r="R123" s="212">
        <f>Q123*H123</f>
        <v>0</v>
      </c>
      <c r="S123" s="212">
        <v>0</v>
      </c>
      <c r="T123" s="213">
        <f>S123*H123</f>
        <v>0</v>
      </c>
      <c r="AR123" s="24" t="s">
        <v>1026</v>
      </c>
      <c r="AT123" s="24" t="s">
        <v>902</v>
      </c>
      <c r="AU123" s="24" t="s">
        <v>812</v>
      </c>
      <c r="AY123" s="24" t="s">
        <v>874</v>
      </c>
      <c r="BE123" s="214">
        <f>IF(N123="základní",J123,0)</f>
        <v>0</v>
      </c>
      <c r="BF123" s="214">
        <f>IF(N123="snížená",J123,0)</f>
        <v>0</v>
      </c>
      <c r="BG123" s="214">
        <f>IF(N123="zákl. přenesená",J123,0)</f>
        <v>0</v>
      </c>
      <c r="BH123" s="214">
        <f>IF(N123="sníž. přenesená",J123,0)</f>
        <v>0</v>
      </c>
      <c r="BI123" s="214">
        <f>IF(N123="nulová",J123,0)</f>
        <v>0</v>
      </c>
      <c r="BJ123" s="24" t="s">
        <v>810</v>
      </c>
      <c r="BK123" s="214">
        <f>ROUND(I123*H123,2)</f>
        <v>0</v>
      </c>
      <c r="BL123" s="24" t="s">
        <v>967</v>
      </c>
      <c r="BM123" s="24" t="s">
        <v>211</v>
      </c>
    </row>
    <row r="124" spans="2:65" s="1" customFormat="1" ht="27">
      <c r="B124" s="42"/>
      <c r="C124" s="64"/>
      <c r="D124" s="220" t="s">
        <v>884</v>
      </c>
      <c r="E124" s="64"/>
      <c r="F124" s="230" t="s">
        <v>210</v>
      </c>
      <c r="G124" s="64"/>
      <c r="H124" s="64"/>
      <c r="I124" s="171"/>
      <c r="J124" s="64"/>
      <c r="K124" s="64"/>
      <c r="L124" s="62"/>
      <c r="M124" s="217"/>
      <c r="N124" s="43"/>
      <c r="O124" s="43"/>
      <c r="P124" s="43"/>
      <c r="Q124" s="43"/>
      <c r="R124" s="43"/>
      <c r="S124" s="43"/>
      <c r="T124" s="79"/>
      <c r="AT124" s="24" t="s">
        <v>884</v>
      </c>
      <c r="AU124" s="24" t="s">
        <v>812</v>
      </c>
    </row>
    <row r="125" spans="2:65" s="1" customFormat="1" ht="22.5" customHeight="1">
      <c r="B125" s="42"/>
      <c r="C125" s="203" t="s">
        <v>941</v>
      </c>
      <c r="D125" s="203" t="s">
        <v>877</v>
      </c>
      <c r="E125" s="204" t="s">
        <v>212</v>
      </c>
      <c r="F125" s="205" t="s">
        <v>213</v>
      </c>
      <c r="G125" s="206" t="s">
        <v>114</v>
      </c>
      <c r="H125" s="207">
        <v>2</v>
      </c>
      <c r="I125" s="208"/>
      <c r="J125" s="209">
        <f>ROUND(I125*H125,2)</f>
        <v>0</v>
      </c>
      <c r="K125" s="205" t="s">
        <v>176</v>
      </c>
      <c r="L125" s="62"/>
      <c r="M125" s="210" t="s">
        <v>801</v>
      </c>
      <c r="N125" s="211" t="s">
        <v>773</v>
      </c>
      <c r="O125" s="43"/>
      <c r="P125" s="212">
        <f>O125*H125</f>
        <v>0</v>
      </c>
      <c r="Q125" s="212">
        <v>0</v>
      </c>
      <c r="R125" s="212">
        <f>Q125*H125</f>
        <v>0</v>
      </c>
      <c r="S125" s="212">
        <v>0</v>
      </c>
      <c r="T125" s="213">
        <f>S125*H125</f>
        <v>0</v>
      </c>
      <c r="AR125" s="24" t="s">
        <v>967</v>
      </c>
      <c r="AT125" s="24" t="s">
        <v>877</v>
      </c>
      <c r="AU125" s="24" t="s">
        <v>812</v>
      </c>
      <c r="AY125" s="24" t="s">
        <v>874</v>
      </c>
      <c r="BE125" s="214">
        <f>IF(N125="základní",J125,0)</f>
        <v>0</v>
      </c>
      <c r="BF125" s="214">
        <f>IF(N125="snížená",J125,0)</f>
        <v>0</v>
      </c>
      <c r="BG125" s="214">
        <f>IF(N125="zákl. přenesená",J125,0)</f>
        <v>0</v>
      </c>
      <c r="BH125" s="214">
        <f>IF(N125="sníž. přenesená",J125,0)</f>
        <v>0</v>
      </c>
      <c r="BI125" s="214">
        <f>IF(N125="nulová",J125,0)</f>
        <v>0</v>
      </c>
      <c r="BJ125" s="24" t="s">
        <v>810</v>
      </c>
      <c r="BK125" s="214">
        <f>ROUND(I125*H125,2)</f>
        <v>0</v>
      </c>
      <c r="BL125" s="24" t="s">
        <v>967</v>
      </c>
      <c r="BM125" s="24" t="s">
        <v>214</v>
      </c>
    </row>
    <row r="126" spans="2:65" s="1" customFormat="1" ht="27">
      <c r="B126" s="42"/>
      <c r="C126" s="64"/>
      <c r="D126" s="215" t="s">
        <v>884</v>
      </c>
      <c r="E126" s="64"/>
      <c r="F126" s="216" t="s">
        <v>215</v>
      </c>
      <c r="G126" s="64"/>
      <c r="H126" s="64"/>
      <c r="I126" s="171"/>
      <c r="J126" s="64"/>
      <c r="K126" s="64"/>
      <c r="L126" s="62"/>
      <c r="M126" s="217"/>
      <c r="N126" s="43"/>
      <c r="O126" s="43"/>
      <c r="P126" s="43"/>
      <c r="Q126" s="43"/>
      <c r="R126" s="43"/>
      <c r="S126" s="43"/>
      <c r="T126" s="79"/>
      <c r="AT126" s="24" t="s">
        <v>884</v>
      </c>
      <c r="AU126" s="24" t="s">
        <v>812</v>
      </c>
    </row>
    <row r="127" spans="2:65" s="1" customFormat="1" ht="27">
      <c r="B127" s="42"/>
      <c r="C127" s="64"/>
      <c r="D127" s="220" t="s">
        <v>913</v>
      </c>
      <c r="E127" s="64"/>
      <c r="F127" s="242" t="s">
        <v>179</v>
      </c>
      <c r="G127" s="64"/>
      <c r="H127" s="64"/>
      <c r="I127" s="171"/>
      <c r="J127" s="64"/>
      <c r="K127" s="64"/>
      <c r="L127" s="62"/>
      <c r="M127" s="217"/>
      <c r="N127" s="43"/>
      <c r="O127" s="43"/>
      <c r="P127" s="43"/>
      <c r="Q127" s="43"/>
      <c r="R127" s="43"/>
      <c r="S127" s="43"/>
      <c r="T127" s="79"/>
      <c r="AT127" s="24" t="s">
        <v>913</v>
      </c>
      <c r="AU127" s="24" t="s">
        <v>812</v>
      </c>
    </row>
    <row r="128" spans="2:65" s="1" customFormat="1" ht="31.5" customHeight="1">
      <c r="B128" s="42"/>
      <c r="C128" s="232" t="s">
        <v>928</v>
      </c>
      <c r="D128" s="232" t="s">
        <v>902</v>
      </c>
      <c r="E128" s="233" t="s">
        <v>216</v>
      </c>
      <c r="F128" s="234" t="s">
        <v>217</v>
      </c>
      <c r="G128" s="235" t="s">
        <v>114</v>
      </c>
      <c r="H128" s="236">
        <v>1</v>
      </c>
      <c r="I128" s="237"/>
      <c r="J128" s="238">
        <f>ROUND(I128*H128,2)</f>
        <v>0</v>
      </c>
      <c r="K128" s="234" t="s">
        <v>801</v>
      </c>
      <c r="L128" s="239"/>
      <c r="M128" s="240" t="s">
        <v>801</v>
      </c>
      <c r="N128" s="241" t="s">
        <v>773</v>
      </c>
      <c r="O128" s="43"/>
      <c r="P128" s="212">
        <f>O128*H128</f>
        <v>0</v>
      </c>
      <c r="Q128" s="212">
        <v>0</v>
      </c>
      <c r="R128" s="212">
        <f>Q128*H128</f>
        <v>0</v>
      </c>
      <c r="S128" s="212">
        <v>0</v>
      </c>
      <c r="T128" s="213">
        <f>S128*H128</f>
        <v>0</v>
      </c>
      <c r="AR128" s="24" t="s">
        <v>1026</v>
      </c>
      <c r="AT128" s="24" t="s">
        <v>902</v>
      </c>
      <c r="AU128" s="24" t="s">
        <v>812</v>
      </c>
      <c r="AY128" s="24" t="s">
        <v>874</v>
      </c>
      <c r="BE128" s="214">
        <f>IF(N128="základní",J128,0)</f>
        <v>0</v>
      </c>
      <c r="BF128" s="214">
        <f>IF(N128="snížená",J128,0)</f>
        <v>0</v>
      </c>
      <c r="BG128" s="214">
        <f>IF(N128="zákl. přenesená",J128,0)</f>
        <v>0</v>
      </c>
      <c r="BH128" s="214">
        <f>IF(N128="sníž. přenesená",J128,0)</f>
        <v>0</v>
      </c>
      <c r="BI128" s="214">
        <f>IF(N128="nulová",J128,0)</f>
        <v>0</v>
      </c>
      <c r="BJ128" s="24" t="s">
        <v>810</v>
      </c>
      <c r="BK128" s="214">
        <f>ROUND(I128*H128,2)</f>
        <v>0</v>
      </c>
      <c r="BL128" s="24" t="s">
        <v>967</v>
      </c>
      <c r="BM128" s="24" t="s">
        <v>218</v>
      </c>
    </row>
    <row r="129" spans="2:65" s="1" customFormat="1" ht="27">
      <c r="B129" s="42"/>
      <c r="C129" s="64"/>
      <c r="D129" s="220" t="s">
        <v>884</v>
      </c>
      <c r="E129" s="64"/>
      <c r="F129" s="230" t="s">
        <v>217</v>
      </c>
      <c r="G129" s="64"/>
      <c r="H129" s="64"/>
      <c r="I129" s="171"/>
      <c r="J129" s="64"/>
      <c r="K129" s="64"/>
      <c r="L129" s="62"/>
      <c r="M129" s="217"/>
      <c r="N129" s="43"/>
      <c r="O129" s="43"/>
      <c r="P129" s="43"/>
      <c r="Q129" s="43"/>
      <c r="R129" s="43"/>
      <c r="S129" s="43"/>
      <c r="T129" s="79"/>
      <c r="AT129" s="24" t="s">
        <v>884</v>
      </c>
      <c r="AU129" s="24" t="s">
        <v>812</v>
      </c>
    </row>
    <row r="130" spans="2:65" s="1" customFormat="1" ht="31.5" customHeight="1">
      <c r="B130" s="42"/>
      <c r="C130" s="232" t="s">
        <v>951</v>
      </c>
      <c r="D130" s="232" t="s">
        <v>902</v>
      </c>
      <c r="E130" s="233" t="s">
        <v>219</v>
      </c>
      <c r="F130" s="234" t="s">
        <v>220</v>
      </c>
      <c r="G130" s="235" t="s">
        <v>114</v>
      </c>
      <c r="H130" s="236">
        <v>1</v>
      </c>
      <c r="I130" s="237"/>
      <c r="J130" s="238">
        <f>ROUND(I130*H130,2)</f>
        <v>0</v>
      </c>
      <c r="K130" s="234" t="s">
        <v>801</v>
      </c>
      <c r="L130" s="239"/>
      <c r="M130" s="240" t="s">
        <v>801</v>
      </c>
      <c r="N130" s="241" t="s">
        <v>773</v>
      </c>
      <c r="O130" s="43"/>
      <c r="P130" s="212">
        <f>O130*H130</f>
        <v>0</v>
      </c>
      <c r="Q130" s="212">
        <v>0</v>
      </c>
      <c r="R130" s="212">
        <f>Q130*H130</f>
        <v>0</v>
      </c>
      <c r="S130" s="212">
        <v>0</v>
      </c>
      <c r="T130" s="213">
        <f>S130*H130</f>
        <v>0</v>
      </c>
      <c r="AR130" s="24" t="s">
        <v>1026</v>
      </c>
      <c r="AT130" s="24" t="s">
        <v>902</v>
      </c>
      <c r="AU130" s="24" t="s">
        <v>812</v>
      </c>
      <c r="AY130" s="24" t="s">
        <v>874</v>
      </c>
      <c r="BE130" s="214">
        <f>IF(N130="základní",J130,0)</f>
        <v>0</v>
      </c>
      <c r="BF130" s="214">
        <f>IF(N130="snížená",J130,0)</f>
        <v>0</v>
      </c>
      <c r="BG130" s="214">
        <f>IF(N130="zákl. přenesená",J130,0)</f>
        <v>0</v>
      </c>
      <c r="BH130" s="214">
        <f>IF(N130="sníž. přenesená",J130,0)</f>
        <v>0</v>
      </c>
      <c r="BI130" s="214">
        <f>IF(N130="nulová",J130,0)</f>
        <v>0</v>
      </c>
      <c r="BJ130" s="24" t="s">
        <v>810</v>
      </c>
      <c r="BK130" s="214">
        <f>ROUND(I130*H130,2)</f>
        <v>0</v>
      </c>
      <c r="BL130" s="24" t="s">
        <v>967</v>
      </c>
      <c r="BM130" s="24" t="s">
        <v>221</v>
      </c>
    </row>
    <row r="131" spans="2:65" s="1" customFormat="1" ht="27">
      <c r="B131" s="42"/>
      <c r="C131" s="64"/>
      <c r="D131" s="220" t="s">
        <v>884</v>
      </c>
      <c r="E131" s="64"/>
      <c r="F131" s="230" t="s">
        <v>220</v>
      </c>
      <c r="G131" s="64"/>
      <c r="H131" s="64"/>
      <c r="I131" s="171"/>
      <c r="J131" s="64"/>
      <c r="K131" s="64"/>
      <c r="L131" s="62"/>
      <c r="M131" s="217"/>
      <c r="N131" s="43"/>
      <c r="O131" s="43"/>
      <c r="P131" s="43"/>
      <c r="Q131" s="43"/>
      <c r="R131" s="43"/>
      <c r="S131" s="43"/>
      <c r="T131" s="79"/>
      <c r="AT131" s="24" t="s">
        <v>884</v>
      </c>
      <c r="AU131" s="24" t="s">
        <v>812</v>
      </c>
    </row>
    <row r="132" spans="2:65" s="1" customFormat="1" ht="31.5" customHeight="1">
      <c r="B132" s="42"/>
      <c r="C132" s="232" t="s">
        <v>958</v>
      </c>
      <c r="D132" s="232" t="s">
        <v>902</v>
      </c>
      <c r="E132" s="233" t="s">
        <v>222</v>
      </c>
      <c r="F132" s="234" t="s">
        <v>223</v>
      </c>
      <c r="G132" s="235" t="s">
        <v>114</v>
      </c>
      <c r="H132" s="236">
        <v>1</v>
      </c>
      <c r="I132" s="237"/>
      <c r="J132" s="238">
        <f>ROUND(I132*H132,2)</f>
        <v>0</v>
      </c>
      <c r="K132" s="234" t="s">
        <v>801</v>
      </c>
      <c r="L132" s="239"/>
      <c r="M132" s="240" t="s">
        <v>801</v>
      </c>
      <c r="N132" s="241" t="s">
        <v>773</v>
      </c>
      <c r="O132" s="43"/>
      <c r="P132" s="212">
        <f>O132*H132</f>
        <v>0</v>
      </c>
      <c r="Q132" s="212">
        <v>0</v>
      </c>
      <c r="R132" s="212">
        <f>Q132*H132</f>
        <v>0</v>
      </c>
      <c r="S132" s="212">
        <v>0</v>
      </c>
      <c r="T132" s="213">
        <f>S132*H132</f>
        <v>0</v>
      </c>
      <c r="AR132" s="24" t="s">
        <v>1026</v>
      </c>
      <c r="AT132" s="24" t="s">
        <v>902</v>
      </c>
      <c r="AU132" s="24" t="s">
        <v>812</v>
      </c>
      <c r="AY132" s="24" t="s">
        <v>874</v>
      </c>
      <c r="BE132" s="214">
        <f>IF(N132="základní",J132,0)</f>
        <v>0</v>
      </c>
      <c r="BF132" s="214">
        <f>IF(N132="snížená",J132,0)</f>
        <v>0</v>
      </c>
      <c r="BG132" s="214">
        <f>IF(N132="zákl. přenesená",J132,0)</f>
        <v>0</v>
      </c>
      <c r="BH132" s="214">
        <f>IF(N132="sníž. přenesená",J132,0)</f>
        <v>0</v>
      </c>
      <c r="BI132" s="214">
        <f>IF(N132="nulová",J132,0)</f>
        <v>0</v>
      </c>
      <c r="BJ132" s="24" t="s">
        <v>810</v>
      </c>
      <c r="BK132" s="214">
        <f>ROUND(I132*H132,2)</f>
        <v>0</v>
      </c>
      <c r="BL132" s="24" t="s">
        <v>967</v>
      </c>
      <c r="BM132" s="24" t="s">
        <v>224</v>
      </c>
    </row>
    <row r="133" spans="2:65" s="1" customFormat="1" ht="27">
      <c r="B133" s="42"/>
      <c r="C133" s="64"/>
      <c r="D133" s="220" t="s">
        <v>884</v>
      </c>
      <c r="E133" s="64"/>
      <c r="F133" s="230" t="s">
        <v>223</v>
      </c>
      <c r="G133" s="64"/>
      <c r="H133" s="64"/>
      <c r="I133" s="171"/>
      <c r="J133" s="64"/>
      <c r="K133" s="64"/>
      <c r="L133" s="62"/>
      <c r="M133" s="217"/>
      <c r="N133" s="43"/>
      <c r="O133" s="43"/>
      <c r="P133" s="43"/>
      <c r="Q133" s="43"/>
      <c r="R133" s="43"/>
      <c r="S133" s="43"/>
      <c r="T133" s="79"/>
      <c r="AT133" s="24" t="s">
        <v>884</v>
      </c>
      <c r="AU133" s="24" t="s">
        <v>812</v>
      </c>
    </row>
    <row r="134" spans="2:65" s="1" customFormat="1" ht="31.5" customHeight="1">
      <c r="B134" s="42"/>
      <c r="C134" s="232" t="s">
        <v>728</v>
      </c>
      <c r="D134" s="232" t="s">
        <v>902</v>
      </c>
      <c r="E134" s="233" t="s">
        <v>225</v>
      </c>
      <c r="F134" s="234" t="s">
        <v>226</v>
      </c>
      <c r="G134" s="235" t="s">
        <v>114</v>
      </c>
      <c r="H134" s="236">
        <v>1</v>
      </c>
      <c r="I134" s="237"/>
      <c r="J134" s="238">
        <f>ROUND(I134*H134,2)</f>
        <v>0</v>
      </c>
      <c r="K134" s="234" t="s">
        <v>801</v>
      </c>
      <c r="L134" s="239"/>
      <c r="M134" s="240" t="s">
        <v>801</v>
      </c>
      <c r="N134" s="241" t="s">
        <v>773</v>
      </c>
      <c r="O134" s="43"/>
      <c r="P134" s="212">
        <f>O134*H134</f>
        <v>0</v>
      </c>
      <c r="Q134" s="212">
        <v>0</v>
      </c>
      <c r="R134" s="212">
        <f>Q134*H134</f>
        <v>0</v>
      </c>
      <c r="S134" s="212">
        <v>0</v>
      </c>
      <c r="T134" s="213">
        <f>S134*H134</f>
        <v>0</v>
      </c>
      <c r="AR134" s="24" t="s">
        <v>1026</v>
      </c>
      <c r="AT134" s="24" t="s">
        <v>902</v>
      </c>
      <c r="AU134" s="24" t="s">
        <v>812</v>
      </c>
      <c r="AY134" s="24" t="s">
        <v>874</v>
      </c>
      <c r="BE134" s="214">
        <f>IF(N134="základní",J134,0)</f>
        <v>0</v>
      </c>
      <c r="BF134" s="214">
        <f>IF(N134="snížená",J134,0)</f>
        <v>0</v>
      </c>
      <c r="BG134" s="214">
        <f>IF(N134="zákl. přenesená",J134,0)</f>
        <v>0</v>
      </c>
      <c r="BH134" s="214">
        <f>IF(N134="sníž. přenesená",J134,0)</f>
        <v>0</v>
      </c>
      <c r="BI134" s="214">
        <f>IF(N134="nulová",J134,0)</f>
        <v>0</v>
      </c>
      <c r="BJ134" s="24" t="s">
        <v>810</v>
      </c>
      <c r="BK134" s="214">
        <f>ROUND(I134*H134,2)</f>
        <v>0</v>
      </c>
      <c r="BL134" s="24" t="s">
        <v>967</v>
      </c>
      <c r="BM134" s="24" t="s">
        <v>227</v>
      </c>
    </row>
    <row r="135" spans="2:65" s="1" customFormat="1" ht="27">
      <c r="B135" s="42"/>
      <c r="C135" s="64"/>
      <c r="D135" s="220" t="s">
        <v>884</v>
      </c>
      <c r="E135" s="64"/>
      <c r="F135" s="230" t="s">
        <v>226</v>
      </c>
      <c r="G135" s="64"/>
      <c r="H135" s="64"/>
      <c r="I135" s="171"/>
      <c r="J135" s="64"/>
      <c r="K135" s="64"/>
      <c r="L135" s="62"/>
      <c r="M135" s="217"/>
      <c r="N135" s="43"/>
      <c r="O135" s="43"/>
      <c r="P135" s="43"/>
      <c r="Q135" s="43"/>
      <c r="R135" s="43"/>
      <c r="S135" s="43"/>
      <c r="T135" s="79"/>
      <c r="AT135" s="24" t="s">
        <v>884</v>
      </c>
      <c r="AU135" s="24" t="s">
        <v>812</v>
      </c>
    </row>
    <row r="136" spans="2:65" s="1" customFormat="1" ht="31.5" customHeight="1">
      <c r="B136" s="42"/>
      <c r="C136" s="232" t="s">
        <v>967</v>
      </c>
      <c r="D136" s="232" t="s">
        <v>902</v>
      </c>
      <c r="E136" s="233" t="s">
        <v>228</v>
      </c>
      <c r="F136" s="234" t="s">
        <v>229</v>
      </c>
      <c r="G136" s="235" t="s">
        <v>114</v>
      </c>
      <c r="H136" s="236">
        <v>1</v>
      </c>
      <c r="I136" s="237"/>
      <c r="J136" s="238">
        <f>ROUND(I136*H136,2)</f>
        <v>0</v>
      </c>
      <c r="K136" s="234" t="s">
        <v>801</v>
      </c>
      <c r="L136" s="239"/>
      <c r="M136" s="240" t="s">
        <v>801</v>
      </c>
      <c r="N136" s="241" t="s">
        <v>773</v>
      </c>
      <c r="O136" s="43"/>
      <c r="P136" s="212">
        <f>O136*H136</f>
        <v>0</v>
      </c>
      <c r="Q136" s="212">
        <v>0</v>
      </c>
      <c r="R136" s="212">
        <f>Q136*H136</f>
        <v>0</v>
      </c>
      <c r="S136" s="212">
        <v>0</v>
      </c>
      <c r="T136" s="213">
        <f>S136*H136</f>
        <v>0</v>
      </c>
      <c r="AR136" s="24" t="s">
        <v>1026</v>
      </c>
      <c r="AT136" s="24" t="s">
        <v>902</v>
      </c>
      <c r="AU136" s="24" t="s">
        <v>812</v>
      </c>
      <c r="AY136" s="24" t="s">
        <v>874</v>
      </c>
      <c r="BE136" s="214">
        <f>IF(N136="základní",J136,0)</f>
        <v>0</v>
      </c>
      <c r="BF136" s="214">
        <f>IF(N136="snížená",J136,0)</f>
        <v>0</v>
      </c>
      <c r="BG136" s="214">
        <f>IF(N136="zákl. přenesená",J136,0)</f>
        <v>0</v>
      </c>
      <c r="BH136" s="214">
        <f>IF(N136="sníž. přenesená",J136,0)</f>
        <v>0</v>
      </c>
      <c r="BI136" s="214">
        <f>IF(N136="nulová",J136,0)</f>
        <v>0</v>
      </c>
      <c r="BJ136" s="24" t="s">
        <v>810</v>
      </c>
      <c r="BK136" s="214">
        <f>ROUND(I136*H136,2)</f>
        <v>0</v>
      </c>
      <c r="BL136" s="24" t="s">
        <v>967</v>
      </c>
      <c r="BM136" s="24" t="s">
        <v>230</v>
      </c>
    </row>
    <row r="137" spans="2:65" s="1" customFormat="1" ht="27">
      <c r="B137" s="42"/>
      <c r="C137" s="64"/>
      <c r="D137" s="220" t="s">
        <v>884</v>
      </c>
      <c r="E137" s="64"/>
      <c r="F137" s="230" t="s">
        <v>229</v>
      </c>
      <c r="G137" s="64"/>
      <c r="H137" s="64"/>
      <c r="I137" s="171"/>
      <c r="J137" s="64"/>
      <c r="K137" s="64"/>
      <c r="L137" s="62"/>
      <c r="M137" s="217"/>
      <c r="N137" s="43"/>
      <c r="O137" s="43"/>
      <c r="P137" s="43"/>
      <c r="Q137" s="43"/>
      <c r="R137" s="43"/>
      <c r="S137" s="43"/>
      <c r="T137" s="79"/>
      <c r="AT137" s="24" t="s">
        <v>884</v>
      </c>
      <c r="AU137" s="24" t="s">
        <v>812</v>
      </c>
    </row>
    <row r="138" spans="2:65" s="1" customFormat="1" ht="22.5" customHeight="1">
      <c r="B138" s="42"/>
      <c r="C138" s="203" t="s">
        <v>971</v>
      </c>
      <c r="D138" s="203" t="s">
        <v>877</v>
      </c>
      <c r="E138" s="204" t="s">
        <v>231</v>
      </c>
      <c r="F138" s="205" t="s">
        <v>232</v>
      </c>
      <c r="G138" s="206" t="s">
        <v>964</v>
      </c>
      <c r="H138" s="207">
        <v>8</v>
      </c>
      <c r="I138" s="208"/>
      <c r="J138" s="209">
        <f>ROUND(I138*H138,2)</f>
        <v>0</v>
      </c>
      <c r="K138" s="205" t="s">
        <v>801</v>
      </c>
      <c r="L138" s="62"/>
      <c r="M138" s="210" t="s">
        <v>801</v>
      </c>
      <c r="N138" s="211" t="s">
        <v>773</v>
      </c>
      <c r="O138" s="43"/>
      <c r="P138" s="212">
        <f>O138*H138</f>
        <v>0</v>
      </c>
      <c r="Q138" s="212">
        <v>0</v>
      </c>
      <c r="R138" s="212">
        <f>Q138*H138</f>
        <v>0</v>
      </c>
      <c r="S138" s="212">
        <v>0</v>
      </c>
      <c r="T138" s="213">
        <f>S138*H138</f>
        <v>0</v>
      </c>
      <c r="AR138" s="24" t="s">
        <v>967</v>
      </c>
      <c r="AT138" s="24" t="s">
        <v>877</v>
      </c>
      <c r="AU138" s="24" t="s">
        <v>812</v>
      </c>
      <c r="AY138" s="24" t="s">
        <v>874</v>
      </c>
      <c r="BE138" s="214">
        <f>IF(N138="základní",J138,0)</f>
        <v>0</v>
      </c>
      <c r="BF138" s="214">
        <f>IF(N138="snížená",J138,0)</f>
        <v>0</v>
      </c>
      <c r="BG138" s="214">
        <f>IF(N138="zákl. přenesená",J138,0)</f>
        <v>0</v>
      </c>
      <c r="BH138" s="214">
        <f>IF(N138="sníž. přenesená",J138,0)</f>
        <v>0</v>
      </c>
      <c r="BI138" s="214">
        <f>IF(N138="nulová",J138,0)</f>
        <v>0</v>
      </c>
      <c r="BJ138" s="24" t="s">
        <v>810</v>
      </c>
      <c r="BK138" s="214">
        <f>ROUND(I138*H138,2)</f>
        <v>0</v>
      </c>
      <c r="BL138" s="24" t="s">
        <v>967</v>
      </c>
      <c r="BM138" s="24" t="s">
        <v>233</v>
      </c>
    </row>
    <row r="139" spans="2:65" s="1" customFormat="1">
      <c r="B139" s="42"/>
      <c r="C139" s="64"/>
      <c r="D139" s="215" t="s">
        <v>884</v>
      </c>
      <c r="E139" s="64"/>
      <c r="F139" s="216" t="s">
        <v>232</v>
      </c>
      <c r="G139" s="64"/>
      <c r="H139" s="64"/>
      <c r="I139" s="171"/>
      <c r="J139" s="64"/>
      <c r="K139" s="64"/>
      <c r="L139" s="62"/>
      <c r="M139" s="217"/>
      <c r="N139" s="43"/>
      <c r="O139" s="43"/>
      <c r="P139" s="43"/>
      <c r="Q139" s="43"/>
      <c r="R139" s="43"/>
      <c r="S139" s="43"/>
      <c r="T139" s="79"/>
      <c r="AT139" s="24" t="s">
        <v>884</v>
      </c>
      <c r="AU139" s="24" t="s">
        <v>812</v>
      </c>
    </row>
    <row r="140" spans="2:65" s="1" customFormat="1" ht="27">
      <c r="B140" s="42"/>
      <c r="C140" s="64"/>
      <c r="D140" s="220" t="s">
        <v>913</v>
      </c>
      <c r="E140" s="64"/>
      <c r="F140" s="242" t="s">
        <v>179</v>
      </c>
      <c r="G140" s="64"/>
      <c r="H140" s="64"/>
      <c r="I140" s="171"/>
      <c r="J140" s="64"/>
      <c r="K140" s="64"/>
      <c r="L140" s="62"/>
      <c r="M140" s="217"/>
      <c r="N140" s="43"/>
      <c r="O140" s="43"/>
      <c r="P140" s="43"/>
      <c r="Q140" s="43"/>
      <c r="R140" s="43"/>
      <c r="S140" s="43"/>
      <c r="T140" s="79"/>
      <c r="AT140" s="24" t="s">
        <v>913</v>
      </c>
      <c r="AU140" s="24" t="s">
        <v>812</v>
      </c>
    </row>
    <row r="141" spans="2:65" s="1" customFormat="1" ht="31.5" customHeight="1">
      <c r="B141" s="42"/>
      <c r="C141" s="232" t="s">
        <v>975</v>
      </c>
      <c r="D141" s="232" t="s">
        <v>902</v>
      </c>
      <c r="E141" s="233" t="s">
        <v>234</v>
      </c>
      <c r="F141" s="234" t="s">
        <v>235</v>
      </c>
      <c r="G141" s="235" t="s">
        <v>114</v>
      </c>
      <c r="H141" s="236">
        <v>3</v>
      </c>
      <c r="I141" s="237"/>
      <c r="J141" s="238">
        <f>ROUND(I141*H141,2)</f>
        <v>0</v>
      </c>
      <c r="K141" s="234" t="s">
        <v>801</v>
      </c>
      <c r="L141" s="239"/>
      <c r="M141" s="240" t="s">
        <v>801</v>
      </c>
      <c r="N141" s="241" t="s">
        <v>773</v>
      </c>
      <c r="O141" s="43"/>
      <c r="P141" s="212">
        <f>O141*H141</f>
        <v>0</v>
      </c>
      <c r="Q141" s="212">
        <v>0</v>
      </c>
      <c r="R141" s="212">
        <f>Q141*H141</f>
        <v>0</v>
      </c>
      <c r="S141" s="212">
        <v>0</v>
      </c>
      <c r="T141" s="213">
        <f>S141*H141</f>
        <v>0</v>
      </c>
      <c r="AR141" s="24" t="s">
        <v>1026</v>
      </c>
      <c r="AT141" s="24" t="s">
        <v>902</v>
      </c>
      <c r="AU141" s="24" t="s">
        <v>812</v>
      </c>
      <c r="AY141" s="24" t="s">
        <v>874</v>
      </c>
      <c r="BE141" s="214">
        <f>IF(N141="základní",J141,0)</f>
        <v>0</v>
      </c>
      <c r="BF141" s="214">
        <f>IF(N141="snížená",J141,0)</f>
        <v>0</v>
      </c>
      <c r="BG141" s="214">
        <f>IF(N141="zákl. přenesená",J141,0)</f>
        <v>0</v>
      </c>
      <c r="BH141" s="214">
        <f>IF(N141="sníž. přenesená",J141,0)</f>
        <v>0</v>
      </c>
      <c r="BI141" s="214">
        <f>IF(N141="nulová",J141,0)</f>
        <v>0</v>
      </c>
      <c r="BJ141" s="24" t="s">
        <v>810</v>
      </c>
      <c r="BK141" s="214">
        <f>ROUND(I141*H141,2)</f>
        <v>0</v>
      </c>
      <c r="BL141" s="24" t="s">
        <v>967</v>
      </c>
      <c r="BM141" s="24" t="s">
        <v>236</v>
      </c>
    </row>
    <row r="142" spans="2:65" s="1" customFormat="1" ht="27">
      <c r="B142" s="42"/>
      <c r="C142" s="64"/>
      <c r="D142" s="215" t="s">
        <v>884</v>
      </c>
      <c r="E142" s="64"/>
      <c r="F142" s="216" t="s">
        <v>235</v>
      </c>
      <c r="G142" s="64"/>
      <c r="H142" s="64"/>
      <c r="I142" s="171"/>
      <c r="J142" s="64"/>
      <c r="K142" s="64"/>
      <c r="L142" s="62"/>
      <c r="M142" s="217"/>
      <c r="N142" s="43"/>
      <c r="O142" s="43"/>
      <c r="P142" s="43"/>
      <c r="Q142" s="43"/>
      <c r="R142" s="43"/>
      <c r="S142" s="43"/>
      <c r="T142" s="79"/>
      <c r="AT142" s="24" t="s">
        <v>884</v>
      </c>
      <c r="AU142" s="24" t="s">
        <v>812</v>
      </c>
    </row>
    <row r="143" spans="2:65" s="1" customFormat="1" ht="27">
      <c r="B143" s="42"/>
      <c r="C143" s="64"/>
      <c r="D143" s="220" t="s">
        <v>913</v>
      </c>
      <c r="E143" s="64"/>
      <c r="F143" s="242" t="s">
        <v>184</v>
      </c>
      <c r="G143" s="64"/>
      <c r="H143" s="64"/>
      <c r="I143" s="171"/>
      <c r="J143" s="64"/>
      <c r="K143" s="64"/>
      <c r="L143" s="62"/>
      <c r="M143" s="217"/>
      <c r="N143" s="43"/>
      <c r="O143" s="43"/>
      <c r="P143" s="43"/>
      <c r="Q143" s="43"/>
      <c r="R143" s="43"/>
      <c r="S143" s="43"/>
      <c r="T143" s="79"/>
      <c r="AT143" s="24" t="s">
        <v>913</v>
      </c>
      <c r="AU143" s="24" t="s">
        <v>812</v>
      </c>
    </row>
    <row r="144" spans="2:65" s="1" customFormat="1" ht="22.5" customHeight="1">
      <c r="B144" s="42"/>
      <c r="C144" s="203" t="s">
        <v>979</v>
      </c>
      <c r="D144" s="203" t="s">
        <v>877</v>
      </c>
      <c r="E144" s="204" t="s">
        <v>237</v>
      </c>
      <c r="F144" s="205" t="s">
        <v>238</v>
      </c>
      <c r="G144" s="206" t="s">
        <v>114</v>
      </c>
      <c r="H144" s="207">
        <v>3</v>
      </c>
      <c r="I144" s="208"/>
      <c r="J144" s="209">
        <f>ROUND(I144*H144,2)</f>
        <v>0</v>
      </c>
      <c r="K144" s="205" t="s">
        <v>801</v>
      </c>
      <c r="L144" s="62"/>
      <c r="M144" s="210" t="s">
        <v>801</v>
      </c>
      <c r="N144" s="211" t="s">
        <v>773</v>
      </c>
      <c r="O144" s="43"/>
      <c r="P144" s="212">
        <f>O144*H144</f>
        <v>0</v>
      </c>
      <c r="Q144" s="212">
        <v>0</v>
      </c>
      <c r="R144" s="212">
        <f>Q144*H144</f>
        <v>0</v>
      </c>
      <c r="S144" s="212">
        <v>0</v>
      </c>
      <c r="T144" s="213">
        <f>S144*H144</f>
        <v>0</v>
      </c>
      <c r="AR144" s="24" t="s">
        <v>967</v>
      </c>
      <c r="AT144" s="24" t="s">
        <v>877</v>
      </c>
      <c r="AU144" s="24" t="s">
        <v>812</v>
      </c>
      <c r="AY144" s="24" t="s">
        <v>874</v>
      </c>
      <c r="BE144" s="214">
        <f>IF(N144="základní",J144,0)</f>
        <v>0</v>
      </c>
      <c r="BF144" s="214">
        <f>IF(N144="snížená",J144,0)</f>
        <v>0</v>
      </c>
      <c r="BG144" s="214">
        <f>IF(N144="zákl. přenesená",J144,0)</f>
        <v>0</v>
      </c>
      <c r="BH144" s="214">
        <f>IF(N144="sníž. přenesená",J144,0)</f>
        <v>0</v>
      </c>
      <c r="BI144" s="214">
        <f>IF(N144="nulová",J144,0)</f>
        <v>0</v>
      </c>
      <c r="BJ144" s="24" t="s">
        <v>810</v>
      </c>
      <c r="BK144" s="214">
        <f>ROUND(I144*H144,2)</f>
        <v>0</v>
      </c>
      <c r="BL144" s="24" t="s">
        <v>967</v>
      </c>
      <c r="BM144" s="24" t="s">
        <v>239</v>
      </c>
    </row>
    <row r="145" spans="2:65" s="1" customFormat="1">
      <c r="B145" s="42"/>
      <c r="C145" s="64"/>
      <c r="D145" s="215" t="s">
        <v>884</v>
      </c>
      <c r="E145" s="64"/>
      <c r="F145" s="216" t="s">
        <v>238</v>
      </c>
      <c r="G145" s="64"/>
      <c r="H145" s="64"/>
      <c r="I145" s="171"/>
      <c r="J145" s="64"/>
      <c r="K145" s="64"/>
      <c r="L145" s="62"/>
      <c r="M145" s="217"/>
      <c r="N145" s="43"/>
      <c r="O145" s="43"/>
      <c r="P145" s="43"/>
      <c r="Q145" s="43"/>
      <c r="R145" s="43"/>
      <c r="S145" s="43"/>
      <c r="T145" s="79"/>
      <c r="AT145" s="24" t="s">
        <v>884</v>
      </c>
      <c r="AU145" s="24" t="s">
        <v>812</v>
      </c>
    </row>
    <row r="146" spans="2:65" s="1" customFormat="1" ht="27">
      <c r="B146" s="42"/>
      <c r="C146" s="64"/>
      <c r="D146" s="220" t="s">
        <v>913</v>
      </c>
      <c r="E146" s="64"/>
      <c r="F146" s="242" t="s">
        <v>179</v>
      </c>
      <c r="G146" s="64"/>
      <c r="H146" s="64"/>
      <c r="I146" s="171"/>
      <c r="J146" s="64"/>
      <c r="K146" s="64"/>
      <c r="L146" s="62"/>
      <c r="M146" s="217"/>
      <c r="N146" s="43"/>
      <c r="O146" s="43"/>
      <c r="P146" s="43"/>
      <c r="Q146" s="43"/>
      <c r="R146" s="43"/>
      <c r="S146" s="43"/>
      <c r="T146" s="79"/>
      <c r="AT146" s="24" t="s">
        <v>913</v>
      </c>
      <c r="AU146" s="24" t="s">
        <v>812</v>
      </c>
    </row>
    <row r="147" spans="2:65" s="1" customFormat="1" ht="22.5" customHeight="1">
      <c r="B147" s="42"/>
      <c r="C147" s="203" t="s">
        <v>983</v>
      </c>
      <c r="D147" s="203" t="s">
        <v>877</v>
      </c>
      <c r="E147" s="204" t="s">
        <v>240</v>
      </c>
      <c r="F147" s="205" t="s">
        <v>241</v>
      </c>
      <c r="G147" s="206" t="s">
        <v>114</v>
      </c>
      <c r="H147" s="207">
        <v>1</v>
      </c>
      <c r="I147" s="208"/>
      <c r="J147" s="209">
        <f>ROUND(I147*H147,2)</f>
        <v>0</v>
      </c>
      <c r="K147" s="205" t="s">
        <v>801</v>
      </c>
      <c r="L147" s="62"/>
      <c r="M147" s="210" t="s">
        <v>801</v>
      </c>
      <c r="N147" s="211" t="s">
        <v>773</v>
      </c>
      <c r="O147" s="43"/>
      <c r="P147" s="212">
        <f>O147*H147</f>
        <v>0</v>
      </c>
      <c r="Q147" s="212">
        <v>0</v>
      </c>
      <c r="R147" s="212">
        <f>Q147*H147</f>
        <v>0</v>
      </c>
      <c r="S147" s="212">
        <v>0</v>
      </c>
      <c r="T147" s="213">
        <f>S147*H147</f>
        <v>0</v>
      </c>
      <c r="AR147" s="24" t="s">
        <v>967</v>
      </c>
      <c r="AT147" s="24" t="s">
        <v>877</v>
      </c>
      <c r="AU147" s="24" t="s">
        <v>812</v>
      </c>
      <c r="AY147" s="24" t="s">
        <v>874</v>
      </c>
      <c r="BE147" s="214">
        <f>IF(N147="základní",J147,0)</f>
        <v>0</v>
      </c>
      <c r="BF147" s="214">
        <f>IF(N147="snížená",J147,0)</f>
        <v>0</v>
      </c>
      <c r="BG147" s="214">
        <f>IF(N147="zákl. přenesená",J147,0)</f>
        <v>0</v>
      </c>
      <c r="BH147" s="214">
        <f>IF(N147="sníž. přenesená",J147,0)</f>
        <v>0</v>
      </c>
      <c r="BI147" s="214">
        <f>IF(N147="nulová",J147,0)</f>
        <v>0</v>
      </c>
      <c r="BJ147" s="24" t="s">
        <v>810</v>
      </c>
      <c r="BK147" s="214">
        <f>ROUND(I147*H147,2)</f>
        <v>0</v>
      </c>
      <c r="BL147" s="24" t="s">
        <v>967</v>
      </c>
      <c r="BM147" s="24" t="s">
        <v>242</v>
      </c>
    </row>
    <row r="148" spans="2:65" s="1" customFormat="1">
      <c r="B148" s="42"/>
      <c r="C148" s="64"/>
      <c r="D148" s="215" t="s">
        <v>884</v>
      </c>
      <c r="E148" s="64"/>
      <c r="F148" s="216" t="s">
        <v>241</v>
      </c>
      <c r="G148" s="64"/>
      <c r="H148" s="64"/>
      <c r="I148" s="171"/>
      <c r="J148" s="64"/>
      <c r="K148" s="64"/>
      <c r="L148" s="62"/>
      <c r="M148" s="217"/>
      <c r="N148" s="43"/>
      <c r="O148" s="43"/>
      <c r="P148" s="43"/>
      <c r="Q148" s="43"/>
      <c r="R148" s="43"/>
      <c r="S148" s="43"/>
      <c r="T148" s="79"/>
      <c r="AT148" s="24" t="s">
        <v>884</v>
      </c>
      <c r="AU148" s="24" t="s">
        <v>812</v>
      </c>
    </row>
    <row r="149" spans="2:65" s="1" customFormat="1" ht="27">
      <c r="B149" s="42"/>
      <c r="C149" s="64"/>
      <c r="D149" s="220" t="s">
        <v>913</v>
      </c>
      <c r="E149" s="64"/>
      <c r="F149" s="242" t="s">
        <v>179</v>
      </c>
      <c r="G149" s="64"/>
      <c r="H149" s="64"/>
      <c r="I149" s="171"/>
      <c r="J149" s="64"/>
      <c r="K149" s="64"/>
      <c r="L149" s="62"/>
      <c r="M149" s="217"/>
      <c r="N149" s="43"/>
      <c r="O149" s="43"/>
      <c r="P149" s="43"/>
      <c r="Q149" s="43"/>
      <c r="R149" s="43"/>
      <c r="S149" s="43"/>
      <c r="T149" s="79"/>
      <c r="AT149" s="24" t="s">
        <v>913</v>
      </c>
      <c r="AU149" s="24" t="s">
        <v>812</v>
      </c>
    </row>
    <row r="150" spans="2:65" s="1" customFormat="1" ht="22.5" customHeight="1">
      <c r="B150" s="42"/>
      <c r="C150" s="232" t="s">
        <v>727</v>
      </c>
      <c r="D150" s="232" t="s">
        <v>902</v>
      </c>
      <c r="E150" s="233" t="s">
        <v>243</v>
      </c>
      <c r="F150" s="234" t="s">
        <v>244</v>
      </c>
      <c r="G150" s="235" t="s">
        <v>114</v>
      </c>
      <c r="H150" s="236">
        <v>1</v>
      </c>
      <c r="I150" s="237"/>
      <c r="J150" s="238">
        <f>ROUND(I150*H150,2)</f>
        <v>0</v>
      </c>
      <c r="K150" s="234" t="s">
        <v>801</v>
      </c>
      <c r="L150" s="239"/>
      <c r="M150" s="240" t="s">
        <v>801</v>
      </c>
      <c r="N150" s="241" t="s">
        <v>773</v>
      </c>
      <c r="O150" s="43"/>
      <c r="P150" s="212">
        <f>O150*H150</f>
        <v>0</v>
      </c>
      <c r="Q150" s="212">
        <v>0</v>
      </c>
      <c r="R150" s="212">
        <f>Q150*H150</f>
        <v>0</v>
      </c>
      <c r="S150" s="212">
        <v>0</v>
      </c>
      <c r="T150" s="213">
        <f>S150*H150</f>
        <v>0</v>
      </c>
      <c r="AR150" s="24" t="s">
        <v>1026</v>
      </c>
      <c r="AT150" s="24" t="s">
        <v>902</v>
      </c>
      <c r="AU150" s="24" t="s">
        <v>812</v>
      </c>
      <c r="AY150" s="24" t="s">
        <v>874</v>
      </c>
      <c r="BE150" s="214">
        <f>IF(N150="základní",J150,0)</f>
        <v>0</v>
      </c>
      <c r="BF150" s="214">
        <f>IF(N150="snížená",J150,0)</f>
        <v>0</v>
      </c>
      <c r="BG150" s="214">
        <f>IF(N150="zákl. přenesená",J150,0)</f>
        <v>0</v>
      </c>
      <c r="BH150" s="214">
        <f>IF(N150="sníž. přenesená",J150,0)</f>
        <v>0</v>
      </c>
      <c r="BI150" s="214">
        <f>IF(N150="nulová",J150,0)</f>
        <v>0</v>
      </c>
      <c r="BJ150" s="24" t="s">
        <v>810</v>
      </c>
      <c r="BK150" s="214">
        <f>ROUND(I150*H150,2)</f>
        <v>0</v>
      </c>
      <c r="BL150" s="24" t="s">
        <v>967</v>
      </c>
      <c r="BM150" s="24" t="s">
        <v>245</v>
      </c>
    </row>
    <row r="151" spans="2:65" s="1" customFormat="1">
      <c r="B151" s="42"/>
      <c r="C151" s="64"/>
      <c r="D151" s="215" t="s">
        <v>884</v>
      </c>
      <c r="E151" s="64"/>
      <c r="F151" s="216" t="s">
        <v>244</v>
      </c>
      <c r="G151" s="64"/>
      <c r="H151" s="64"/>
      <c r="I151" s="171"/>
      <c r="J151" s="64"/>
      <c r="K151" s="64"/>
      <c r="L151" s="62"/>
      <c r="M151" s="217"/>
      <c r="N151" s="43"/>
      <c r="O151" s="43"/>
      <c r="P151" s="43"/>
      <c r="Q151" s="43"/>
      <c r="R151" s="43"/>
      <c r="S151" s="43"/>
      <c r="T151" s="79"/>
      <c r="AT151" s="24" t="s">
        <v>884</v>
      </c>
      <c r="AU151" s="24" t="s">
        <v>812</v>
      </c>
    </row>
    <row r="152" spans="2:65" s="1" customFormat="1" ht="27">
      <c r="B152" s="42"/>
      <c r="C152" s="64"/>
      <c r="D152" s="220" t="s">
        <v>913</v>
      </c>
      <c r="E152" s="64"/>
      <c r="F152" s="242" t="s">
        <v>246</v>
      </c>
      <c r="G152" s="64"/>
      <c r="H152" s="64"/>
      <c r="I152" s="171"/>
      <c r="J152" s="64"/>
      <c r="K152" s="64"/>
      <c r="L152" s="62"/>
      <c r="M152" s="217"/>
      <c r="N152" s="43"/>
      <c r="O152" s="43"/>
      <c r="P152" s="43"/>
      <c r="Q152" s="43"/>
      <c r="R152" s="43"/>
      <c r="S152" s="43"/>
      <c r="T152" s="79"/>
      <c r="AT152" s="24" t="s">
        <v>913</v>
      </c>
      <c r="AU152" s="24" t="s">
        <v>812</v>
      </c>
    </row>
    <row r="153" spans="2:65" s="1" customFormat="1" ht="22.5" customHeight="1">
      <c r="B153" s="42"/>
      <c r="C153" s="203" t="s">
        <v>989</v>
      </c>
      <c r="D153" s="203" t="s">
        <v>877</v>
      </c>
      <c r="E153" s="204" t="s">
        <v>247</v>
      </c>
      <c r="F153" s="205" t="s">
        <v>248</v>
      </c>
      <c r="G153" s="206" t="s">
        <v>948</v>
      </c>
      <c r="H153" s="207">
        <v>1</v>
      </c>
      <c r="I153" s="208"/>
      <c r="J153" s="209">
        <f>ROUND(I153*H153,2)</f>
        <v>0</v>
      </c>
      <c r="K153" s="205" t="s">
        <v>801</v>
      </c>
      <c r="L153" s="62"/>
      <c r="M153" s="210" t="s">
        <v>801</v>
      </c>
      <c r="N153" s="211" t="s">
        <v>773</v>
      </c>
      <c r="O153" s="43"/>
      <c r="P153" s="212">
        <f>O153*H153</f>
        <v>0</v>
      </c>
      <c r="Q153" s="212">
        <v>0</v>
      </c>
      <c r="R153" s="212">
        <f>Q153*H153</f>
        <v>0</v>
      </c>
      <c r="S153" s="212">
        <v>0</v>
      </c>
      <c r="T153" s="213">
        <f>S153*H153</f>
        <v>0</v>
      </c>
      <c r="AR153" s="24" t="s">
        <v>967</v>
      </c>
      <c r="AT153" s="24" t="s">
        <v>877</v>
      </c>
      <c r="AU153" s="24" t="s">
        <v>812</v>
      </c>
      <c r="AY153" s="24" t="s">
        <v>874</v>
      </c>
      <c r="BE153" s="214">
        <f>IF(N153="základní",J153,0)</f>
        <v>0</v>
      </c>
      <c r="BF153" s="214">
        <f>IF(N153="snížená",J153,0)</f>
        <v>0</v>
      </c>
      <c r="BG153" s="214">
        <f>IF(N153="zákl. přenesená",J153,0)</f>
        <v>0</v>
      </c>
      <c r="BH153" s="214">
        <f>IF(N153="sníž. přenesená",J153,0)</f>
        <v>0</v>
      </c>
      <c r="BI153" s="214">
        <f>IF(N153="nulová",J153,0)</f>
        <v>0</v>
      </c>
      <c r="BJ153" s="24" t="s">
        <v>810</v>
      </c>
      <c r="BK153" s="214">
        <f>ROUND(I153*H153,2)</f>
        <v>0</v>
      </c>
      <c r="BL153" s="24" t="s">
        <v>967</v>
      </c>
      <c r="BM153" s="24" t="s">
        <v>249</v>
      </c>
    </row>
    <row r="154" spans="2:65" s="1" customFormat="1">
      <c r="B154" s="42"/>
      <c r="C154" s="64"/>
      <c r="D154" s="215" t="s">
        <v>884</v>
      </c>
      <c r="E154" s="64"/>
      <c r="F154" s="216" t="s">
        <v>248</v>
      </c>
      <c r="G154" s="64"/>
      <c r="H154" s="64"/>
      <c r="I154" s="171"/>
      <c r="J154" s="64"/>
      <c r="K154" s="64"/>
      <c r="L154" s="62"/>
      <c r="M154" s="217"/>
      <c r="N154" s="43"/>
      <c r="O154" s="43"/>
      <c r="P154" s="43"/>
      <c r="Q154" s="43"/>
      <c r="R154" s="43"/>
      <c r="S154" s="43"/>
      <c r="T154" s="79"/>
      <c r="AT154" s="24" t="s">
        <v>884</v>
      </c>
      <c r="AU154" s="24" t="s">
        <v>812</v>
      </c>
    </row>
    <row r="155" spans="2:65" s="1" customFormat="1" ht="27">
      <c r="B155" s="42"/>
      <c r="C155" s="64"/>
      <c r="D155" s="220" t="s">
        <v>913</v>
      </c>
      <c r="E155" s="64"/>
      <c r="F155" s="242" t="s">
        <v>179</v>
      </c>
      <c r="G155" s="64"/>
      <c r="H155" s="64"/>
      <c r="I155" s="171"/>
      <c r="J155" s="64"/>
      <c r="K155" s="64"/>
      <c r="L155" s="62"/>
      <c r="M155" s="217"/>
      <c r="N155" s="43"/>
      <c r="O155" s="43"/>
      <c r="P155" s="43"/>
      <c r="Q155" s="43"/>
      <c r="R155" s="43"/>
      <c r="S155" s="43"/>
      <c r="T155" s="79"/>
      <c r="AT155" s="24" t="s">
        <v>913</v>
      </c>
      <c r="AU155" s="24" t="s">
        <v>812</v>
      </c>
    </row>
    <row r="156" spans="2:65" s="1" customFormat="1" ht="22.5" customHeight="1">
      <c r="B156" s="42"/>
      <c r="C156" s="232" t="s">
        <v>993</v>
      </c>
      <c r="D156" s="232" t="s">
        <v>902</v>
      </c>
      <c r="E156" s="233" t="s">
        <v>250</v>
      </c>
      <c r="F156" s="234" t="s">
        <v>251</v>
      </c>
      <c r="G156" s="235" t="s">
        <v>948</v>
      </c>
      <c r="H156" s="236">
        <v>1</v>
      </c>
      <c r="I156" s="237"/>
      <c r="J156" s="238">
        <f>ROUND(I156*H156,2)</f>
        <v>0</v>
      </c>
      <c r="K156" s="234" t="s">
        <v>801</v>
      </c>
      <c r="L156" s="239"/>
      <c r="M156" s="240" t="s">
        <v>801</v>
      </c>
      <c r="N156" s="241" t="s">
        <v>773</v>
      </c>
      <c r="O156" s="43"/>
      <c r="P156" s="212">
        <f>O156*H156</f>
        <v>0</v>
      </c>
      <c r="Q156" s="212">
        <v>0</v>
      </c>
      <c r="R156" s="212">
        <f>Q156*H156</f>
        <v>0</v>
      </c>
      <c r="S156" s="212">
        <v>0</v>
      </c>
      <c r="T156" s="213">
        <f>S156*H156</f>
        <v>0</v>
      </c>
      <c r="AR156" s="24" t="s">
        <v>1026</v>
      </c>
      <c r="AT156" s="24" t="s">
        <v>902</v>
      </c>
      <c r="AU156" s="24" t="s">
        <v>812</v>
      </c>
      <c r="AY156" s="24" t="s">
        <v>874</v>
      </c>
      <c r="BE156" s="214">
        <f>IF(N156="základní",J156,0)</f>
        <v>0</v>
      </c>
      <c r="BF156" s="214">
        <f>IF(N156="snížená",J156,0)</f>
        <v>0</v>
      </c>
      <c r="BG156" s="214">
        <f>IF(N156="zákl. přenesená",J156,0)</f>
        <v>0</v>
      </c>
      <c r="BH156" s="214">
        <f>IF(N156="sníž. přenesená",J156,0)</f>
        <v>0</v>
      </c>
      <c r="BI156" s="214">
        <f>IF(N156="nulová",J156,0)</f>
        <v>0</v>
      </c>
      <c r="BJ156" s="24" t="s">
        <v>810</v>
      </c>
      <c r="BK156" s="214">
        <f>ROUND(I156*H156,2)</f>
        <v>0</v>
      </c>
      <c r="BL156" s="24" t="s">
        <v>967</v>
      </c>
      <c r="BM156" s="24" t="s">
        <v>252</v>
      </c>
    </row>
    <row r="157" spans="2:65" s="1" customFormat="1">
      <c r="B157" s="42"/>
      <c r="C157" s="64"/>
      <c r="D157" s="220" t="s">
        <v>884</v>
      </c>
      <c r="E157" s="64"/>
      <c r="F157" s="230" t="s">
        <v>251</v>
      </c>
      <c r="G157" s="64"/>
      <c r="H157" s="64"/>
      <c r="I157" s="171"/>
      <c r="J157" s="64"/>
      <c r="K157" s="64"/>
      <c r="L157" s="62"/>
      <c r="M157" s="217"/>
      <c r="N157" s="43"/>
      <c r="O157" s="43"/>
      <c r="P157" s="43"/>
      <c r="Q157" s="43"/>
      <c r="R157" s="43"/>
      <c r="S157" s="43"/>
      <c r="T157" s="79"/>
      <c r="AT157" s="24" t="s">
        <v>884</v>
      </c>
      <c r="AU157" s="24" t="s">
        <v>812</v>
      </c>
    </row>
    <row r="158" spans="2:65" s="1" customFormat="1" ht="31.5" customHeight="1">
      <c r="B158" s="42"/>
      <c r="C158" s="203" t="s">
        <v>997</v>
      </c>
      <c r="D158" s="203" t="s">
        <v>877</v>
      </c>
      <c r="E158" s="204" t="s">
        <v>253</v>
      </c>
      <c r="F158" s="205" t="s">
        <v>254</v>
      </c>
      <c r="G158" s="206" t="s">
        <v>948</v>
      </c>
      <c r="H158" s="207">
        <v>1</v>
      </c>
      <c r="I158" s="208"/>
      <c r="J158" s="209">
        <f>ROUND(I158*H158,2)</f>
        <v>0</v>
      </c>
      <c r="K158" s="205" t="s">
        <v>801</v>
      </c>
      <c r="L158" s="62"/>
      <c r="M158" s="210" t="s">
        <v>801</v>
      </c>
      <c r="N158" s="211" t="s">
        <v>773</v>
      </c>
      <c r="O158" s="43"/>
      <c r="P158" s="212">
        <f>O158*H158</f>
        <v>0</v>
      </c>
      <c r="Q158" s="212">
        <v>0</v>
      </c>
      <c r="R158" s="212">
        <f>Q158*H158</f>
        <v>0</v>
      </c>
      <c r="S158" s="212">
        <v>0</v>
      </c>
      <c r="T158" s="213">
        <f>S158*H158</f>
        <v>0</v>
      </c>
      <c r="AR158" s="24" t="s">
        <v>967</v>
      </c>
      <c r="AT158" s="24" t="s">
        <v>877</v>
      </c>
      <c r="AU158" s="24" t="s">
        <v>812</v>
      </c>
      <c r="AY158" s="24" t="s">
        <v>874</v>
      </c>
      <c r="BE158" s="214">
        <f>IF(N158="základní",J158,0)</f>
        <v>0</v>
      </c>
      <c r="BF158" s="214">
        <f>IF(N158="snížená",J158,0)</f>
        <v>0</v>
      </c>
      <c r="BG158" s="214">
        <f>IF(N158="zákl. přenesená",J158,0)</f>
        <v>0</v>
      </c>
      <c r="BH158" s="214">
        <f>IF(N158="sníž. přenesená",J158,0)</f>
        <v>0</v>
      </c>
      <c r="BI158" s="214">
        <f>IF(N158="nulová",J158,0)</f>
        <v>0</v>
      </c>
      <c r="BJ158" s="24" t="s">
        <v>810</v>
      </c>
      <c r="BK158" s="214">
        <f>ROUND(I158*H158,2)</f>
        <v>0</v>
      </c>
      <c r="BL158" s="24" t="s">
        <v>967</v>
      </c>
      <c r="BM158" s="24" t="s">
        <v>255</v>
      </c>
    </row>
    <row r="159" spans="2:65" s="1" customFormat="1" ht="27">
      <c r="B159" s="42"/>
      <c r="C159" s="64"/>
      <c r="D159" s="215" t="s">
        <v>884</v>
      </c>
      <c r="E159" s="64"/>
      <c r="F159" s="216" t="s">
        <v>254</v>
      </c>
      <c r="G159" s="64"/>
      <c r="H159" s="64"/>
      <c r="I159" s="171"/>
      <c r="J159" s="64"/>
      <c r="K159" s="64"/>
      <c r="L159" s="62"/>
      <c r="M159" s="217"/>
      <c r="N159" s="43"/>
      <c r="O159" s="43"/>
      <c r="P159" s="43"/>
      <c r="Q159" s="43"/>
      <c r="R159" s="43"/>
      <c r="S159" s="43"/>
      <c r="T159" s="79"/>
      <c r="AT159" s="24" t="s">
        <v>884</v>
      </c>
      <c r="AU159" s="24" t="s">
        <v>812</v>
      </c>
    </row>
    <row r="160" spans="2:65" s="1" customFormat="1" ht="27">
      <c r="B160" s="42"/>
      <c r="C160" s="64"/>
      <c r="D160" s="220" t="s">
        <v>913</v>
      </c>
      <c r="E160" s="64"/>
      <c r="F160" s="242" t="s">
        <v>179</v>
      </c>
      <c r="G160" s="64"/>
      <c r="H160" s="64"/>
      <c r="I160" s="171"/>
      <c r="J160" s="64"/>
      <c r="K160" s="64"/>
      <c r="L160" s="62"/>
      <c r="M160" s="217"/>
      <c r="N160" s="43"/>
      <c r="O160" s="43"/>
      <c r="P160" s="43"/>
      <c r="Q160" s="43"/>
      <c r="R160" s="43"/>
      <c r="S160" s="43"/>
      <c r="T160" s="79"/>
      <c r="AT160" s="24" t="s">
        <v>913</v>
      </c>
      <c r="AU160" s="24" t="s">
        <v>812</v>
      </c>
    </row>
    <row r="161" spans="2:65" s="1" customFormat="1" ht="31.5" customHeight="1">
      <c r="B161" s="42"/>
      <c r="C161" s="232" t="s">
        <v>1001</v>
      </c>
      <c r="D161" s="232" t="s">
        <v>902</v>
      </c>
      <c r="E161" s="233" t="s">
        <v>256</v>
      </c>
      <c r="F161" s="234" t="s">
        <v>254</v>
      </c>
      <c r="G161" s="235" t="s">
        <v>948</v>
      </c>
      <c r="H161" s="236">
        <v>1</v>
      </c>
      <c r="I161" s="237"/>
      <c r="J161" s="238">
        <f>ROUND(I161*H161,2)</f>
        <v>0</v>
      </c>
      <c r="K161" s="234" t="s">
        <v>801</v>
      </c>
      <c r="L161" s="239"/>
      <c r="M161" s="240" t="s">
        <v>801</v>
      </c>
      <c r="N161" s="241" t="s">
        <v>773</v>
      </c>
      <c r="O161" s="43"/>
      <c r="P161" s="212">
        <f>O161*H161</f>
        <v>0</v>
      </c>
      <c r="Q161" s="212">
        <v>0</v>
      </c>
      <c r="R161" s="212">
        <f>Q161*H161</f>
        <v>0</v>
      </c>
      <c r="S161" s="212">
        <v>0</v>
      </c>
      <c r="T161" s="213">
        <f>S161*H161</f>
        <v>0</v>
      </c>
      <c r="AR161" s="24" t="s">
        <v>1026</v>
      </c>
      <c r="AT161" s="24" t="s">
        <v>902</v>
      </c>
      <c r="AU161" s="24" t="s">
        <v>812</v>
      </c>
      <c r="AY161" s="24" t="s">
        <v>874</v>
      </c>
      <c r="BE161" s="214">
        <f>IF(N161="základní",J161,0)</f>
        <v>0</v>
      </c>
      <c r="BF161" s="214">
        <f>IF(N161="snížená",J161,0)</f>
        <v>0</v>
      </c>
      <c r="BG161" s="214">
        <f>IF(N161="zákl. přenesená",J161,0)</f>
        <v>0</v>
      </c>
      <c r="BH161" s="214">
        <f>IF(N161="sníž. přenesená",J161,0)</f>
        <v>0</v>
      </c>
      <c r="BI161" s="214">
        <f>IF(N161="nulová",J161,0)</f>
        <v>0</v>
      </c>
      <c r="BJ161" s="24" t="s">
        <v>810</v>
      </c>
      <c r="BK161" s="214">
        <f>ROUND(I161*H161,2)</f>
        <v>0</v>
      </c>
      <c r="BL161" s="24" t="s">
        <v>967</v>
      </c>
      <c r="BM161" s="24" t="s">
        <v>257</v>
      </c>
    </row>
    <row r="162" spans="2:65" s="1" customFormat="1" ht="27">
      <c r="B162" s="42"/>
      <c r="C162" s="64"/>
      <c r="D162" s="220" t="s">
        <v>884</v>
      </c>
      <c r="E162" s="64"/>
      <c r="F162" s="230" t="s">
        <v>254</v>
      </c>
      <c r="G162" s="64"/>
      <c r="H162" s="64"/>
      <c r="I162" s="171"/>
      <c r="J162" s="64"/>
      <c r="K162" s="64"/>
      <c r="L162" s="62"/>
      <c r="M162" s="217"/>
      <c r="N162" s="43"/>
      <c r="O162" s="43"/>
      <c r="P162" s="43"/>
      <c r="Q162" s="43"/>
      <c r="R162" s="43"/>
      <c r="S162" s="43"/>
      <c r="T162" s="79"/>
      <c r="AT162" s="24" t="s">
        <v>884</v>
      </c>
      <c r="AU162" s="24" t="s">
        <v>812</v>
      </c>
    </row>
    <row r="163" spans="2:65" s="1" customFormat="1" ht="44.25" customHeight="1">
      <c r="B163" s="42"/>
      <c r="C163" s="203" t="s">
        <v>1005</v>
      </c>
      <c r="D163" s="203" t="s">
        <v>877</v>
      </c>
      <c r="E163" s="204" t="s">
        <v>258</v>
      </c>
      <c r="F163" s="205" t="s">
        <v>259</v>
      </c>
      <c r="G163" s="206" t="s">
        <v>948</v>
      </c>
      <c r="H163" s="207">
        <v>1</v>
      </c>
      <c r="I163" s="208"/>
      <c r="J163" s="209">
        <f>ROUND(I163*H163,2)</f>
        <v>0</v>
      </c>
      <c r="K163" s="205" t="s">
        <v>801</v>
      </c>
      <c r="L163" s="62"/>
      <c r="M163" s="210" t="s">
        <v>801</v>
      </c>
      <c r="N163" s="211" t="s">
        <v>773</v>
      </c>
      <c r="O163" s="43"/>
      <c r="P163" s="212">
        <f>O163*H163</f>
        <v>0</v>
      </c>
      <c r="Q163" s="212">
        <v>0</v>
      </c>
      <c r="R163" s="212">
        <f>Q163*H163</f>
        <v>0</v>
      </c>
      <c r="S163" s="212">
        <v>0</v>
      </c>
      <c r="T163" s="213">
        <f>S163*H163</f>
        <v>0</v>
      </c>
      <c r="AR163" s="24" t="s">
        <v>967</v>
      </c>
      <c r="AT163" s="24" t="s">
        <v>877</v>
      </c>
      <c r="AU163" s="24" t="s">
        <v>812</v>
      </c>
      <c r="AY163" s="24" t="s">
        <v>874</v>
      </c>
      <c r="BE163" s="214">
        <f>IF(N163="základní",J163,0)</f>
        <v>0</v>
      </c>
      <c r="BF163" s="214">
        <f>IF(N163="snížená",J163,0)</f>
        <v>0</v>
      </c>
      <c r="BG163" s="214">
        <f>IF(N163="zákl. přenesená",J163,0)</f>
        <v>0</v>
      </c>
      <c r="BH163" s="214">
        <f>IF(N163="sníž. přenesená",J163,0)</f>
        <v>0</v>
      </c>
      <c r="BI163" s="214">
        <f>IF(N163="nulová",J163,0)</f>
        <v>0</v>
      </c>
      <c r="BJ163" s="24" t="s">
        <v>810</v>
      </c>
      <c r="BK163" s="214">
        <f>ROUND(I163*H163,2)</f>
        <v>0</v>
      </c>
      <c r="BL163" s="24" t="s">
        <v>967</v>
      </c>
      <c r="BM163" s="24" t="s">
        <v>260</v>
      </c>
    </row>
    <row r="164" spans="2:65" s="1" customFormat="1" ht="27">
      <c r="B164" s="42"/>
      <c r="C164" s="64"/>
      <c r="D164" s="215" t="s">
        <v>884</v>
      </c>
      <c r="E164" s="64"/>
      <c r="F164" s="216" t="s">
        <v>259</v>
      </c>
      <c r="G164" s="64"/>
      <c r="H164" s="64"/>
      <c r="I164" s="171"/>
      <c r="J164" s="64"/>
      <c r="K164" s="64"/>
      <c r="L164" s="62"/>
      <c r="M164" s="217"/>
      <c r="N164" s="43"/>
      <c r="O164" s="43"/>
      <c r="P164" s="43"/>
      <c r="Q164" s="43"/>
      <c r="R164" s="43"/>
      <c r="S164" s="43"/>
      <c r="T164" s="79"/>
      <c r="AT164" s="24" t="s">
        <v>884</v>
      </c>
      <c r="AU164" s="24" t="s">
        <v>812</v>
      </c>
    </row>
    <row r="165" spans="2:65" s="1" customFormat="1" ht="27">
      <c r="B165" s="42"/>
      <c r="C165" s="64"/>
      <c r="D165" s="220" t="s">
        <v>913</v>
      </c>
      <c r="E165" s="64"/>
      <c r="F165" s="242" t="s">
        <v>179</v>
      </c>
      <c r="G165" s="64"/>
      <c r="H165" s="64"/>
      <c r="I165" s="171"/>
      <c r="J165" s="64"/>
      <c r="K165" s="64"/>
      <c r="L165" s="62"/>
      <c r="M165" s="217"/>
      <c r="N165" s="43"/>
      <c r="O165" s="43"/>
      <c r="P165" s="43"/>
      <c r="Q165" s="43"/>
      <c r="R165" s="43"/>
      <c r="S165" s="43"/>
      <c r="T165" s="79"/>
      <c r="AT165" s="24" t="s">
        <v>913</v>
      </c>
      <c r="AU165" s="24" t="s">
        <v>812</v>
      </c>
    </row>
    <row r="166" spans="2:65" s="1" customFormat="1" ht="31.5" customHeight="1">
      <c r="B166" s="42"/>
      <c r="C166" s="232" t="s">
        <v>1009</v>
      </c>
      <c r="D166" s="232" t="s">
        <v>902</v>
      </c>
      <c r="E166" s="233" t="s">
        <v>261</v>
      </c>
      <c r="F166" s="234" t="s">
        <v>262</v>
      </c>
      <c r="G166" s="235" t="s">
        <v>948</v>
      </c>
      <c r="H166" s="236">
        <v>1</v>
      </c>
      <c r="I166" s="237"/>
      <c r="J166" s="238">
        <f>ROUND(I166*H166,2)</f>
        <v>0</v>
      </c>
      <c r="K166" s="234" t="s">
        <v>801</v>
      </c>
      <c r="L166" s="239"/>
      <c r="M166" s="240" t="s">
        <v>801</v>
      </c>
      <c r="N166" s="241" t="s">
        <v>773</v>
      </c>
      <c r="O166" s="43"/>
      <c r="P166" s="212">
        <f>O166*H166</f>
        <v>0</v>
      </c>
      <c r="Q166" s="212">
        <v>0</v>
      </c>
      <c r="R166" s="212">
        <f>Q166*H166</f>
        <v>0</v>
      </c>
      <c r="S166" s="212">
        <v>0</v>
      </c>
      <c r="T166" s="213">
        <f>S166*H166</f>
        <v>0</v>
      </c>
      <c r="AR166" s="24" t="s">
        <v>1026</v>
      </c>
      <c r="AT166" s="24" t="s">
        <v>902</v>
      </c>
      <c r="AU166" s="24" t="s">
        <v>812</v>
      </c>
      <c r="AY166" s="24" t="s">
        <v>874</v>
      </c>
      <c r="BE166" s="214">
        <f>IF(N166="základní",J166,0)</f>
        <v>0</v>
      </c>
      <c r="BF166" s="214">
        <f>IF(N166="snížená",J166,0)</f>
        <v>0</v>
      </c>
      <c r="BG166" s="214">
        <f>IF(N166="zákl. přenesená",J166,0)</f>
        <v>0</v>
      </c>
      <c r="BH166" s="214">
        <f>IF(N166="sníž. přenesená",J166,0)</f>
        <v>0</v>
      </c>
      <c r="BI166" s="214">
        <f>IF(N166="nulová",J166,0)</f>
        <v>0</v>
      </c>
      <c r="BJ166" s="24" t="s">
        <v>810</v>
      </c>
      <c r="BK166" s="214">
        <f>ROUND(I166*H166,2)</f>
        <v>0</v>
      </c>
      <c r="BL166" s="24" t="s">
        <v>967</v>
      </c>
      <c r="BM166" s="24" t="s">
        <v>263</v>
      </c>
    </row>
    <row r="167" spans="2:65" s="1" customFormat="1" ht="27">
      <c r="B167" s="42"/>
      <c r="C167" s="64"/>
      <c r="D167" s="215" t="s">
        <v>884</v>
      </c>
      <c r="E167" s="64"/>
      <c r="F167" s="216" t="s">
        <v>262</v>
      </c>
      <c r="G167" s="64"/>
      <c r="H167" s="64"/>
      <c r="I167" s="171"/>
      <c r="J167" s="64"/>
      <c r="K167" s="64"/>
      <c r="L167" s="62"/>
      <c r="M167" s="217"/>
      <c r="N167" s="43"/>
      <c r="O167" s="43"/>
      <c r="P167" s="43"/>
      <c r="Q167" s="43"/>
      <c r="R167" s="43"/>
      <c r="S167" s="43"/>
      <c r="T167" s="79"/>
      <c r="AT167" s="24" t="s">
        <v>884</v>
      </c>
      <c r="AU167" s="24" t="s">
        <v>812</v>
      </c>
    </row>
    <row r="168" spans="2:65" s="11" customFormat="1" ht="29.85" customHeight="1">
      <c r="B168" s="186"/>
      <c r="C168" s="187"/>
      <c r="D168" s="200" t="s">
        <v>802</v>
      </c>
      <c r="E168" s="201" t="s">
        <v>264</v>
      </c>
      <c r="F168" s="201" t="s">
        <v>265</v>
      </c>
      <c r="G168" s="187"/>
      <c r="H168" s="187"/>
      <c r="I168" s="190"/>
      <c r="J168" s="202">
        <f>BK168</f>
        <v>0</v>
      </c>
      <c r="K168" s="187"/>
      <c r="L168" s="192"/>
      <c r="M168" s="193"/>
      <c r="N168" s="194"/>
      <c r="O168" s="194"/>
      <c r="P168" s="195">
        <f>SUM(P169:P239)</f>
        <v>0</v>
      </c>
      <c r="Q168" s="194"/>
      <c r="R168" s="195">
        <f>SUM(R169:R239)</f>
        <v>0</v>
      </c>
      <c r="S168" s="194"/>
      <c r="T168" s="196">
        <f>SUM(T169:T239)</f>
        <v>0</v>
      </c>
      <c r="AR168" s="197" t="s">
        <v>812</v>
      </c>
      <c r="AT168" s="198" t="s">
        <v>802</v>
      </c>
      <c r="AU168" s="198" t="s">
        <v>810</v>
      </c>
      <c r="AY168" s="197" t="s">
        <v>874</v>
      </c>
      <c r="BK168" s="199">
        <f>SUM(BK169:BK239)</f>
        <v>0</v>
      </c>
    </row>
    <row r="169" spans="2:65" s="1" customFormat="1" ht="22.5" customHeight="1">
      <c r="B169" s="42"/>
      <c r="C169" s="203" t="s">
        <v>1012</v>
      </c>
      <c r="D169" s="203" t="s">
        <v>877</v>
      </c>
      <c r="E169" s="204" t="s">
        <v>266</v>
      </c>
      <c r="F169" s="205" t="s">
        <v>267</v>
      </c>
      <c r="G169" s="206" t="s">
        <v>925</v>
      </c>
      <c r="H169" s="207">
        <v>60</v>
      </c>
      <c r="I169" s="208"/>
      <c r="J169" s="209">
        <f>ROUND(I169*H169,2)</f>
        <v>0</v>
      </c>
      <c r="K169" s="205" t="s">
        <v>176</v>
      </c>
      <c r="L169" s="62"/>
      <c r="M169" s="210" t="s">
        <v>801</v>
      </c>
      <c r="N169" s="211" t="s">
        <v>773</v>
      </c>
      <c r="O169" s="43"/>
      <c r="P169" s="212">
        <f>O169*H169</f>
        <v>0</v>
      </c>
      <c r="Q169" s="212">
        <v>0</v>
      </c>
      <c r="R169" s="212">
        <f>Q169*H169</f>
        <v>0</v>
      </c>
      <c r="S169" s="212">
        <v>0</v>
      </c>
      <c r="T169" s="213">
        <f>S169*H169</f>
        <v>0</v>
      </c>
      <c r="AR169" s="24" t="s">
        <v>967</v>
      </c>
      <c r="AT169" s="24" t="s">
        <v>877</v>
      </c>
      <c r="AU169" s="24" t="s">
        <v>812</v>
      </c>
      <c r="AY169" s="24" t="s">
        <v>874</v>
      </c>
      <c r="BE169" s="214">
        <f>IF(N169="základní",J169,0)</f>
        <v>0</v>
      </c>
      <c r="BF169" s="214">
        <f>IF(N169="snížená",J169,0)</f>
        <v>0</v>
      </c>
      <c r="BG169" s="214">
        <f>IF(N169="zákl. přenesená",J169,0)</f>
        <v>0</v>
      </c>
      <c r="BH169" s="214">
        <f>IF(N169="sníž. přenesená",J169,0)</f>
        <v>0</v>
      </c>
      <c r="BI169" s="214">
        <f>IF(N169="nulová",J169,0)</f>
        <v>0</v>
      </c>
      <c r="BJ169" s="24" t="s">
        <v>810</v>
      </c>
      <c r="BK169" s="214">
        <f>ROUND(I169*H169,2)</f>
        <v>0</v>
      </c>
      <c r="BL169" s="24" t="s">
        <v>967</v>
      </c>
      <c r="BM169" s="24" t="s">
        <v>268</v>
      </c>
    </row>
    <row r="170" spans="2:65" s="1" customFormat="1" ht="27">
      <c r="B170" s="42"/>
      <c r="C170" s="64"/>
      <c r="D170" s="215" t="s">
        <v>884</v>
      </c>
      <c r="E170" s="64"/>
      <c r="F170" s="216" t="s">
        <v>269</v>
      </c>
      <c r="G170" s="64"/>
      <c r="H170" s="64"/>
      <c r="I170" s="171"/>
      <c r="J170" s="64"/>
      <c r="K170" s="64"/>
      <c r="L170" s="62"/>
      <c r="M170" s="217"/>
      <c r="N170" s="43"/>
      <c r="O170" s="43"/>
      <c r="P170" s="43"/>
      <c r="Q170" s="43"/>
      <c r="R170" s="43"/>
      <c r="S170" s="43"/>
      <c r="T170" s="79"/>
      <c r="AT170" s="24" t="s">
        <v>884</v>
      </c>
      <c r="AU170" s="24" t="s">
        <v>812</v>
      </c>
    </row>
    <row r="171" spans="2:65" s="1" customFormat="1" ht="27">
      <c r="B171" s="42"/>
      <c r="C171" s="64"/>
      <c r="D171" s="220" t="s">
        <v>913</v>
      </c>
      <c r="E171" s="64"/>
      <c r="F171" s="242" t="s">
        <v>179</v>
      </c>
      <c r="G171" s="64"/>
      <c r="H171" s="64"/>
      <c r="I171" s="171"/>
      <c r="J171" s="64"/>
      <c r="K171" s="64"/>
      <c r="L171" s="62"/>
      <c r="M171" s="217"/>
      <c r="N171" s="43"/>
      <c r="O171" s="43"/>
      <c r="P171" s="43"/>
      <c r="Q171" s="43"/>
      <c r="R171" s="43"/>
      <c r="S171" s="43"/>
      <c r="T171" s="79"/>
      <c r="AT171" s="24" t="s">
        <v>913</v>
      </c>
      <c r="AU171" s="24" t="s">
        <v>812</v>
      </c>
    </row>
    <row r="172" spans="2:65" s="1" customFormat="1" ht="22.5" customHeight="1">
      <c r="B172" s="42"/>
      <c r="C172" s="232" t="s">
        <v>1015</v>
      </c>
      <c r="D172" s="232" t="s">
        <v>902</v>
      </c>
      <c r="E172" s="233" t="s">
        <v>270</v>
      </c>
      <c r="F172" s="234" t="s">
        <v>271</v>
      </c>
      <c r="G172" s="235" t="s">
        <v>925</v>
      </c>
      <c r="H172" s="236">
        <v>80</v>
      </c>
      <c r="I172" s="237"/>
      <c r="J172" s="238">
        <f>ROUND(I172*H172,2)</f>
        <v>0</v>
      </c>
      <c r="K172" s="234" t="s">
        <v>801</v>
      </c>
      <c r="L172" s="239"/>
      <c r="M172" s="240" t="s">
        <v>801</v>
      </c>
      <c r="N172" s="241" t="s">
        <v>773</v>
      </c>
      <c r="O172" s="43"/>
      <c r="P172" s="212">
        <f>O172*H172</f>
        <v>0</v>
      </c>
      <c r="Q172" s="212">
        <v>0</v>
      </c>
      <c r="R172" s="212">
        <f>Q172*H172</f>
        <v>0</v>
      </c>
      <c r="S172" s="212">
        <v>0</v>
      </c>
      <c r="T172" s="213">
        <f>S172*H172</f>
        <v>0</v>
      </c>
      <c r="AR172" s="24" t="s">
        <v>1026</v>
      </c>
      <c r="AT172" s="24" t="s">
        <v>902</v>
      </c>
      <c r="AU172" s="24" t="s">
        <v>812</v>
      </c>
      <c r="AY172" s="24" t="s">
        <v>874</v>
      </c>
      <c r="BE172" s="214">
        <f>IF(N172="základní",J172,0)</f>
        <v>0</v>
      </c>
      <c r="BF172" s="214">
        <f>IF(N172="snížená",J172,0)</f>
        <v>0</v>
      </c>
      <c r="BG172" s="214">
        <f>IF(N172="zákl. přenesená",J172,0)</f>
        <v>0</v>
      </c>
      <c r="BH172" s="214">
        <f>IF(N172="sníž. přenesená",J172,0)</f>
        <v>0</v>
      </c>
      <c r="BI172" s="214">
        <f>IF(N172="nulová",J172,0)</f>
        <v>0</v>
      </c>
      <c r="BJ172" s="24" t="s">
        <v>810</v>
      </c>
      <c r="BK172" s="214">
        <f>ROUND(I172*H172,2)</f>
        <v>0</v>
      </c>
      <c r="BL172" s="24" t="s">
        <v>967</v>
      </c>
      <c r="BM172" s="24" t="s">
        <v>272</v>
      </c>
    </row>
    <row r="173" spans="2:65" s="1" customFormat="1">
      <c r="B173" s="42"/>
      <c r="C173" s="64"/>
      <c r="D173" s="215" t="s">
        <v>884</v>
      </c>
      <c r="E173" s="64"/>
      <c r="F173" s="216" t="s">
        <v>271</v>
      </c>
      <c r="G173" s="64"/>
      <c r="H173" s="64"/>
      <c r="I173" s="171"/>
      <c r="J173" s="64"/>
      <c r="K173" s="64"/>
      <c r="L173" s="62"/>
      <c r="M173" s="217"/>
      <c r="N173" s="43"/>
      <c r="O173" s="43"/>
      <c r="P173" s="43"/>
      <c r="Q173" s="43"/>
      <c r="R173" s="43"/>
      <c r="S173" s="43"/>
      <c r="T173" s="79"/>
      <c r="AT173" s="24" t="s">
        <v>884</v>
      </c>
      <c r="AU173" s="24" t="s">
        <v>812</v>
      </c>
    </row>
    <row r="174" spans="2:65" s="1" customFormat="1" ht="27">
      <c r="B174" s="42"/>
      <c r="C174" s="64"/>
      <c r="D174" s="220" t="s">
        <v>913</v>
      </c>
      <c r="E174" s="64"/>
      <c r="F174" s="242" t="s">
        <v>184</v>
      </c>
      <c r="G174" s="64"/>
      <c r="H174" s="64"/>
      <c r="I174" s="171"/>
      <c r="J174" s="64"/>
      <c r="K174" s="64"/>
      <c r="L174" s="62"/>
      <c r="M174" s="217"/>
      <c r="N174" s="43"/>
      <c r="O174" s="43"/>
      <c r="P174" s="43"/>
      <c r="Q174" s="43"/>
      <c r="R174" s="43"/>
      <c r="S174" s="43"/>
      <c r="T174" s="79"/>
      <c r="AT174" s="24" t="s">
        <v>913</v>
      </c>
      <c r="AU174" s="24" t="s">
        <v>812</v>
      </c>
    </row>
    <row r="175" spans="2:65" s="1" customFormat="1" ht="22.5" customHeight="1">
      <c r="B175" s="42"/>
      <c r="C175" s="232" t="s">
        <v>1019</v>
      </c>
      <c r="D175" s="232" t="s">
        <v>902</v>
      </c>
      <c r="E175" s="233" t="s">
        <v>273</v>
      </c>
      <c r="F175" s="234" t="s">
        <v>274</v>
      </c>
      <c r="G175" s="235" t="s">
        <v>948</v>
      </c>
      <c r="H175" s="236">
        <v>4</v>
      </c>
      <c r="I175" s="237"/>
      <c r="J175" s="238">
        <f>ROUND(I175*H175,2)</f>
        <v>0</v>
      </c>
      <c r="K175" s="234" t="s">
        <v>801</v>
      </c>
      <c r="L175" s="239"/>
      <c r="M175" s="240" t="s">
        <v>801</v>
      </c>
      <c r="N175" s="241" t="s">
        <v>773</v>
      </c>
      <c r="O175" s="43"/>
      <c r="P175" s="212">
        <f>O175*H175</f>
        <v>0</v>
      </c>
      <c r="Q175" s="212">
        <v>0</v>
      </c>
      <c r="R175" s="212">
        <f>Q175*H175</f>
        <v>0</v>
      </c>
      <c r="S175" s="212">
        <v>0</v>
      </c>
      <c r="T175" s="213">
        <f>S175*H175</f>
        <v>0</v>
      </c>
      <c r="AR175" s="24" t="s">
        <v>1026</v>
      </c>
      <c r="AT175" s="24" t="s">
        <v>902</v>
      </c>
      <c r="AU175" s="24" t="s">
        <v>812</v>
      </c>
      <c r="AY175" s="24" t="s">
        <v>874</v>
      </c>
      <c r="BE175" s="214">
        <f>IF(N175="základní",J175,0)</f>
        <v>0</v>
      </c>
      <c r="BF175" s="214">
        <f>IF(N175="snížená",J175,0)</f>
        <v>0</v>
      </c>
      <c r="BG175" s="214">
        <f>IF(N175="zákl. přenesená",J175,0)</f>
        <v>0</v>
      </c>
      <c r="BH175" s="214">
        <f>IF(N175="sníž. přenesená",J175,0)</f>
        <v>0</v>
      </c>
      <c r="BI175" s="214">
        <f>IF(N175="nulová",J175,0)</f>
        <v>0</v>
      </c>
      <c r="BJ175" s="24" t="s">
        <v>810</v>
      </c>
      <c r="BK175" s="214">
        <f>ROUND(I175*H175,2)</f>
        <v>0</v>
      </c>
      <c r="BL175" s="24" t="s">
        <v>967</v>
      </c>
      <c r="BM175" s="24" t="s">
        <v>275</v>
      </c>
    </row>
    <row r="176" spans="2:65" s="1" customFormat="1">
      <c r="B176" s="42"/>
      <c r="C176" s="64"/>
      <c r="D176" s="215" t="s">
        <v>884</v>
      </c>
      <c r="E176" s="64"/>
      <c r="F176" s="216" t="s">
        <v>274</v>
      </c>
      <c r="G176" s="64"/>
      <c r="H176" s="64"/>
      <c r="I176" s="171"/>
      <c r="J176" s="64"/>
      <c r="K176" s="64"/>
      <c r="L176" s="62"/>
      <c r="M176" s="217"/>
      <c r="N176" s="43"/>
      <c r="O176" s="43"/>
      <c r="P176" s="43"/>
      <c r="Q176" s="43"/>
      <c r="R176" s="43"/>
      <c r="S176" s="43"/>
      <c r="T176" s="79"/>
      <c r="AT176" s="24" t="s">
        <v>884</v>
      </c>
      <c r="AU176" s="24" t="s">
        <v>812</v>
      </c>
    </row>
    <row r="177" spans="2:65" s="1" customFormat="1" ht="27">
      <c r="B177" s="42"/>
      <c r="C177" s="64"/>
      <c r="D177" s="220" t="s">
        <v>913</v>
      </c>
      <c r="E177" s="64"/>
      <c r="F177" s="242" t="s">
        <v>184</v>
      </c>
      <c r="G177" s="64"/>
      <c r="H177" s="64"/>
      <c r="I177" s="171"/>
      <c r="J177" s="64"/>
      <c r="K177" s="64"/>
      <c r="L177" s="62"/>
      <c r="M177" s="217"/>
      <c r="N177" s="43"/>
      <c r="O177" s="43"/>
      <c r="P177" s="43"/>
      <c r="Q177" s="43"/>
      <c r="R177" s="43"/>
      <c r="S177" s="43"/>
      <c r="T177" s="79"/>
      <c r="AT177" s="24" t="s">
        <v>913</v>
      </c>
      <c r="AU177" s="24" t="s">
        <v>812</v>
      </c>
    </row>
    <row r="178" spans="2:65" s="1" customFormat="1" ht="22.5" customHeight="1">
      <c r="B178" s="42"/>
      <c r="C178" s="203" t="s">
        <v>1022</v>
      </c>
      <c r="D178" s="203" t="s">
        <v>877</v>
      </c>
      <c r="E178" s="204" t="s">
        <v>276</v>
      </c>
      <c r="F178" s="205" t="s">
        <v>277</v>
      </c>
      <c r="G178" s="206" t="s">
        <v>925</v>
      </c>
      <c r="H178" s="207">
        <v>95</v>
      </c>
      <c r="I178" s="208"/>
      <c r="J178" s="209">
        <f>ROUND(I178*H178,2)</f>
        <v>0</v>
      </c>
      <c r="K178" s="205" t="s">
        <v>176</v>
      </c>
      <c r="L178" s="62"/>
      <c r="M178" s="210" t="s">
        <v>801</v>
      </c>
      <c r="N178" s="211" t="s">
        <v>773</v>
      </c>
      <c r="O178" s="43"/>
      <c r="P178" s="212">
        <f>O178*H178</f>
        <v>0</v>
      </c>
      <c r="Q178" s="212">
        <v>0</v>
      </c>
      <c r="R178" s="212">
        <f>Q178*H178</f>
        <v>0</v>
      </c>
      <c r="S178" s="212">
        <v>0</v>
      </c>
      <c r="T178" s="213">
        <f>S178*H178</f>
        <v>0</v>
      </c>
      <c r="AR178" s="24" t="s">
        <v>967</v>
      </c>
      <c r="AT178" s="24" t="s">
        <v>877</v>
      </c>
      <c r="AU178" s="24" t="s">
        <v>812</v>
      </c>
      <c r="AY178" s="24" t="s">
        <v>874</v>
      </c>
      <c r="BE178" s="214">
        <f>IF(N178="základní",J178,0)</f>
        <v>0</v>
      </c>
      <c r="BF178" s="214">
        <f>IF(N178="snížená",J178,0)</f>
        <v>0</v>
      </c>
      <c r="BG178" s="214">
        <f>IF(N178="zákl. přenesená",J178,0)</f>
        <v>0</v>
      </c>
      <c r="BH178" s="214">
        <f>IF(N178="sníž. přenesená",J178,0)</f>
        <v>0</v>
      </c>
      <c r="BI178" s="214">
        <f>IF(N178="nulová",J178,0)</f>
        <v>0</v>
      </c>
      <c r="BJ178" s="24" t="s">
        <v>810</v>
      </c>
      <c r="BK178" s="214">
        <f>ROUND(I178*H178,2)</f>
        <v>0</v>
      </c>
      <c r="BL178" s="24" t="s">
        <v>967</v>
      </c>
      <c r="BM178" s="24" t="s">
        <v>278</v>
      </c>
    </row>
    <row r="179" spans="2:65" s="1" customFormat="1" ht="27">
      <c r="B179" s="42"/>
      <c r="C179" s="64"/>
      <c r="D179" s="215" t="s">
        <v>884</v>
      </c>
      <c r="E179" s="64"/>
      <c r="F179" s="216" t="s">
        <v>279</v>
      </c>
      <c r="G179" s="64"/>
      <c r="H179" s="64"/>
      <c r="I179" s="171"/>
      <c r="J179" s="64"/>
      <c r="K179" s="64"/>
      <c r="L179" s="62"/>
      <c r="M179" s="217"/>
      <c r="N179" s="43"/>
      <c r="O179" s="43"/>
      <c r="P179" s="43"/>
      <c r="Q179" s="43"/>
      <c r="R179" s="43"/>
      <c r="S179" s="43"/>
      <c r="T179" s="79"/>
      <c r="AT179" s="24" t="s">
        <v>884</v>
      </c>
      <c r="AU179" s="24" t="s">
        <v>812</v>
      </c>
    </row>
    <row r="180" spans="2:65" s="1" customFormat="1" ht="27">
      <c r="B180" s="42"/>
      <c r="C180" s="64"/>
      <c r="D180" s="220" t="s">
        <v>913</v>
      </c>
      <c r="E180" s="64"/>
      <c r="F180" s="242" t="s">
        <v>179</v>
      </c>
      <c r="G180" s="64"/>
      <c r="H180" s="64"/>
      <c r="I180" s="171"/>
      <c r="J180" s="64"/>
      <c r="K180" s="64"/>
      <c r="L180" s="62"/>
      <c r="M180" s="217"/>
      <c r="N180" s="43"/>
      <c r="O180" s="43"/>
      <c r="P180" s="43"/>
      <c r="Q180" s="43"/>
      <c r="R180" s="43"/>
      <c r="S180" s="43"/>
      <c r="T180" s="79"/>
      <c r="AT180" s="24" t="s">
        <v>913</v>
      </c>
      <c r="AU180" s="24" t="s">
        <v>812</v>
      </c>
    </row>
    <row r="181" spans="2:65" s="1" customFormat="1" ht="22.5" customHeight="1">
      <c r="B181" s="42"/>
      <c r="C181" s="232" t="s">
        <v>1026</v>
      </c>
      <c r="D181" s="232" t="s">
        <v>902</v>
      </c>
      <c r="E181" s="233" t="s">
        <v>280</v>
      </c>
      <c r="F181" s="234" t="s">
        <v>281</v>
      </c>
      <c r="G181" s="235" t="s">
        <v>925</v>
      </c>
      <c r="H181" s="236">
        <v>95</v>
      </c>
      <c r="I181" s="237"/>
      <c r="J181" s="238">
        <f>ROUND(I181*H181,2)</f>
        <v>0</v>
      </c>
      <c r="K181" s="234" t="s">
        <v>801</v>
      </c>
      <c r="L181" s="239"/>
      <c r="M181" s="240" t="s">
        <v>801</v>
      </c>
      <c r="N181" s="241" t="s">
        <v>773</v>
      </c>
      <c r="O181" s="43"/>
      <c r="P181" s="212">
        <f>O181*H181</f>
        <v>0</v>
      </c>
      <c r="Q181" s="212">
        <v>0</v>
      </c>
      <c r="R181" s="212">
        <f>Q181*H181</f>
        <v>0</v>
      </c>
      <c r="S181" s="212">
        <v>0</v>
      </c>
      <c r="T181" s="213">
        <f>S181*H181</f>
        <v>0</v>
      </c>
      <c r="AR181" s="24" t="s">
        <v>1026</v>
      </c>
      <c r="AT181" s="24" t="s">
        <v>902</v>
      </c>
      <c r="AU181" s="24" t="s">
        <v>812</v>
      </c>
      <c r="AY181" s="24" t="s">
        <v>874</v>
      </c>
      <c r="BE181" s="214">
        <f>IF(N181="základní",J181,0)</f>
        <v>0</v>
      </c>
      <c r="BF181" s="214">
        <f>IF(N181="snížená",J181,0)</f>
        <v>0</v>
      </c>
      <c r="BG181" s="214">
        <f>IF(N181="zákl. přenesená",J181,0)</f>
        <v>0</v>
      </c>
      <c r="BH181" s="214">
        <f>IF(N181="sníž. přenesená",J181,0)</f>
        <v>0</v>
      </c>
      <c r="BI181" s="214">
        <f>IF(N181="nulová",J181,0)</f>
        <v>0</v>
      </c>
      <c r="BJ181" s="24" t="s">
        <v>810</v>
      </c>
      <c r="BK181" s="214">
        <f>ROUND(I181*H181,2)</f>
        <v>0</v>
      </c>
      <c r="BL181" s="24" t="s">
        <v>967</v>
      </c>
      <c r="BM181" s="24" t="s">
        <v>282</v>
      </c>
    </row>
    <row r="182" spans="2:65" s="1" customFormat="1">
      <c r="B182" s="42"/>
      <c r="C182" s="64"/>
      <c r="D182" s="215" t="s">
        <v>884</v>
      </c>
      <c r="E182" s="64"/>
      <c r="F182" s="216" t="s">
        <v>283</v>
      </c>
      <c r="G182" s="64"/>
      <c r="H182" s="64"/>
      <c r="I182" s="171"/>
      <c r="J182" s="64"/>
      <c r="K182" s="64"/>
      <c r="L182" s="62"/>
      <c r="M182" s="217"/>
      <c r="N182" s="43"/>
      <c r="O182" s="43"/>
      <c r="P182" s="43"/>
      <c r="Q182" s="43"/>
      <c r="R182" s="43"/>
      <c r="S182" s="43"/>
      <c r="T182" s="79"/>
      <c r="AT182" s="24" t="s">
        <v>884</v>
      </c>
      <c r="AU182" s="24" t="s">
        <v>812</v>
      </c>
    </row>
    <row r="183" spans="2:65" s="1" customFormat="1" ht="27">
      <c r="B183" s="42"/>
      <c r="C183" s="64"/>
      <c r="D183" s="220" t="s">
        <v>913</v>
      </c>
      <c r="E183" s="64"/>
      <c r="F183" s="242" t="s">
        <v>184</v>
      </c>
      <c r="G183" s="64"/>
      <c r="H183" s="64"/>
      <c r="I183" s="171"/>
      <c r="J183" s="64"/>
      <c r="K183" s="64"/>
      <c r="L183" s="62"/>
      <c r="M183" s="217"/>
      <c r="N183" s="43"/>
      <c r="O183" s="43"/>
      <c r="P183" s="43"/>
      <c r="Q183" s="43"/>
      <c r="R183" s="43"/>
      <c r="S183" s="43"/>
      <c r="T183" s="79"/>
      <c r="AT183" s="24" t="s">
        <v>913</v>
      </c>
      <c r="AU183" s="24" t="s">
        <v>812</v>
      </c>
    </row>
    <row r="184" spans="2:65" s="1" customFormat="1" ht="22.5" customHeight="1">
      <c r="B184" s="42"/>
      <c r="C184" s="232" t="s">
        <v>1029</v>
      </c>
      <c r="D184" s="232" t="s">
        <v>902</v>
      </c>
      <c r="E184" s="233" t="s">
        <v>284</v>
      </c>
      <c r="F184" s="234" t="s">
        <v>285</v>
      </c>
      <c r="G184" s="235" t="s">
        <v>948</v>
      </c>
      <c r="H184" s="236">
        <v>3</v>
      </c>
      <c r="I184" s="237"/>
      <c r="J184" s="238">
        <f>ROUND(I184*H184,2)</f>
        <v>0</v>
      </c>
      <c r="K184" s="234" t="s">
        <v>801</v>
      </c>
      <c r="L184" s="239"/>
      <c r="M184" s="240" t="s">
        <v>801</v>
      </c>
      <c r="N184" s="241" t="s">
        <v>773</v>
      </c>
      <c r="O184" s="43"/>
      <c r="P184" s="212">
        <f>O184*H184</f>
        <v>0</v>
      </c>
      <c r="Q184" s="212">
        <v>0</v>
      </c>
      <c r="R184" s="212">
        <f>Q184*H184</f>
        <v>0</v>
      </c>
      <c r="S184" s="212">
        <v>0</v>
      </c>
      <c r="T184" s="213">
        <f>S184*H184</f>
        <v>0</v>
      </c>
      <c r="AR184" s="24" t="s">
        <v>1026</v>
      </c>
      <c r="AT184" s="24" t="s">
        <v>902</v>
      </c>
      <c r="AU184" s="24" t="s">
        <v>812</v>
      </c>
      <c r="AY184" s="24" t="s">
        <v>874</v>
      </c>
      <c r="BE184" s="214">
        <f>IF(N184="základní",J184,0)</f>
        <v>0</v>
      </c>
      <c r="BF184" s="214">
        <f>IF(N184="snížená",J184,0)</f>
        <v>0</v>
      </c>
      <c r="BG184" s="214">
        <f>IF(N184="zákl. přenesená",J184,0)</f>
        <v>0</v>
      </c>
      <c r="BH184" s="214">
        <f>IF(N184="sníž. přenesená",J184,0)</f>
        <v>0</v>
      </c>
      <c r="BI184" s="214">
        <f>IF(N184="nulová",J184,0)</f>
        <v>0</v>
      </c>
      <c r="BJ184" s="24" t="s">
        <v>810</v>
      </c>
      <c r="BK184" s="214">
        <f>ROUND(I184*H184,2)</f>
        <v>0</v>
      </c>
      <c r="BL184" s="24" t="s">
        <v>967</v>
      </c>
      <c r="BM184" s="24" t="s">
        <v>286</v>
      </c>
    </row>
    <row r="185" spans="2:65" s="1" customFormat="1">
      <c r="B185" s="42"/>
      <c r="C185" s="64"/>
      <c r="D185" s="215" t="s">
        <v>884</v>
      </c>
      <c r="E185" s="64"/>
      <c r="F185" s="216" t="s">
        <v>285</v>
      </c>
      <c r="G185" s="64"/>
      <c r="H185" s="64"/>
      <c r="I185" s="171"/>
      <c r="J185" s="64"/>
      <c r="K185" s="64"/>
      <c r="L185" s="62"/>
      <c r="M185" s="217"/>
      <c r="N185" s="43"/>
      <c r="O185" s="43"/>
      <c r="P185" s="43"/>
      <c r="Q185" s="43"/>
      <c r="R185" s="43"/>
      <c r="S185" s="43"/>
      <c r="T185" s="79"/>
      <c r="AT185" s="24" t="s">
        <v>884</v>
      </c>
      <c r="AU185" s="24" t="s">
        <v>812</v>
      </c>
    </row>
    <row r="186" spans="2:65" s="1" customFormat="1" ht="27">
      <c r="B186" s="42"/>
      <c r="C186" s="64"/>
      <c r="D186" s="220" t="s">
        <v>913</v>
      </c>
      <c r="E186" s="64"/>
      <c r="F186" s="242" t="s">
        <v>184</v>
      </c>
      <c r="G186" s="64"/>
      <c r="H186" s="64"/>
      <c r="I186" s="171"/>
      <c r="J186" s="64"/>
      <c r="K186" s="64"/>
      <c r="L186" s="62"/>
      <c r="M186" s="217"/>
      <c r="N186" s="43"/>
      <c r="O186" s="43"/>
      <c r="P186" s="43"/>
      <c r="Q186" s="43"/>
      <c r="R186" s="43"/>
      <c r="S186" s="43"/>
      <c r="T186" s="79"/>
      <c r="AT186" s="24" t="s">
        <v>913</v>
      </c>
      <c r="AU186" s="24" t="s">
        <v>812</v>
      </c>
    </row>
    <row r="187" spans="2:65" s="1" customFormat="1" ht="22.5" customHeight="1">
      <c r="B187" s="42"/>
      <c r="C187" s="203" t="s">
        <v>1032</v>
      </c>
      <c r="D187" s="203" t="s">
        <v>877</v>
      </c>
      <c r="E187" s="204" t="s">
        <v>287</v>
      </c>
      <c r="F187" s="205" t="s">
        <v>288</v>
      </c>
      <c r="G187" s="206" t="s">
        <v>925</v>
      </c>
      <c r="H187" s="207">
        <v>6</v>
      </c>
      <c r="I187" s="208"/>
      <c r="J187" s="209">
        <f>ROUND(I187*H187,2)</f>
        <v>0</v>
      </c>
      <c r="K187" s="205" t="s">
        <v>176</v>
      </c>
      <c r="L187" s="62"/>
      <c r="M187" s="210" t="s">
        <v>801</v>
      </c>
      <c r="N187" s="211" t="s">
        <v>773</v>
      </c>
      <c r="O187" s="43"/>
      <c r="P187" s="212">
        <f>O187*H187</f>
        <v>0</v>
      </c>
      <c r="Q187" s="212">
        <v>0</v>
      </c>
      <c r="R187" s="212">
        <f>Q187*H187</f>
        <v>0</v>
      </c>
      <c r="S187" s="212">
        <v>0</v>
      </c>
      <c r="T187" s="213">
        <f>S187*H187</f>
        <v>0</v>
      </c>
      <c r="AR187" s="24" t="s">
        <v>967</v>
      </c>
      <c r="AT187" s="24" t="s">
        <v>877</v>
      </c>
      <c r="AU187" s="24" t="s">
        <v>812</v>
      </c>
      <c r="AY187" s="24" t="s">
        <v>874</v>
      </c>
      <c r="BE187" s="214">
        <f>IF(N187="základní",J187,0)</f>
        <v>0</v>
      </c>
      <c r="BF187" s="214">
        <f>IF(N187="snížená",J187,0)</f>
        <v>0</v>
      </c>
      <c r="BG187" s="214">
        <f>IF(N187="zákl. přenesená",J187,0)</f>
        <v>0</v>
      </c>
      <c r="BH187" s="214">
        <f>IF(N187="sníž. přenesená",J187,0)</f>
        <v>0</v>
      </c>
      <c r="BI187" s="214">
        <f>IF(N187="nulová",J187,0)</f>
        <v>0</v>
      </c>
      <c r="BJ187" s="24" t="s">
        <v>810</v>
      </c>
      <c r="BK187" s="214">
        <f>ROUND(I187*H187,2)</f>
        <v>0</v>
      </c>
      <c r="BL187" s="24" t="s">
        <v>967</v>
      </c>
      <c r="BM187" s="24" t="s">
        <v>289</v>
      </c>
    </row>
    <row r="188" spans="2:65" s="1" customFormat="1" ht="27">
      <c r="B188" s="42"/>
      <c r="C188" s="64"/>
      <c r="D188" s="215" t="s">
        <v>884</v>
      </c>
      <c r="E188" s="64"/>
      <c r="F188" s="216" t="s">
        <v>290</v>
      </c>
      <c r="G188" s="64"/>
      <c r="H188" s="64"/>
      <c r="I188" s="171"/>
      <c r="J188" s="64"/>
      <c r="K188" s="64"/>
      <c r="L188" s="62"/>
      <c r="M188" s="217"/>
      <c r="N188" s="43"/>
      <c r="O188" s="43"/>
      <c r="P188" s="43"/>
      <c r="Q188" s="43"/>
      <c r="R188" s="43"/>
      <c r="S188" s="43"/>
      <c r="T188" s="79"/>
      <c r="AT188" s="24" t="s">
        <v>884</v>
      </c>
      <c r="AU188" s="24" t="s">
        <v>812</v>
      </c>
    </row>
    <row r="189" spans="2:65" s="1" customFormat="1" ht="27">
      <c r="B189" s="42"/>
      <c r="C189" s="64"/>
      <c r="D189" s="220" t="s">
        <v>913</v>
      </c>
      <c r="E189" s="64"/>
      <c r="F189" s="242" t="s">
        <v>179</v>
      </c>
      <c r="G189" s="64"/>
      <c r="H189" s="64"/>
      <c r="I189" s="171"/>
      <c r="J189" s="64"/>
      <c r="K189" s="64"/>
      <c r="L189" s="62"/>
      <c r="M189" s="217"/>
      <c r="N189" s="43"/>
      <c r="O189" s="43"/>
      <c r="P189" s="43"/>
      <c r="Q189" s="43"/>
      <c r="R189" s="43"/>
      <c r="S189" s="43"/>
      <c r="T189" s="79"/>
      <c r="AT189" s="24" t="s">
        <v>913</v>
      </c>
      <c r="AU189" s="24" t="s">
        <v>812</v>
      </c>
    </row>
    <row r="190" spans="2:65" s="1" customFormat="1" ht="22.5" customHeight="1">
      <c r="B190" s="42"/>
      <c r="C190" s="232" t="s">
        <v>1035</v>
      </c>
      <c r="D190" s="232" t="s">
        <v>902</v>
      </c>
      <c r="E190" s="233" t="s">
        <v>291</v>
      </c>
      <c r="F190" s="234" t="s">
        <v>292</v>
      </c>
      <c r="G190" s="235" t="s">
        <v>925</v>
      </c>
      <c r="H190" s="236">
        <v>6</v>
      </c>
      <c r="I190" s="237"/>
      <c r="J190" s="238">
        <f>ROUND(I190*H190,2)</f>
        <v>0</v>
      </c>
      <c r="K190" s="234" t="s">
        <v>801</v>
      </c>
      <c r="L190" s="239"/>
      <c r="M190" s="240" t="s">
        <v>801</v>
      </c>
      <c r="N190" s="241" t="s">
        <v>773</v>
      </c>
      <c r="O190" s="43"/>
      <c r="P190" s="212">
        <f>O190*H190</f>
        <v>0</v>
      </c>
      <c r="Q190" s="212">
        <v>0</v>
      </c>
      <c r="R190" s="212">
        <f>Q190*H190</f>
        <v>0</v>
      </c>
      <c r="S190" s="212">
        <v>0</v>
      </c>
      <c r="T190" s="213">
        <f>S190*H190</f>
        <v>0</v>
      </c>
      <c r="AR190" s="24" t="s">
        <v>1026</v>
      </c>
      <c r="AT190" s="24" t="s">
        <v>902</v>
      </c>
      <c r="AU190" s="24" t="s">
        <v>812</v>
      </c>
      <c r="AY190" s="24" t="s">
        <v>874</v>
      </c>
      <c r="BE190" s="214">
        <f>IF(N190="základní",J190,0)</f>
        <v>0</v>
      </c>
      <c r="BF190" s="214">
        <f>IF(N190="snížená",J190,0)</f>
        <v>0</v>
      </c>
      <c r="BG190" s="214">
        <f>IF(N190="zákl. přenesená",J190,0)</f>
        <v>0</v>
      </c>
      <c r="BH190" s="214">
        <f>IF(N190="sníž. přenesená",J190,0)</f>
        <v>0</v>
      </c>
      <c r="BI190" s="214">
        <f>IF(N190="nulová",J190,0)</f>
        <v>0</v>
      </c>
      <c r="BJ190" s="24" t="s">
        <v>810</v>
      </c>
      <c r="BK190" s="214">
        <f>ROUND(I190*H190,2)</f>
        <v>0</v>
      </c>
      <c r="BL190" s="24" t="s">
        <v>967</v>
      </c>
      <c r="BM190" s="24" t="s">
        <v>293</v>
      </c>
    </row>
    <row r="191" spans="2:65" s="1" customFormat="1">
      <c r="B191" s="42"/>
      <c r="C191" s="64"/>
      <c r="D191" s="215" t="s">
        <v>884</v>
      </c>
      <c r="E191" s="64"/>
      <c r="F191" s="216" t="s">
        <v>292</v>
      </c>
      <c r="G191" s="64"/>
      <c r="H191" s="64"/>
      <c r="I191" s="171"/>
      <c r="J191" s="64"/>
      <c r="K191" s="64"/>
      <c r="L191" s="62"/>
      <c r="M191" s="217"/>
      <c r="N191" s="43"/>
      <c r="O191" s="43"/>
      <c r="P191" s="43"/>
      <c r="Q191" s="43"/>
      <c r="R191" s="43"/>
      <c r="S191" s="43"/>
      <c r="T191" s="79"/>
      <c r="AT191" s="24" t="s">
        <v>884</v>
      </c>
      <c r="AU191" s="24" t="s">
        <v>812</v>
      </c>
    </row>
    <row r="192" spans="2:65" s="1" customFormat="1" ht="27">
      <c r="B192" s="42"/>
      <c r="C192" s="64"/>
      <c r="D192" s="220" t="s">
        <v>913</v>
      </c>
      <c r="E192" s="64"/>
      <c r="F192" s="242" t="s">
        <v>184</v>
      </c>
      <c r="G192" s="64"/>
      <c r="H192" s="64"/>
      <c r="I192" s="171"/>
      <c r="J192" s="64"/>
      <c r="K192" s="64"/>
      <c r="L192" s="62"/>
      <c r="M192" s="217"/>
      <c r="N192" s="43"/>
      <c r="O192" s="43"/>
      <c r="P192" s="43"/>
      <c r="Q192" s="43"/>
      <c r="R192" s="43"/>
      <c r="S192" s="43"/>
      <c r="T192" s="79"/>
      <c r="AT192" s="24" t="s">
        <v>913</v>
      </c>
      <c r="AU192" s="24" t="s">
        <v>812</v>
      </c>
    </row>
    <row r="193" spans="2:65" s="1" customFormat="1" ht="22.5" customHeight="1">
      <c r="B193" s="42"/>
      <c r="C193" s="203" t="s">
        <v>1038</v>
      </c>
      <c r="D193" s="203" t="s">
        <v>877</v>
      </c>
      <c r="E193" s="204" t="s">
        <v>294</v>
      </c>
      <c r="F193" s="205" t="s">
        <v>295</v>
      </c>
      <c r="G193" s="206" t="s">
        <v>925</v>
      </c>
      <c r="H193" s="207">
        <v>42</v>
      </c>
      <c r="I193" s="208"/>
      <c r="J193" s="209">
        <f>ROUND(I193*H193,2)</f>
        <v>0</v>
      </c>
      <c r="K193" s="205" t="s">
        <v>176</v>
      </c>
      <c r="L193" s="62"/>
      <c r="M193" s="210" t="s">
        <v>801</v>
      </c>
      <c r="N193" s="211" t="s">
        <v>773</v>
      </c>
      <c r="O193" s="43"/>
      <c r="P193" s="212">
        <f>O193*H193</f>
        <v>0</v>
      </c>
      <c r="Q193" s="212">
        <v>0</v>
      </c>
      <c r="R193" s="212">
        <f>Q193*H193</f>
        <v>0</v>
      </c>
      <c r="S193" s="212">
        <v>0</v>
      </c>
      <c r="T193" s="213">
        <f>S193*H193</f>
        <v>0</v>
      </c>
      <c r="AR193" s="24" t="s">
        <v>967</v>
      </c>
      <c r="AT193" s="24" t="s">
        <v>877</v>
      </c>
      <c r="AU193" s="24" t="s">
        <v>812</v>
      </c>
      <c r="AY193" s="24" t="s">
        <v>874</v>
      </c>
      <c r="BE193" s="214">
        <f>IF(N193="základní",J193,0)</f>
        <v>0</v>
      </c>
      <c r="BF193" s="214">
        <f>IF(N193="snížená",J193,0)</f>
        <v>0</v>
      </c>
      <c r="BG193" s="214">
        <f>IF(N193="zákl. přenesená",J193,0)</f>
        <v>0</v>
      </c>
      <c r="BH193" s="214">
        <f>IF(N193="sníž. přenesená",J193,0)</f>
        <v>0</v>
      </c>
      <c r="BI193" s="214">
        <f>IF(N193="nulová",J193,0)</f>
        <v>0</v>
      </c>
      <c r="BJ193" s="24" t="s">
        <v>810</v>
      </c>
      <c r="BK193" s="214">
        <f>ROUND(I193*H193,2)</f>
        <v>0</v>
      </c>
      <c r="BL193" s="24" t="s">
        <v>967</v>
      </c>
      <c r="BM193" s="24" t="s">
        <v>296</v>
      </c>
    </row>
    <row r="194" spans="2:65" s="1" customFormat="1" ht="27">
      <c r="B194" s="42"/>
      <c r="C194" s="64"/>
      <c r="D194" s="215" t="s">
        <v>884</v>
      </c>
      <c r="E194" s="64"/>
      <c r="F194" s="216" t="s">
        <v>297</v>
      </c>
      <c r="G194" s="64"/>
      <c r="H194" s="64"/>
      <c r="I194" s="171"/>
      <c r="J194" s="64"/>
      <c r="K194" s="64"/>
      <c r="L194" s="62"/>
      <c r="M194" s="217"/>
      <c r="N194" s="43"/>
      <c r="O194" s="43"/>
      <c r="P194" s="43"/>
      <c r="Q194" s="43"/>
      <c r="R194" s="43"/>
      <c r="S194" s="43"/>
      <c r="T194" s="79"/>
      <c r="AT194" s="24" t="s">
        <v>884</v>
      </c>
      <c r="AU194" s="24" t="s">
        <v>812</v>
      </c>
    </row>
    <row r="195" spans="2:65" s="1" customFormat="1" ht="27">
      <c r="B195" s="42"/>
      <c r="C195" s="64"/>
      <c r="D195" s="220" t="s">
        <v>913</v>
      </c>
      <c r="E195" s="64"/>
      <c r="F195" s="242" t="s">
        <v>179</v>
      </c>
      <c r="G195" s="64"/>
      <c r="H195" s="64"/>
      <c r="I195" s="171"/>
      <c r="J195" s="64"/>
      <c r="K195" s="64"/>
      <c r="L195" s="62"/>
      <c r="M195" s="217"/>
      <c r="N195" s="43"/>
      <c r="O195" s="43"/>
      <c r="P195" s="43"/>
      <c r="Q195" s="43"/>
      <c r="R195" s="43"/>
      <c r="S195" s="43"/>
      <c r="T195" s="79"/>
      <c r="AT195" s="24" t="s">
        <v>913</v>
      </c>
      <c r="AU195" s="24" t="s">
        <v>812</v>
      </c>
    </row>
    <row r="196" spans="2:65" s="1" customFormat="1" ht="31.5" customHeight="1">
      <c r="B196" s="42"/>
      <c r="C196" s="232" t="s">
        <v>1041</v>
      </c>
      <c r="D196" s="232" t="s">
        <v>902</v>
      </c>
      <c r="E196" s="233" t="s">
        <v>298</v>
      </c>
      <c r="F196" s="234" t="s">
        <v>299</v>
      </c>
      <c r="G196" s="235" t="s">
        <v>925</v>
      </c>
      <c r="H196" s="236">
        <v>42</v>
      </c>
      <c r="I196" s="237"/>
      <c r="J196" s="238">
        <f>ROUND(I196*H196,2)</f>
        <v>0</v>
      </c>
      <c r="K196" s="234" t="s">
        <v>801</v>
      </c>
      <c r="L196" s="239"/>
      <c r="M196" s="240" t="s">
        <v>801</v>
      </c>
      <c r="N196" s="241" t="s">
        <v>773</v>
      </c>
      <c r="O196" s="43"/>
      <c r="P196" s="212">
        <f>O196*H196</f>
        <v>0</v>
      </c>
      <c r="Q196" s="212">
        <v>0</v>
      </c>
      <c r="R196" s="212">
        <f>Q196*H196</f>
        <v>0</v>
      </c>
      <c r="S196" s="212">
        <v>0</v>
      </c>
      <c r="T196" s="213">
        <f>S196*H196</f>
        <v>0</v>
      </c>
      <c r="AR196" s="24" t="s">
        <v>1026</v>
      </c>
      <c r="AT196" s="24" t="s">
        <v>902</v>
      </c>
      <c r="AU196" s="24" t="s">
        <v>812</v>
      </c>
      <c r="AY196" s="24" t="s">
        <v>874</v>
      </c>
      <c r="BE196" s="214">
        <f>IF(N196="základní",J196,0)</f>
        <v>0</v>
      </c>
      <c r="BF196" s="214">
        <f>IF(N196="snížená",J196,0)</f>
        <v>0</v>
      </c>
      <c r="BG196" s="214">
        <f>IF(N196="zákl. přenesená",J196,0)</f>
        <v>0</v>
      </c>
      <c r="BH196" s="214">
        <f>IF(N196="sníž. přenesená",J196,0)</f>
        <v>0</v>
      </c>
      <c r="BI196" s="214">
        <f>IF(N196="nulová",J196,0)</f>
        <v>0</v>
      </c>
      <c r="BJ196" s="24" t="s">
        <v>810</v>
      </c>
      <c r="BK196" s="214">
        <f>ROUND(I196*H196,2)</f>
        <v>0</v>
      </c>
      <c r="BL196" s="24" t="s">
        <v>967</v>
      </c>
      <c r="BM196" s="24" t="s">
        <v>300</v>
      </c>
    </row>
    <row r="197" spans="2:65" s="1" customFormat="1" ht="27">
      <c r="B197" s="42"/>
      <c r="C197" s="64"/>
      <c r="D197" s="215" t="s">
        <v>884</v>
      </c>
      <c r="E197" s="64"/>
      <c r="F197" s="216" t="s">
        <v>299</v>
      </c>
      <c r="G197" s="64"/>
      <c r="H197" s="64"/>
      <c r="I197" s="171"/>
      <c r="J197" s="64"/>
      <c r="K197" s="64"/>
      <c r="L197" s="62"/>
      <c r="M197" s="217"/>
      <c r="N197" s="43"/>
      <c r="O197" s="43"/>
      <c r="P197" s="43"/>
      <c r="Q197" s="43"/>
      <c r="R197" s="43"/>
      <c r="S197" s="43"/>
      <c r="T197" s="79"/>
      <c r="AT197" s="24" t="s">
        <v>884</v>
      </c>
      <c r="AU197" s="24" t="s">
        <v>812</v>
      </c>
    </row>
    <row r="198" spans="2:65" s="1" customFormat="1" ht="27">
      <c r="B198" s="42"/>
      <c r="C198" s="64"/>
      <c r="D198" s="220" t="s">
        <v>913</v>
      </c>
      <c r="E198" s="64"/>
      <c r="F198" s="242" t="s">
        <v>184</v>
      </c>
      <c r="G198" s="64"/>
      <c r="H198" s="64"/>
      <c r="I198" s="171"/>
      <c r="J198" s="64"/>
      <c r="K198" s="64"/>
      <c r="L198" s="62"/>
      <c r="M198" s="217"/>
      <c r="N198" s="43"/>
      <c r="O198" s="43"/>
      <c r="P198" s="43"/>
      <c r="Q198" s="43"/>
      <c r="R198" s="43"/>
      <c r="S198" s="43"/>
      <c r="T198" s="79"/>
      <c r="AT198" s="24" t="s">
        <v>913</v>
      </c>
      <c r="AU198" s="24" t="s">
        <v>812</v>
      </c>
    </row>
    <row r="199" spans="2:65" s="1" customFormat="1" ht="22.5" customHeight="1">
      <c r="B199" s="42"/>
      <c r="C199" s="203" t="s">
        <v>1044</v>
      </c>
      <c r="D199" s="203" t="s">
        <v>877</v>
      </c>
      <c r="E199" s="204" t="s">
        <v>301</v>
      </c>
      <c r="F199" s="205" t="s">
        <v>302</v>
      </c>
      <c r="G199" s="206" t="s">
        <v>925</v>
      </c>
      <c r="H199" s="207">
        <v>120</v>
      </c>
      <c r="I199" s="208"/>
      <c r="J199" s="209">
        <f>ROUND(I199*H199,2)</f>
        <v>0</v>
      </c>
      <c r="K199" s="205" t="s">
        <v>176</v>
      </c>
      <c r="L199" s="62"/>
      <c r="M199" s="210" t="s">
        <v>801</v>
      </c>
      <c r="N199" s="211" t="s">
        <v>773</v>
      </c>
      <c r="O199" s="43"/>
      <c r="P199" s="212">
        <f>O199*H199</f>
        <v>0</v>
      </c>
      <c r="Q199" s="212">
        <v>0</v>
      </c>
      <c r="R199" s="212">
        <f>Q199*H199</f>
        <v>0</v>
      </c>
      <c r="S199" s="212">
        <v>0</v>
      </c>
      <c r="T199" s="213">
        <f>S199*H199</f>
        <v>0</v>
      </c>
      <c r="AR199" s="24" t="s">
        <v>967</v>
      </c>
      <c r="AT199" s="24" t="s">
        <v>877</v>
      </c>
      <c r="AU199" s="24" t="s">
        <v>812</v>
      </c>
      <c r="AY199" s="24" t="s">
        <v>874</v>
      </c>
      <c r="BE199" s="214">
        <f>IF(N199="základní",J199,0)</f>
        <v>0</v>
      </c>
      <c r="BF199" s="214">
        <f>IF(N199="snížená",J199,0)</f>
        <v>0</v>
      </c>
      <c r="BG199" s="214">
        <f>IF(N199="zákl. přenesená",J199,0)</f>
        <v>0</v>
      </c>
      <c r="BH199" s="214">
        <f>IF(N199="sníž. přenesená",J199,0)</f>
        <v>0</v>
      </c>
      <c r="BI199" s="214">
        <f>IF(N199="nulová",J199,0)</f>
        <v>0</v>
      </c>
      <c r="BJ199" s="24" t="s">
        <v>810</v>
      </c>
      <c r="BK199" s="214">
        <f>ROUND(I199*H199,2)</f>
        <v>0</v>
      </c>
      <c r="BL199" s="24" t="s">
        <v>967</v>
      </c>
      <c r="BM199" s="24" t="s">
        <v>303</v>
      </c>
    </row>
    <row r="200" spans="2:65" s="1" customFormat="1" ht="27">
      <c r="B200" s="42"/>
      <c r="C200" s="64"/>
      <c r="D200" s="215" t="s">
        <v>884</v>
      </c>
      <c r="E200" s="64"/>
      <c r="F200" s="216" t="s">
        <v>304</v>
      </c>
      <c r="G200" s="64"/>
      <c r="H200" s="64"/>
      <c r="I200" s="171"/>
      <c r="J200" s="64"/>
      <c r="K200" s="64"/>
      <c r="L200" s="62"/>
      <c r="M200" s="217"/>
      <c r="N200" s="43"/>
      <c r="O200" s="43"/>
      <c r="P200" s="43"/>
      <c r="Q200" s="43"/>
      <c r="R200" s="43"/>
      <c r="S200" s="43"/>
      <c r="T200" s="79"/>
      <c r="AT200" s="24" t="s">
        <v>884</v>
      </c>
      <c r="AU200" s="24" t="s">
        <v>812</v>
      </c>
    </row>
    <row r="201" spans="2:65" s="1" customFormat="1" ht="27">
      <c r="B201" s="42"/>
      <c r="C201" s="64"/>
      <c r="D201" s="220" t="s">
        <v>913</v>
      </c>
      <c r="E201" s="64"/>
      <c r="F201" s="242" t="s">
        <v>179</v>
      </c>
      <c r="G201" s="64"/>
      <c r="H201" s="64"/>
      <c r="I201" s="171"/>
      <c r="J201" s="64"/>
      <c r="K201" s="64"/>
      <c r="L201" s="62"/>
      <c r="M201" s="217"/>
      <c r="N201" s="43"/>
      <c r="O201" s="43"/>
      <c r="P201" s="43"/>
      <c r="Q201" s="43"/>
      <c r="R201" s="43"/>
      <c r="S201" s="43"/>
      <c r="T201" s="79"/>
      <c r="AT201" s="24" t="s">
        <v>913</v>
      </c>
      <c r="AU201" s="24" t="s">
        <v>812</v>
      </c>
    </row>
    <row r="202" spans="2:65" s="1" customFormat="1" ht="31.5" customHeight="1">
      <c r="B202" s="42"/>
      <c r="C202" s="232" t="s">
        <v>1047</v>
      </c>
      <c r="D202" s="232" t="s">
        <v>902</v>
      </c>
      <c r="E202" s="233" t="s">
        <v>305</v>
      </c>
      <c r="F202" s="234" t="s">
        <v>306</v>
      </c>
      <c r="G202" s="235" t="s">
        <v>925</v>
      </c>
      <c r="H202" s="236">
        <v>120</v>
      </c>
      <c r="I202" s="237"/>
      <c r="J202" s="238">
        <f>ROUND(I202*H202,2)</f>
        <v>0</v>
      </c>
      <c r="K202" s="234" t="s">
        <v>801</v>
      </c>
      <c r="L202" s="239"/>
      <c r="M202" s="240" t="s">
        <v>801</v>
      </c>
      <c r="N202" s="241" t="s">
        <v>773</v>
      </c>
      <c r="O202" s="43"/>
      <c r="P202" s="212">
        <f>O202*H202</f>
        <v>0</v>
      </c>
      <c r="Q202" s="212">
        <v>0</v>
      </c>
      <c r="R202" s="212">
        <f>Q202*H202</f>
        <v>0</v>
      </c>
      <c r="S202" s="212">
        <v>0</v>
      </c>
      <c r="T202" s="213">
        <f>S202*H202</f>
        <v>0</v>
      </c>
      <c r="AR202" s="24" t="s">
        <v>1026</v>
      </c>
      <c r="AT202" s="24" t="s">
        <v>902</v>
      </c>
      <c r="AU202" s="24" t="s">
        <v>812</v>
      </c>
      <c r="AY202" s="24" t="s">
        <v>874</v>
      </c>
      <c r="BE202" s="214">
        <f>IF(N202="základní",J202,0)</f>
        <v>0</v>
      </c>
      <c r="BF202" s="214">
        <f>IF(N202="snížená",J202,0)</f>
        <v>0</v>
      </c>
      <c r="BG202" s="214">
        <f>IF(N202="zákl. přenesená",J202,0)</f>
        <v>0</v>
      </c>
      <c r="BH202" s="214">
        <f>IF(N202="sníž. přenesená",J202,0)</f>
        <v>0</v>
      </c>
      <c r="BI202" s="214">
        <f>IF(N202="nulová",J202,0)</f>
        <v>0</v>
      </c>
      <c r="BJ202" s="24" t="s">
        <v>810</v>
      </c>
      <c r="BK202" s="214">
        <f>ROUND(I202*H202,2)</f>
        <v>0</v>
      </c>
      <c r="BL202" s="24" t="s">
        <v>967</v>
      </c>
      <c r="BM202" s="24" t="s">
        <v>307</v>
      </c>
    </row>
    <row r="203" spans="2:65" s="1" customFormat="1" ht="27">
      <c r="B203" s="42"/>
      <c r="C203" s="64"/>
      <c r="D203" s="215" t="s">
        <v>884</v>
      </c>
      <c r="E203" s="64"/>
      <c r="F203" s="216" t="s">
        <v>306</v>
      </c>
      <c r="G203" s="64"/>
      <c r="H203" s="64"/>
      <c r="I203" s="171"/>
      <c r="J203" s="64"/>
      <c r="K203" s="64"/>
      <c r="L203" s="62"/>
      <c r="M203" s="217"/>
      <c r="N203" s="43"/>
      <c r="O203" s="43"/>
      <c r="P203" s="43"/>
      <c r="Q203" s="43"/>
      <c r="R203" s="43"/>
      <c r="S203" s="43"/>
      <c r="T203" s="79"/>
      <c r="AT203" s="24" t="s">
        <v>884</v>
      </c>
      <c r="AU203" s="24" t="s">
        <v>812</v>
      </c>
    </row>
    <row r="204" spans="2:65" s="1" customFormat="1" ht="27">
      <c r="B204" s="42"/>
      <c r="C204" s="64"/>
      <c r="D204" s="220" t="s">
        <v>913</v>
      </c>
      <c r="E204" s="64"/>
      <c r="F204" s="242" t="s">
        <v>184</v>
      </c>
      <c r="G204" s="64"/>
      <c r="H204" s="64"/>
      <c r="I204" s="171"/>
      <c r="J204" s="64"/>
      <c r="K204" s="64"/>
      <c r="L204" s="62"/>
      <c r="M204" s="217"/>
      <c r="N204" s="43"/>
      <c r="O204" s="43"/>
      <c r="P204" s="43"/>
      <c r="Q204" s="43"/>
      <c r="R204" s="43"/>
      <c r="S204" s="43"/>
      <c r="T204" s="79"/>
      <c r="AT204" s="24" t="s">
        <v>913</v>
      </c>
      <c r="AU204" s="24" t="s">
        <v>812</v>
      </c>
    </row>
    <row r="205" spans="2:65" s="1" customFormat="1" ht="22.5" customHeight="1">
      <c r="B205" s="42"/>
      <c r="C205" s="203" t="s">
        <v>1050</v>
      </c>
      <c r="D205" s="203" t="s">
        <v>877</v>
      </c>
      <c r="E205" s="204" t="s">
        <v>308</v>
      </c>
      <c r="F205" s="205" t="s">
        <v>309</v>
      </c>
      <c r="G205" s="206" t="s">
        <v>925</v>
      </c>
      <c r="H205" s="207">
        <v>76</v>
      </c>
      <c r="I205" s="208"/>
      <c r="J205" s="209">
        <f>ROUND(I205*H205,2)</f>
        <v>0</v>
      </c>
      <c r="K205" s="205" t="s">
        <v>176</v>
      </c>
      <c r="L205" s="62"/>
      <c r="M205" s="210" t="s">
        <v>801</v>
      </c>
      <c r="N205" s="211" t="s">
        <v>773</v>
      </c>
      <c r="O205" s="43"/>
      <c r="P205" s="212">
        <f>O205*H205</f>
        <v>0</v>
      </c>
      <c r="Q205" s="212">
        <v>0</v>
      </c>
      <c r="R205" s="212">
        <f>Q205*H205</f>
        <v>0</v>
      </c>
      <c r="S205" s="212">
        <v>0</v>
      </c>
      <c r="T205" s="213">
        <f>S205*H205</f>
        <v>0</v>
      </c>
      <c r="AR205" s="24" t="s">
        <v>967</v>
      </c>
      <c r="AT205" s="24" t="s">
        <v>877</v>
      </c>
      <c r="AU205" s="24" t="s">
        <v>812</v>
      </c>
      <c r="AY205" s="24" t="s">
        <v>874</v>
      </c>
      <c r="BE205" s="214">
        <f>IF(N205="základní",J205,0)</f>
        <v>0</v>
      </c>
      <c r="BF205" s="214">
        <f>IF(N205="snížená",J205,0)</f>
        <v>0</v>
      </c>
      <c r="BG205" s="214">
        <f>IF(N205="zákl. přenesená",J205,0)</f>
        <v>0</v>
      </c>
      <c r="BH205" s="214">
        <f>IF(N205="sníž. přenesená",J205,0)</f>
        <v>0</v>
      </c>
      <c r="BI205" s="214">
        <f>IF(N205="nulová",J205,0)</f>
        <v>0</v>
      </c>
      <c r="BJ205" s="24" t="s">
        <v>810</v>
      </c>
      <c r="BK205" s="214">
        <f>ROUND(I205*H205,2)</f>
        <v>0</v>
      </c>
      <c r="BL205" s="24" t="s">
        <v>967</v>
      </c>
      <c r="BM205" s="24" t="s">
        <v>310</v>
      </c>
    </row>
    <row r="206" spans="2:65" s="1" customFormat="1" ht="27">
      <c r="B206" s="42"/>
      <c r="C206" s="64"/>
      <c r="D206" s="215" t="s">
        <v>884</v>
      </c>
      <c r="E206" s="64"/>
      <c r="F206" s="216" t="s">
        <v>311</v>
      </c>
      <c r="G206" s="64"/>
      <c r="H206" s="64"/>
      <c r="I206" s="171"/>
      <c r="J206" s="64"/>
      <c r="K206" s="64"/>
      <c r="L206" s="62"/>
      <c r="M206" s="217"/>
      <c r="N206" s="43"/>
      <c r="O206" s="43"/>
      <c r="P206" s="43"/>
      <c r="Q206" s="43"/>
      <c r="R206" s="43"/>
      <c r="S206" s="43"/>
      <c r="T206" s="79"/>
      <c r="AT206" s="24" t="s">
        <v>884</v>
      </c>
      <c r="AU206" s="24" t="s">
        <v>812</v>
      </c>
    </row>
    <row r="207" spans="2:65" s="1" customFormat="1" ht="27">
      <c r="B207" s="42"/>
      <c r="C207" s="64"/>
      <c r="D207" s="220" t="s">
        <v>913</v>
      </c>
      <c r="E207" s="64"/>
      <c r="F207" s="242" t="s">
        <v>179</v>
      </c>
      <c r="G207" s="64"/>
      <c r="H207" s="64"/>
      <c r="I207" s="171"/>
      <c r="J207" s="64"/>
      <c r="K207" s="64"/>
      <c r="L207" s="62"/>
      <c r="M207" s="217"/>
      <c r="N207" s="43"/>
      <c r="O207" s="43"/>
      <c r="P207" s="43"/>
      <c r="Q207" s="43"/>
      <c r="R207" s="43"/>
      <c r="S207" s="43"/>
      <c r="T207" s="79"/>
      <c r="AT207" s="24" t="s">
        <v>913</v>
      </c>
      <c r="AU207" s="24" t="s">
        <v>812</v>
      </c>
    </row>
    <row r="208" spans="2:65" s="1" customFormat="1" ht="31.5" customHeight="1">
      <c r="B208" s="42"/>
      <c r="C208" s="232" t="s">
        <v>1053</v>
      </c>
      <c r="D208" s="232" t="s">
        <v>902</v>
      </c>
      <c r="E208" s="233" t="s">
        <v>312</v>
      </c>
      <c r="F208" s="234" t="s">
        <v>313</v>
      </c>
      <c r="G208" s="235" t="s">
        <v>925</v>
      </c>
      <c r="H208" s="236">
        <v>76</v>
      </c>
      <c r="I208" s="237"/>
      <c r="J208" s="238">
        <f>ROUND(I208*H208,2)</f>
        <v>0</v>
      </c>
      <c r="K208" s="234" t="s">
        <v>801</v>
      </c>
      <c r="L208" s="239"/>
      <c r="M208" s="240" t="s">
        <v>801</v>
      </c>
      <c r="N208" s="241" t="s">
        <v>773</v>
      </c>
      <c r="O208" s="43"/>
      <c r="P208" s="212">
        <f>O208*H208</f>
        <v>0</v>
      </c>
      <c r="Q208" s="212">
        <v>0</v>
      </c>
      <c r="R208" s="212">
        <f>Q208*H208</f>
        <v>0</v>
      </c>
      <c r="S208" s="212">
        <v>0</v>
      </c>
      <c r="T208" s="213">
        <f>S208*H208</f>
        <v>0</v>
      </c>
      <c r="AR208" s="24" t="s">
        <v>1026</v>
      </c>
      <c r="AT208" s="24" t="s">
        <v>902</v>
      </c>
      <c r="AU208" s="24" t="s">
        <v>812</v>
      </c>
      <c r="AY208" s="24" t="s">
        <v>874</v>
      </c>
      <c r="BE208" s="214">
        <f>IF(N208="základní",J208,0)</f>
        <v>0</v>
      </c>
      <c r="BF208" s="214">
        <f>IF(N208="snížená",J208,0)</f>
        <v>0</v>
      </c>
      <c r="BG208" s="214">
        <f>IF(N208="zákl. přenesená",J208,0)</f>
        <v>0</v>
      </c>
      <c r="BH208" s="214">
        <f>IF(N208="sníž. přenesená",J208,0)</f>
        <v>0</v>
      </c>
      <c r="BI208" s="214">
        <f>IF(N208="nulová",J208,0)</f>
        <v>0</v>
      </c>
      <c r="BJ208" s="24" t="s">
        <v>810</v>
      </c>
      <c r="BK208" s="214">
        <f>ROUND(I208*H208,2)</f>
        <v>0</v>
      </c>
      <c r="BL208" s="24" t="s">
        <v>967</v>
      </c>
      <c r="BM208" s="24" t="s">
        <v>314</v>
      </c>
    </row>
    <row r="209" spans="2:65" s="1" customFormat="1" ht="27">
      <c r="B209" s="42"/>
      <c r="C209" s="64"/>
      <c r="D209" s="215" t="s">
        <v>884</v>
      </c>
      <c r="E209" s="64"/>
      <c r="F209" s="216" t="s">
        <v>313</v>
      </c>
      <c r="G209" s="64"/>
      <c r="H209" s="64"/>
      <c r="I209" s="171"/>
      <c r="J209" s="64"/>
      <c r="K209" s="64"/>
      <c r="L209" s="62"/>
      <c r="M209" s="217"/>
      <c r="N209" s="43"/>
      <c r="O209" s="43"/>
      <c r="P209" s="43"/>
      <c r="Q209" s="43"/>
      <c r="R209" s="43"/>
      <c r="S209" s="43"/>
      <c r="T209" s="79"/>
      <c r="AT209" s="24" t="s">
        <v>884</v>
      </c>
      <c r="AU209" s="24" t="s">
        <v>812</v>
      </c>
    </row>
    <row r="210" spans="2:65" s="1" customFormat="1" ht="27">
      <c r="B210" s="42"/>
      <c r="C210" s="64"/>
      <c r="D210" s="220" t="s">
        <v>913</v>
      </c>
      <c r="E210" s="64"/>
      <c r="F210" s="242" t="s">
        <v>184</v>
      </c>
      <c r="G210" s="64"/>
      <c r="H210" s="64"/>
      <c r="I210" s="171"/>
      <c r="J210" s="64"/>
      <c r="K210" s="64"/>
      <c r="L210" s="62"/>
      <c r="M210" s="217"/>
      <c r="N210" s="43"/>
      <c r="O210" s="43"/>
      <c r="P210" s="43"/>
      <c r="Q210" s="43"/>
      <c r="R210" s="43"/>
      <c r="S210" s="43"/>
      <c r="T210" s="79"/>
      <c r="AT210" s="24" t="s">
        <v>913</v>
      </c>
      <c r="AU210" s="24" t="s">
        <v>812</v>
      </c>
    </row>
    <row r="211" spans="2:65" s="1" customFormat="1" ht="22.5" customHeight="1">
      <c r="B211" s="42"/>
      <c r="C211" s="203" t="s">
        <v>1056</v>
      </c>
      <c r="D211" s="203" t="s">
        <v>877</v>
      </c>
      <c r="E211" s="204" t="s">
        <v>315</v>
      </c>
      <c r="F211" s="205" t="s">
        <v>316</v>
      </c>
      <c r="G211" s="206" t="s">
        <v>114</v>
      </c>
      <c r="H211" s="207">
        <v>10</v>
      </c>
      <c r="I211" s="208"/>
      <c r="J211" s="209">
        <f>ROUND(I211*H211,2)</f>
        <v>0</v>
      </c>
      <c r="K211" s="205" t="s">
        <v>176</v>
      </c>
      <c r="L211" s="62"/>
      <c r="M211" s="210" t="s">
        <v>801</v>
      </c>
      <c r="N211" s="211" t="s">
        <v>773</v>
      </c>
      <c r="O211" s="43"/>
      <c r="P211" s="212">
        <f>O211*H211</f>
        <v>0</v>
      </c>
      <c r="Q211" s="212">
        <v>0</v>
      </c>
      <c r="R211" s="212">
        <f>Q211*H211</f>
        <v>0</v>
      </c>
      <c r="S211" s="212">
        <v>0</v>
      </c>
      <c r="T211" s="213">
        <f>S211*H211</f>
        <v>0</v>
      </c>
      <c r="AR211" s="24" t="s">
        <v>967</v>
      </c>
      <c r="AT211" s="24" t="s">
        <v>877</v>
      </c>
      <c r="AU211" s="24" t="s">
        <v>812</v>
      </c>
      <c r="AY211" s="24" t="s">
        <v>874</v>
      </c>
      <c r="BE211" s="214">
        <f>IF(N211="základní",J211,0)</f>
        <v>0</v>
      </c>
      <c r="BF211" s="214">
        <f>IF(N211="snížená",J211,0)</f>
        <v>0</v>
      </c>
      <c r="BG211" s="214">
        <f>IF(N211="zákl. přenesená",J211,0)</f>
        <v>0</v>
      </c>
      <c r="BH211" s="214">
        <f>IF(N211="sníž. přenesená",J211,0)</f>
        <v>0</v>
      </c>
      <c r="BI211" s="214">
        <f>IF(N211="nulová",J211,0)</f>
        <v>0</v>
      </c>
      <c r="BJ211" s="24" t="s">
        <v>810</v>
      </c>
      <c r="BK211" s="214">
        <f>ROUND(I211*H211,2)</f>
        <v>0</v>
      </c>
      <c r="BL211" s="24" t="s">
        <v>967</v>
      </c>
      <c r="BM211" s="24" t="s">
        <v>317</v>
      </c>
    </row>
    <row r="212" spans="2:65" s="1" customFormat="1" ht="40.5">
      <c r="B212" s="42"/>
      <c r="C212" s="64"/>
      <c r="D212" s="215" t="s">
        <v>884</v>
      </c>
      <c r="E212" s="64"/>
      <c r="F212" s="216" t="s">
        <v>318</v>
      </c>
      <c r="G212" s="64"/>
      <c r="H212" s="64"/>
      <c r="I212" s="171"/>
      <c r="J212" s="64"/>
      <c r="K212" s="64"/>
      <c r="L212" s="62"/>
      <c r="M212" s="217"/>
      <c r="N212" s="43"/>
      <c r="O212" s="43"/>
      <c r="P212" s="43"/>
      <c r="Q212" s="43"/>
      <c r="R212" s="43"/>
      <c r="S212" s="43"/>
      <c r="T212" s="79"/>
      <c r="AT212" s="24" t="s">
        <v>884</v>
      </c>
      <c r="AU212" s="24" t="s">
        <v>812</v>
      </c>
    </row>
    <row r="213" spans="2:65" s="1" customFormat="1" ht="27">
      <c r="B213" s="42"/>
      <c r="C213" s="64"/>
      <c r="D213" s="220" t="s">
        <v>913</v>
      </c>
      <c r="E213" s="64"/>
      <c r="F213" s="242" t="s">
        <v>179</v>
      </c>
      <c r="G213" s="64"/>
      <c r="H213" s="64"/>
      <c r="I213" s="171"/>
      <c r="J213" s="64"/>
      <c r="K213" s="64"/>
      <c r="L213" s="62"/>
      <c r="M213" s="217"/>
      <c r="N213" s="43"/>
      <c r="O213" s="43"/>
      <c r="P213" s="43"/>
      <c r="Q213" s="43"/>
      <c r="R213" s="43"/>
      <c r="S213" s="43"/>
      <c r="T213" s="79"/>
      <c r="AT213" s="24" t="s">
        <v>913</v>
      </c>
      <c r="AU213" s="24" t="s">
        <v>812</v>
      </c>
    </row>
    <row r="214" spans="2:65" s="1" customFormat="1" ht="22.5" customHeight="1">
      <c r="B214" s="42"/>
      <c r="C214" s="232" t="s">
        <v>1059</v>
      </c>
      <c r="D214" s="232" t="s">
        <v>902</v>
      </c>
      <c r="E214" s="233" t="s">
        <v>319</v>
      </c>
      <c r="F214" s="234" t="s">
        <v>320</v>
      </c>
      <c r="G214" s="235" t="s">
        <v>114</v>
      </c>
      <c r="H214" s="236">
        <v>10</v>
      </c>
      <c r="I214" s="237"/>
      <c r="J214" s="238">
        <f>ROUND(I214*H214,2)</f>
        <v>0</v>
      </c>
      <c r="K214" s="234" t="s">
        <v>801</v>
      </c>
      <c r="L214" s="239"/>
      <c r="M214" s="240" t="s">
        <v>801</v>
      </c>
      <c r="N214" s="241" t="s">
        <v>773</v>
      </c>
      <c r="O214" s="43"/>
      <c r="P214" s="212">
        <f>O214*H214</f>
        <v>0</v>
      </c>
      <c r="Q214" s="212">
        <v>0</v>
      </c>
      <c r="R214" s="212">
        <f>Q214*H214</f>
        <v>0</v>
      </c>
      <c r="S214" s="212">
        <v>0</v>
      </c>
      <c r="T214" s="213">
        <f>S214*H214</f>
        <v>0</v>
      </c>
      <c r="AR214" s="24" t="s">
        <v>1026</v>
      </c>
      <c r="AT214" s="24" t="s">
        <v>902</v>
      </c>
      <c r="AU214" s="24" t="s">
        <v>812</v>
      </c>
      <c r="AY214" s="24" t="s">
        <v>874</v>
      </c>
      <c r="BE214" s="214">
        <f>IF(N214="základní",J214,0)</f>
        <v>0</v>
      </c>
      <c r="BF214" s="214">
        <f>IF(N214="snížená",J214,0)</f>
        <v>0</v>
      </c>
      <c r="BG214" s="214">
        <f>IF(N214="zákl. přenesená",J214,0)</f>
        <v>0</v>
      </c>
      <c r="BH214" s="214">
        <f>IF(N214="sníž. přenesená",J214,0)</f>
        <v>0</v>
      </c>
      <c r="BI214" s="214">
        <f>IF(N214="nulová",J214,0)</f>
        <v>0</v>
      </c>
      <c r="BJ214" s="24" t="s">
        <v>810</v>
      </c>
      <c r="BK214" s="214">
        <f>ROUND(I214*H214,2)</f>
        <v>0</v>
      </c>
      <c r="BL214" s="24" t="s">
        <v>967</v>
      </c>
      <c r="BM214" s="24" t="s">
        <v>321</v>
      </c>
    </row>
    <row r="215" spans="2:65" s="1" customFormat="1">
      <c r="B215" s="42"/>
      <c r="C215" s="64"/>
      <c r="D215" s="215" t="s">
        <v>884</v>
      </c>
      <c r="E215" s="64"/>
      <c r="F215" s="216" t="s">
        <v>320</v>
      </c>
      <c r="G215" s="64"/>
      <c r="H215" s="64"/>
      <c r="I215" s="171"/>
      <c r="J215" s="64"/>
      <c r="K215" s="64"/>
      <c r="L215" s="62"/>
      <c r="M215" s="217"/>
      <c r="N215" s="43"/>
      <c r="O215" s="43"/>
      <c r="P215" s="43"/>
      <c r="Q215" s="43"/>
      <c r="R215" s="43"/>
      <c r="S215" s="43"/>
      <c r="T215" s="79"/>
      <c r="AT215" s="24" t="s">
        <v>884</v>
      </c>
      <c r="AU215" s="24" t="s">
        <v>812</v>
      </c>
    </row>
    <row r="216" spans="2:65" s="1" customFormat="1" ht="27">
      <c r="B216" s="42"/>
      <c r="C216" s="64"/>
      <c r="D216" s="220" t="s">
        <v>913</v>
      </c>
      <c r="E216" s="64"/>
      <c r="F216" s="242" t="s">
        <v>184</v>
      </c>
      <c r="G216" s="64"/>
      <c r="H216" s="64"/>
      <c r="I216" s="171"/>
      <c r="J216" s="64"/>
      <c r="K216" s="64"/>
      <c r="L216" s="62"/>
      <c r="M216" s="217"/>
      <c r="N216" s="43"/>
      <c r="O216" s="43"/>
      <c r="P216" s="43"/>
      <c r="Q216" s="43"/>
      <c r="R216" s="43"/>
      <c r="S216" s="43"/>
      <c r="T216" s="79"/>
      <c r="AT216" s="24" t="s">
        <v>913</v>
      </c>
      <c r="AU216" s="24" t="s">
        <v>812</v>
      </c>
    </row>
    <row r="217" spans="2:65" s="1" customFormat="1" ht="22.5" customHeight="1">
      <c r="B217" s="42"/>
      <c r="C217" s="203" t="s">
        <v>1062</v>
      </c>
      <c r="D217" s="203" t="s">
        <v>877</v>
      </c>
      <c r="E217" s="204" t="s">
        <v>322</v>
      </c>
      <c r="F217" s="205" t="s">
        <v>323</v>
      </c>
      <c r="G217" s="206" t="s">
        <v>114</v>
      </c>
      <c r="H217" s="207">
        <v>3</v>
      </c>
      <c r="I217" s="208"/>
      <c r="J217" s="209">
        <f>ROUND(I217*H217,2)</f>
        <v>0</v>
      </c>
      <c r="K217" s="205" t="s">
        <v>176</v>
      </c>
      <c r="L217" s="62"/>
      <c r="M217" s="210" t="s">
        <v>801</v>
      </c>
      <c r="N217" s="211" t="s">
        <v>773</v>
      </c>
      <c r="O217" s="43"/>
      <c r="P217" s="212">
        <f>O217*H217</f>
        <v>0</v>
      </c>
      <c r="Q217" s="212">
        <v>0</v>
      </c>
      <c r="R217" s="212">
        <f>Q217*H217</f>
        <v>0</v>
      </c>
      <c r="S217" s="212">
        <v>0</v>
      </c>
      <c r="T217" s="213">
        <f>S217*H217</f>
        <v>0</v>
      </c>
      <c r="AR217" s="24" t="s">
        <v>967</v>
      </c>
      <c r="AT217" s="24" t="s">
        <v>877</v>
      </c>
      <c r="AU217" s="24" t="s">
        <v>812</v>
      </c>
      <c r="AY217" s="24" t="s">
        <v>874</v>
      </c>
      <c r="BE217" s="214">
        <f>IF(N217="základní",J217,0)</f>
        <v>0</v>
      </c>
      <c r="BF217" s="214">
        <f>IF(N217="snížená",J217,0)</f>
        <v>0</v>
      </c>
      <c r="BG217" s="214">
        <f>IF(N217="zákl. přenesená",J217,0)</f>
        <v>0</v>
      </c>
      <c r="BH217" s="214">
        <f>IF(N217="sníž. přenesená",J217,0)</f>
        <v>0</v>
      </c>
      <c r="BI217" s="214">
        <f>IF(N217="nulová",J217,0)</f>
        <v>0</v>
      </c>
      <c r="BJ217" s="24" t="s">
        <v>810</v>
      </c>
      <c r="BK217" s="214">
        <f>ROUND(I217*H217,2)</f>
        <v>0</v>
      </c>
      <c r="BL217" s="24" t="s">
        <v>967</v>
      </c>
      <c r="BM217" s="24" t="s">
        <v>324</v>
      </c>
    </row>
    <row r="218" spans="2:65" s="1" customFormat="1" ht="27">
      <c r="B218" s="42"/>
      <c r="C218" s="64"/>
      <c r="D218" s="215" t="s">
        <v>884</v>
      </c>
      <c r="E218" s="64"/>
      <c r="F218" s="216" t="s">
        <v>325</v>
      </c>
      <c r="G218" s="64"/>
      <c r="H218" s="64"/>
      <c r="I218" s="171"/>
      <c r="J218" s="64"/>
      <c r="K218" s="64"/>
      <c r="L218" s="62"/>
      <c r="M218" s="217"/>
      <c r="N218" s="43"/>
      <c r="O218" s="43"/>
      <c r="P218" s="43"/>
      <c r="Q218" s="43"/>
      <c r="R218" s="43"/>
      <c r="S218" s="43"/>
      <c r="T218" s="79"/>
      <c r="AT218" s="24" t="s">
        <v>884</v>
      </c>
      <c r="AU218" s="24" t="s">
        <v>812</v>
      </c>
    </row>
    <row r="219" spans="2:65" s="1" customFormat="1" ht="27">
      <c r="B219" s="42"/>
      <c r="C219" s="64"/>
      <c r="D219" s="220" t="s">
        <v>913</v>
      </c>
      <c r="E219" s="64"/>
      <c r="F219" s="242" t="s">
        <v>179</v>
      </c>
      <c r="G219" s="64"/>
      <c r="H219" s="64"/>
      <c r="I219" s="171"/>
      <c r="J219" s="64"/>
      <c r="K219" s="64"/>
      <c r="L219" s="62"/>
      <c r="M219" s="217"/>
      <c r="N219" s="43"/>
      <c r="O219" s="43"/>
      <c r="P219" s="43"/>
      <c r="Q219" s="43"/>
      <c r="R219" s="43"/>
      <c r="S219" s="43"/>
      <c r="T219" s="79"/>
      <c r="AT219" s="24" t="s">
        <v>913</v>
      </c>
      <c r="AU219" s="24" t="s">
        <v>812</v>
      </c>
    </row>
    <row r="220" spans="2:65" s="1" customFormat="1" ht="22.5" customHeight="1">
      <c r="B220" s="42"/>
      <c r="C220" s="232" t="s">
        <v>1065</v>
      </c>
      <c r="D220" s="232" t="s">
        <v>902</v>
      </c>
      <c r="E220" s="233" t="s">
        <v>326</v>
      </c>
      <c r="F220" s="234" t="s">
        <v>327</v>
      </c>
      <c r="G220" s="235" t="s">
        <v>114</v>
      </c>
      <c r="H220" s="236">
        <v>3</v>
      </c>
      <c r="I220" s="237"/>
      <c r="J220" s="238">
        <f>ROUND(I220*H220,2)</f>
        <v>0</v>
      </c>
      <c r="K220" s="234" t="s">
        <v>801</v>
      </c>
      <c r="L220" s="239"/>
      <c r="M220" s="240" t="s">
        <v>801</v>
      </c>
      <c r="N220" s="241" t="s">
        <v>773</v>
      </c>
      <c r="O220" s="43"/>
      <c r="P220" s="212">
        <f>O220*H220</f>
        <v>0</v>
      </c>
      <c r="Q220" s="212">
        <v>0</v>
      </c>
      <c r="R220" s="212">
        <f>Q220*H220</f>
        <v>0</v>
      </c>
      <c r="S220" s="212">
        <v>0</v>
      </c>
      <c r="T220" s="213">
        <f>S220*H220</f>
        <v>0</v>
      </c>
      <c r="AR220" s="24" t="s">
        <v>1026</v>
      </c>
      <c r="AT220" s="24" t="s">
        <v>902</v>
      </c>
      <c r="AU220" s="24" t="s">
        <v>812</v>
      </c>
      <c r="AY220" s="24" t="s">
        <v>874</v>
      </c>
      <c r="BE220" s="214">
        <f>IF(N220="základní",J220,0)</f>
        <v>0</v>
      </c>
      <c r="BF220" s="214">
        <f>IF(N220="snížená",J220,0)</f>
        <v>0</v>
      </c>
      <c r="BG220" s="214">
        <f>IF(N220="zákl. přenesená",J220,0)</f>
        <v>0</v>
      </c>
      <c r="BH220" s="214">
        <f>IF(N220="sníž. přenesená",J220,0)</f>
        <v>0</v>
      </c>
      <c r="BI220" s="214">
        <f>IF(N220="nulová",J220,0)</f>
        <v>0</v>
      </c>
      <c r="BJ220" s="24" t="s">
        <v>810</v>
      </c>
      <c r="BK220" s="214">
        <f>ROUND(I220*H220,2)</f>
        <v>0</v>
      </c>
      <c r="BL220" s="24" t="s">
        <v>967</v>
      </c>
      <c r="BM220" s="24" t="s">
        <v>328</v>
      </c>
    </row>
    <row r="221" spans="2:65" s="1" customFormat="1" ht="54">
      <c r="B221" s="42"/>
      <c r="C221" s="64"/>
      <c r="D221" s="215" t="s">
        <v>884</v>
      </c>
      <c r="E221" s="64"/>
      <c r="F221" s="216" t="s">
        <v>329</v>
      </c>
      <c r="G221" s="64"/>
      <c r="H221" s="64"/>
      <c r="I221" s="171"/>
      <c r="J221" s="64"/>
      <c r="K221" s="64"/>
      <c r="L221" s="62"/>
      <c r="M221" s="217"/>
      <c r="N221" s="43"/>
      <c r="O221" s="43"/>
      <c r="P221" s="43"/>
      <c r="Q221" s="43"/>
      <c r="R221" s="43"/>
      <c r="S221" s="43"/>
      <c r="T221" s="79"/>
      <c r="AT221" s="24" t="s">
        <v>884</v>
      </c>
      <c r="AU221" s="24" t="s">
        <v>812</v>
      </c>
    </row>
    <row r="222" spans="2:65" s="1" customFormat="1" ht="27">
      <c r="B222" s="42"/>
      <c r="C222" s="64"/>
      <c r="D222" s="220" t="s">
        <v>913</v>
      </c>
      <c r="E222" s="64"/>
      <c r="F222" s="242" t="s">
        <v>184</v>
      </c>
      <c r="G222" s="64"/>
      <c r="H222" s="64"/>
      <c r="I222" s="171"/>
      <c r="J222" s="64"/>
      <c r="K222" s="64"/>
      <c r="L222" s="62"/>
      <c r="M222" s="217"/>
      <c r="N222" s="43"/>
      <c r="O222" s="43"/>
      <c r="P222" s="43"/>
      <c r="Q222" s="43"/>
      <c r="R222" s="43"/>
      <c r="S222" s="43"/>
      <c r="T222" s="79"/>
      <c r="AT222" s="24" t="s">
        <v>913</v>
      </c>
      <c r="AU222" s="24" t="s">
        <v>812</v>
      </c>
    </row>
    <row r="223" spans="2:65" s="1" customFormat="1" ht="22.5" customHeight="1">
      <c r="B223" s="42"/>
      <c r="C223" s="203" t="s">
        <v>1068</v>
      </c>
      <c r="D223" s="203" t="s">
        <v>877</v>
      </c>
      <c r="E223" s="204" t="s">
        <v>330</v>
      </c>
      <c r="F223" s="205" t="s">
        <v>331</v>
      </c>
      <c r="G223" s="206" t="s">
        <v>925</v>
      </c>
      <c r="H223" s="207">
        <v>20</v>
      </c>
      <c r="I223" s="208"/>
      <c r="J223" s="209">
        <f>ROUND(I223*H223,2)</f>
        <v>0</v>
      </c>
      <c r="K223" s="205" t="s">
        <v>176</v>
      </c>
      <c r="L223" s="62"/>
      <c r="M223" s="210" t="s">
        <v>801</v>
      </c>
      <c r="N223" s="211" t="s">
        <v>773</v>
      </c>
      <c r="O223" s="43"/>
      <c r="P223" s="212">
        <f>O223*H223</f>
        <v>0</v>
      </c>
      <c r="Q223" s="212">
        <v>0</v>
      </c>
      <c r="R223" s="212">
        <f>Q223*H223</f>
        <v>0</v>
      </c>
      <c r="S223" s="212">
        <v>0</v>
      </c>
      <c r="T223" s="213">
        <f>S223*H223</f>
        <v>0</v>
      </c>
      <c r="AR223" s="24" t="s">
        <v>967</v>
      </c>
      <c r="AT223" s="24" t="s">
        <v>877</v>
      </c>
      <c r="AU223" s="24" t="s">
        <v>812</v>
      </c>
      <c r="AY223" s="24" t="s">
        <v>874</v>
      </c>
      <c r="BE223" s="214">
        <f>IF(N223="základní",J223,0)</f>
        <v>0</v>
      </c>
      <c r="BF223" s="214">
        <f>IF(N223="snížená",J223,0)</f>
        <v>0</v>
      </c>
      <c r="BG223" s="214">
        <f>IF(N223="zákl. přenesená",J223,0)</f>
        <v>0</v>
      </c>
      <c r="BH223" s="214">
        <f>IF(N223="sníž. přenesená",J223,0)</f>
        <v>0</v>
      </c>
      <c r="BI223" s="214">
        <f>IF(N223="nulová",J223,0)</f>
        <v>0</v>
      </c>
      <c r="BJ223" s="24" t="s">
        <v>810</v>
      </c>
      <c r="BK223" s="214">
        <f>ROUND(I223*H223,2)</f>
        <v>0</v>
      </c>
      <c r="BL223" s="24" t="s">
        <v>967</v>
      </c>
      <c r="BM223" s="24" t="s">
        <v>332</v>
      </c>
    </row>
    <row r="224" spans="2:65" s="1" customFormat="1" ht="27">
      <c r="B224" s="42"/>
      <c r="C224" s="64"/>
      <c r="D224" s="215" t="s">
        <v>884</v>
      </c>
      <c r="E224" s="64"/>
      <c r="F224" s="216" t="s">
        <v>333</v>
      </c>
      <c r="G224" s="64"/>
      <c r="H224" s="64"/>
      <c r="I224" s="171"/>
      <c r="J224" s="64"/>
      <c r="K224" s="64"/>
      <c r="L224" s="62"/>
      <c r="M224" s="217"/>
      <c r="N224" s="43"/>
      <c r="O224" s="43"/>
      <c r="P224" s="43"/>
      <c r="Q224" s="43"/>
      <c r="R224" s="43"/>
      <c r="S224" s="43"/>
      <c r="T224" s="79"/>
      <c r="AT224" s="24" t="s">
        <v>884</v>
      </c>
      <c r="AU224" s="24" t="s">
        <v>812</v>
      </c>
    </row>
    <row r="225" spans="2:65" s="1" customFormat="1" ht="27">
      <c r="B225" s="42"/>
      <c r="C225" s="64"/>
      <c r="D225" s="220" t="s">
        <v>913</v>
      </c>
      <c r="E225" s="64"/>
      <c r="F225" s="242" t="s">
        <v>179</v>
      </c>
      <c r="G225" s="64"/>
      <c r="H225" s="64"/>
      <c r="I225" s="171"/>
      <c r="J225" s="64"/>
      <c r="K225" s="64"/>
      <c r="L225" s="62"/>
      <c r="M225" s="217"/>
      <c r="N225" s="43"/>
      <c r="O225" s="43"/>
      <c r="P225" s="43"/>
      <c r="Q225" s="43"/>
      <c r="R225" s="43"/>
      <c r="S225" s="43"/>
      <c r="T225" s="79"/>
      <c r="AT225" s="24" t="s">
        <v>913</v>
      </c>
      <c r="AU225" s="24" t="s">
        <v>812</v>
      </c>
    </row>
    <row r="226" spans="2:65" s="1" customFormat="1" ht="31.5" customHeight="1">
      <c r="B226" s="42"/>
      <c r="C226" s="232" t="s">
        <v>1071</v>
      </c>
      <c r="D226" s="232" t="s">
        <v>902</v>
      </c>
      <c r="E226" s="233" t="s">
        <v>334</v>
      </c>
      <c r="F226" s="234" t="s">
        <v>335</v>
      </c>
      <c r="G226" s="235" t="s">
        <v>925</v>
      </c>
      <c r="H226" s="236">
        <v>20</v>
      </c>
      <c r="I226" s="237"/>
      <c r="J226" s="238">
        <f>ROUND(I226*H226,2)</f>
        <v>0</v>
      </c>
      <c r="K226" s="234" t="s">
        <v>801</v>
      </c>
      <c r="L226" s="239"/>
      <c r="M226" s="240" t="s">
        <v>801</v>
      </c>
      <c r="N226" s="241" t="s">
        <v>773</v>
      </c>
      <c r="O226" s="43"/>
      <c r="P226" s="212">
        <f>O226*H226</f>
        <v>0</v>
      </c>
      <c r="Q226" s="212">
        <v>0</v>
      </c>
      <c r="R226" s="212">
        <f>Q226*H226</f>
        <v>0</v>
      </c>
      <c r="S226" s="212">
        <v>0</v>
      </c>
      <c r="T226" s="213">
        <f>S226*H226</f>
        <v>0</v>
      </c>
      <c r="AR226" s="24" t="s">
        <v>1026</v>
      </c>
      <c r="AT226" s="24" t="s">
        <v>902</v>
      </c>
      <c r="AU226" s="24" t="s">
        <v>812</v>
      </c>
      <c r="AY226" s="24" t="s">
        <v>874</v>
      </c>
      <c r="BE226" s="214">
        <f>IF(N226="základní",J226,0)</f>
        <v>0</v>
      </c>
      <c r="BF226" s="214">
        <f>IF(N226="snížená",J226,0)</f>
        <v>0</v>
      </c>
      <c r="BG226" s="214">
        <f>IF(N226="zákl. přenesená",J226,0)</f>
        <v>0</v>
      </c>
      <c r="BH226" s="214">
        <f>IF(N226="sníž. přenesená",J226,0)</f>
        <v>0</v>
      </c>
      <c r="BI226" s="214">
        <f>IF(N226="nulová",J226,0)</f>
        <v>0</v>
      </c>
      <c r="BJ226" s="24" t="s">
        <v>810</v>
      </c>
      <c r="BK226" s="214">
        <f>ROUND(I226*H226,2)</f>
        <v>0</v>
      </c>
      <c r="BL226" s="24" t="s">
        <v>967</v>
      </c>
      <c r="BM226" s="24" t="s">
        <v>336</v>
      </c>
    </row>
    <row r="227" spans="2:65" s="1" customFormat="1">
      <c r="B227" s="42"/>
      <c r="C227" s="64"/>
      <c r="D227" s="215" t="s">
        <v>884</v>
      </c>
      <c r="E227" s="64"/>
      <c r="F227" s="216" t="s">
        <v>337</v>
      </c>
      <c r="G227" s="64"/>
      <c r="H227" s="64"/>
      <c r="I227" s="171"/>
      <c r="J227" s="64"/>
      <c r="K227" s="64"/>
      <c r="L227" s="62"/>
      <c r="M227" s="217"/>
      <c r="N227" s="43"/>
      <c r="O227" s="43"/>
      <c r="P227" s="43"/>
      <c r="Q227" s="43"/>
      <c r="R227" s="43"/>
      <c r="S227" s="43"/>
      <c r="T227" s="79"/>
      <c r="AT227" s="24" t="s">
        <v>884</v>
      </c>
      <c r="AU227" s="24" t="s">
        <v>812</v>
      </c>
    </row>
    <row r="228" spans="2:65" s="1" customFormat="1" ht="27">
      <c r="B228" s="42"/>
      <c r="C228" s="64"/>
      <c r="D228" s="220" t="s">
        <v>913</v>
      </c>
      <c r="E228" s="64"/>
      <c r="F228" s="242" t="s">
        <v>184</v>
      </c>
      <c r="G228" s="64"/>
      <c r="H228" s="64"/>
      <c r="I228" s="171"/>
      <c r="J228" s="64"/>
      <c r="K228" s="64"/>
      <c r="L228" s="62"/>
      <c r="M228" s="217"/>
      <c r="N228" s="43"/>
      <c r="O228" s="43"/>
      <c r="P228" s="43"/>
      <c r="Q228" s="43"/>
      <c r="R228" s="43"/>
      <c r="S228" s="43"/>
      <c r="T228" s="79"/>
      <c r="AT228" s="24" t="s">
        <v>913</v>
      </c>
      <c r="AU228" s="24" t="s">
        <v>812</v>
      </c>
    </row>
    <row r="229" spans="2:65" s="1" customFormat="1" ht="22.5" customHeight="1">
      <c r="B229" s="42"/>
      <c r="C229" s="203" t="s">
        <v>1075</v>
      </c>
      <c r="D229" s="203" t="s">
        <v>877</v>
      </c>
      <c r="E229" s="204" t="s">
        <v>338</v>
      </c>
      <c r="F229" s="205" t="s">
        <v>339</v>
      </c>
      <c r="G229" s="206" t="s">
        <v>925</v>
      </c>
      <c r="H229" s="207">
        <v>200</v>
      </c>
      <c r="I229" s="208"/>
      <c r="J229" s="209">
        <f>ROUND(I229*H229,2)</f>
        <v>0</v>
      </c>
      <c r="K229" s="205" t="s">
        <v>176</v>
      </c>
      <c r="L229" s="62"/>
      <c r="M229" s="210" t="s">
        <v>801</v>
      </c>
      <c r="N229" s="211" t="s">
        <v>773</v>
      </c>
      <c r="O229" s="43"/>
      <c r="P229" s="212">
        <f>O229*H229</f>
        <v>0</v>
      </c>
      <c r="Q229" s="212">
        <v>0</v>
      </c>
      <c r="R229" s="212">
        <f>Q229*H229</f>
        <v>0</v>
      </c>
      <c r="S229" s="212">
        <v>0</v>
      </c>
      <c r="T229" s="213">
        <f>S229*H229</f>
        <v>0</v>
      </c>
      <c r="AR229" s="24" t="s">
        <v>967</v>
      </c>
      <c r="AT229" s="24" t="s">
        <v>877</v>
      </c>
      <c r="AU229" s="24" t="s">
        <v>812</v>
      </c>
      <c r="AY229" s="24" t="s">
        <v>874</v>
      </c>
      <c r="BE229" s="214">
        <f>IF(N229="základní",J229,0)</f>
        <v>0</v>
      </c>
      <c r="BF229" s="214">
        <f>IF(N229="snížená",J229,0)</f>
        <v>0</v>
      </c>
      <c r="BG229" s="214">
        <f>IF(N229="zákl. přenesená",J229,0)</f>
        <v>0</v>
      </c>
      <c r="BH229" s="214">
        <f>IF(N229="sníž. přenesená",J229,0)</f>
        <v>0</v>
      </c>
      <c r="BI229" s="214">
        <f>IF(N229="nulová",J229,0)</f>
        <v>0</v>
      </c>
      <c r="BJ229" s="24" t="s">
        <v>810</v>
      </c>
      <c r="BK229" s="214">
        <f>ROUND(I229*H229,2)</f>
        <v>0</v>
      </c>
      <c r="BL229" s="24" t="s">
        <v>967</v>
      </c>
      <c r="BM229" s="24" t="s">
        <v>340</v>
      </c>
    </row>
    <row r="230" spans="2:65" s="1" customFormat="1" ht="27">
      <c r="B230" s="42"/>
      <c r="C230" s="64"/>
      <c r="D230" s="215" t="s">
        <v>884</v>
      </c>
      <c r="E230" s="64"/>
      <c r="F230" s="216" t="s">
        <v>341</v>
      </c>
      <c r="G230" s="64"/>
      <c r="H230" s="64"/>
      <c r="I230" s="171"/>
      <c r="J230" s="64"/>
      <c r="K230" s="64"/>
      <c r="L230" s="62"/>
      <c r="M230" s="217"/>
      <c r="N230" s="43"/>
      <c r="O230" s="43"/>
      <c r="P230" s="43"/>
      <c r="Q230" s="43"/>
      <c r="R230" s="43"/>
      <c r="S230" s="43"/>
      <c r="T230" s="79"/>
      <c r="AT230" s="24" t="s">
        <v>884</v>
      </c>
      <c r="AU230" s="24" t="s">
        <v>812</v>
      </c>
    </row>
    <row r="231" spans="2:65" s="1" customFormat="1" ht="27">
      <c r="B231" s="42"/>
      <c r="C231" s="64"/>
      <c r="D231" s="220" t="s">
        <v>913</v>
      </c>
      <c r="E231" s="64"/>
      <c r="F231" s="242" t="s">
        <v>179</v>
      </c>
      <c r="G231" s="64"/>
      <c r="H231" s="64"/>
      <c r="I231" s="171"/>
      <c r="J231" s="64"/>
      <c r="K231" s="64"/>
      <c r="L231" s="62"/>
      <c r="M231" s="217"/>
      <c r="N231" s="43"/>
      <c r="O231" s="43"/>
      <c r="P231" s="43"/>
      <c r="Q231" s="43"/>
      <c r="R231" s="43"/>
      <c r="S231" s="43"/>
      <c r="T231" s="79"/>
      <c r="AT231" s="24" t="s">
        <v>913</v>
      </c>
      <c r="AU231" s="24" t="s">
        <v>812</v>
      </c>
    </row>
    <row r="232" spans="2:65" s="1" customFormat="1" ht="44.25" customHeight="1">
      <c r="B232" s="42"/>
      <c r="C232" s="232" t="s">
        <v>1078</v>
      </c>
      <c r="D232" s="232" t="s">
        <v>902</v>
      </c>
      <c r="E232" s="233" t="s">
        <v>342</v>
      </c>
      <c r="F232" s="234" t="s">
        <v>343</v>
      </c>
      <c r="G232" s="235" t="s">
        <v>925</v>
      </c>
      <c r="H232" s="236">
        <v>200</v>
      </c>
      <c r="I232" s="237"/>
      <c r="J232" s="238">
        <f>ROUND(I232*H232,2)</f>
        <v>0</v>
      </c>
      <c r="K232" s="234" t="s">
        <v>801</v>
      </c>
      <c r="L232" s="239"/>
      <c r="M232" s="240" t="s">
        <v>801</v>
      </c>
      <c r="N232" s="241" t="s">
        <v>773</v>
      </c>
      <c r="O232" s="43"/>
      <c r="P232" s="212">
        <f>O232*H232</f>
        <v>0</v>
      </c>
      <c r="Q232" s="212">
        <v>0</v>
      </c>
      <c r="R232" s="212">
        <f>Q232*H232</f>
        <v>0</v>
      </c>
      <c r="S232" s="212">
        <v>0</v>
      </c>
      <c r="T232" s="213">
        <f>S232*H232</f>
        <v>0</v>
      </c>
      <c r="AR232" s="24" t="s">
        <v>1026</v>
      </c>
      <c r="AT232" s="24" t="s">
        <v>902</v>
      </c>
      <c r="AU232" s="24" t="s">
        <v>812</v>
      </c>
      <c r="AY232" s="24" t="s">
        <v>874</v>
      </c>
      <c r="BE232" s="214">
        <f>IF(N232="základní",J232,0)</f>
        <v>0</v>
      </c>
      <c r="BF232" s="214">
        <f>IF(N232="snížená",J232,0)</f>
        <v>0</v>
      </c>
      <c r="BG232" s="214">
        <f>IF(N232="zákl. přenesená",J232,0)</f>
        <v>0</v>
      </c>
      <c r="BH232" s="214">
        <f>IF(N232="sníž. přenesená",J232,0)</f>
        <v>0</v>
      </c>
      <c r="BI232" s="214">
        <f>IF(N232="nulová",J232,0)</f>
        <v>0</v>
      </c>
      <c r="BJ232" s="24" t="s">
        <v>810</v>
      </c>
      <c r="BK232" s="214">
        <f>ROUND(I232*H232,2)</f>
        <v>0</v>
      </c>
      <c r="BL232" s="24" t="s">
        <v>967</v>
      </c>
      <c r="BM232" s="24" t="s">
        <v>344</v>
      </c>
    </row>
    <row r="233" spans="2:65" s="1" customFormat="1" ht="27">
      <c r="B233" s="42"/>
      <c r="C233" s="64"/>
      <c r="D233" s="215" t="s">
        <v>884</v>
      </c>
      <c r="E233" s="64"/>
      <c r="F233" s="216" t="s">
        <v>345</v>
      </c>
      <c r="G233" s="64"/>
      <c r="H233" s="64"/>
      <c r="I233" s="171"/>
      <c r="J233" s="64"/>
      <c r="K233" s="64"/>
      <c r="L233" s="62"/>
      <c r="M233" s="217"/>
      <c r="N233" s="43"/>
      <c r="O233" s="43"/>
      <c r="P233" s="43"/>
      <c r="Q233" s="43"/>
      <c r="R233" s="43"/>
      <c r="S233" s="43"/>
      <c r="T233" s="79"/>
      <c r="AT233" s="24" t="s">
        <v>884</v>
      </c>
      <c r="AU233" s="24" t="s">
        <v>812</v>
      </c>
    </row>
    <row r="234" spans="2:65" s="1" customFormat="1" ht="27">
      <c r="B234" s="42"/>
      <c r="C234" s="64"/>
      <c r="D234" s="220" t="s">
        <v>913</v>
      </c>
      <c r="E234" s="64"/>
      <c r="F234" s="242" t="s">
        <v>184</v>
      </c>
      <c r="G234" s="64"/>
      <c r="H234" s="64"/>
      <c r="I234" s="171"/>
      <c r="J234" s="64"/>
      <c r="K234" s="64"/>
      <c r="L234" s="62"/>
      <c r="M234" s="217"/>
      <c r="N234" s="43"/>
      <c r="O234" s="43"/>
      <c r="P234" s="43"/>
      <c r="Q234" s="43"/>
      <c r="R234" s="43"/>
      <c r="S234" s="43"/>
      <c r="T234" s="79"/>
      <c r="AT234" s="24" t="s">
        <v>913</v>
      </c>
      <c r="AU234" s="24" t="s">
        <v>812</v>
      </c>
    </row>
    <row r="235" spans="2:65" s="1" customFormat="1" ht="31.5" customHeight="1">
      <c r="B235" s="42"/>
      <c r="C235" s="232" t="s">
        <v>1081</v>
      </c>
      <c r="D235" s="232" t="s">
        <v>902</v>
      </c>
      <c r="E235" s="233" t="s">
        <v>346</v>
      </c>
      <c r="F235" s="234" t="s">
        <v>347</v>
      </c>
      <c r="G235" s="235" t="s">
        <v>948</v>
      </c>
      <c r="H235" s="236">
        <v>1</v>
      </c>
      <c r="I235" s="237"/>
      <c r="J235" s="238">
        <f>ROUND(I235*H235,2)</f>
        <v>0</v>
      </c>
      <c r="K235" s="234" t="s">
        <v>801</v>
      </c>
      <c r="L235" s="239"/>
      <c r="M235" s="240" t="s">
        <v>801</v>
      </c>
      <c r="N235" s="241" t="s">
        <v>773</v>
      </c>
      <c r="O235" s="43"/>
      <c r="P235" s="212">
        <f>O235*H235</f>
        <v>0</v>
      </c>
      <c r="Q235" s="212">
        <v>0</v>
      </c>
      <c r="R235" s="212">
        <f>Q235*H235</f>
        <v>0</v>
      </c>
      <c r="S235" s="212">
        <v>0</v>
      </c>
      <c r="T235" s="213">
        <f>S235*H235</f>
        <v>0</v>
      </c>
      <c r="AR235" s="24" t="s">
        <v>1026</v>
      </c>
      <c r="AT235" s="24" t="s">
        <v>902</v>
      </c>
      <c r="AU235" s="24" t="s">
        <v>812</v>
      </c>
      <c r="AY235" s="24" t="s">
        <v>874</v>
      </c>
      <c r="BE235" s="214">
        <f>IF(N235="základní",J235,0)</f>
        <v>0</v>
      </c>
      <c r="BF235" s="214">
        <f>IF(N235="snížená",J235,0)</f>
        <v>0</v>
      </c>
      <c r="BG235" s="214">
        <f>IF(N235="zákl. přenesená",J235,0)</f>
        <v>0</v>
      </c>
      <c r="BH235" s="214">
        <f>IF(N235="sníž. přenesená",J235,0)</f>
        <v>0</v>
      </c>
      <c r="BI235" s="214">
        <f>IF(N235="nulová",J235,0)</f>
        <v>0</v>
      </c>
      <c r="BJ235" s="24" t="s">
        <v>810</v>
      </c>
      <c r="BK235" s="214">
        <f>ROUND(I235*H235,2)</f>
        <v>0</v>
      </c>
      <c r="BL235" s="24" t="s">
        <v>967</v>
      </c>
      <c r="BM235" s="24" t="s">
        <v>348</v>
      </c>
    </row>
    <row r="236" spans="2:65" s="1" customFormat="1">
      <c r="B236" s="42"/>
      <c r="C236" s="64"/>
      <c r="D236" s="215" t="s">
        <v>884</v>
      </c>
      <c r="E236" s="64"/>
      <c r="F236" s="216" t="s">
        <v>349</v>
      </c>
      <c r="G236" s="64"/>
      <c r="H236" s="64"/>
      <c r="I236" s="171"/>
      <c r="J236" s="64"/>
      <c r="K236" s="64"/>
      <c r="L236" s="62"/>
      <c r="M236" s="217"/>
      <c r="N236" s="43"/>
      <c r="O236" s="43"/>
      <c r="P236" s="43"/>
      <c r="Q236" s="43"/>
      <c r="R236" s="43"/>
      <c r="S236" s="43"/>
      <c r="T236" s="79"/>
      <c r="AT236" s="24" t="s">
        <v>884</v>
      </c>
      <c r="AU236" s="24" t="s">
        <v>812</v>
      </c>
    </row>
    <row r="237" spans="2:65" s="1" customFormat="1" ht="27">
      <c r="B237" s="42"/>
      <c r="C237" s="64"/>
      <c r="D237" s="220" t="s">
        <v>913</v>
      </c>
      <c r="E237" s="64"/>
      <c r="F237" s="242" t="s">
        <v>184</v>
      </c>
      <c r="G237" s="64"/>
      <c r="H237" s="64"/>
      <c r="I237" s="171"/>
      <c r="J237" s="64"/>
      <c r="K237" s="64"/>
      <c r="L237" s="62"/>
      <c r="M237" s="217"/>
      <c r="N237" s="43"/>
      <c r="O237" s="43"/>
      <c r="P237" s="43"/>
      <c r="Q237" s="43"/>
      <c r="R237" s="43"/>
      <c r="S237" s="43"/>
      <c r="T237" s="79"/>
      <c r="AT237" s="24" t="s">
        <v>913</v>
      </c>
      <c r="AU237" s="24" t="s">
        <v>812</v>
      </c>
    </row>
    <row r="238" spans="2:65" s="1" customFormat="1" ht="31.5" customHeight="1">
      <c r="B238" s="42"/>
      <c r="C238" s="203" t="s">
        <v>1084</v>
      </c>
      <c r="D238" s="203" t="s">
        <v>877</v>
      </c>
      <c r="E238" s="204" t="s">
        <v>350</v>
      </c>
      <c r="F238" s="205" t="s">
        <v>351</v>
      </c>
      <c r="G238" s="206" t="s">
        <v>948</v>
      </c>
      <c r="H238" s="207">
        <v>1</v>
      </c>
      <c r="I238" s="208"/>
      <c r="J238" s="209">
        <f>ROUND(I238*H238,2)</f>
        <v>0</v>
      </c>
      <c r="K238" s="205" t="s">
        <v>801</v>
      </c>
      <c r="L238" s="62"/>
      <c r="M238" s="210" t="s">
        <v>801</v>
      </c>
      <c r="N238" s="211" t="s">
        <v>773</v>
      </c>
      <c r="O238" s="43"/>
      <c r="P238" s="212">
        <f>O238*H238</f>
        <v>0</v>
      </c>
      <c r="Q238" s="212">
        <v>0</v>
      </c>
      <c r="R238" s="212">
        <f>Q238*H238</f>
        <v>0</v>
      </c>
      <c r="S238" s="212">
        <v>0</v>
      </c>
      <c r="T238" s="213">
        <f>S238*H238</f>
        <v>0</v>
      </c>
      <c r="AR238" s="24" t="s">
        <v>967</v>
      </c>
      <c r="AT238" s="24" t="s">
        <v>877</v>
      </c>
      <c r="AU238" s="24" t="s">
        <v>812</v>
      </c>
      <c r="AY238" s="24" t="s">
        <v>874</v>
      </c>
      <c r="BE238" s="214">
        <f>IF(N238="základní",J238,0)</f>
        <v>0</v>
      </c>
      <c r="BF238" s="214">
        <f>IF(N238="snížená",J238,0)</f>
        <v>0</v>
      </c>
      <c r="BG238" s="214">
        <f>IF(N238="zákl. přenesená",J238,0)</f>
        <v>0</v>
      </c>
      <c r="BH238" s="214">
        <f>IF(N238="sníž. přenesená",J238,0)</f>
        <v>0</v>
      </c>
      <c r="BI238" s="214">
        <f>IF(N238="nulová",J238,0)</f>
        <v>0</v>
      </c>
      <c r="BJ238" s="24" t="s">
        <v>810</v>
      </c>
      <c r="BK238" s="214">
        <f>ROUND(I238*H238,2)</f>
        <v>0</v>
      </c>
      <c r="BL238" s="24" t="s">
        <v>967</v>
      </c>
      <c r="BM238" s="24" t="s">
        <v>352</v>
      </c>
    </row>
    <row r="239" spans="2:65" s="1" customFormat="1">
      <c r="B239" s="42"/>
      <c r="C239" s="64"/>
      <c r="D239" s="215" t="s">
        <v>884</v>
      </c>
      <c r="E239" s="64"/>
      <c r="F239" s="216" t="s">
        <v>353</v>
      </c>
      <c r="G239" s="64"/>
      <c r="H239" s="64"/>
      <c r="I239" s="171"/>
      <c r="J239" s="64"/>
      <c r="K239" s="64"/>
      <c r="L239" s="62"/>
      <c r="M239" s="217"/>
      <c r="N239" s="43"/>
      <c r="O239" s="43"/>
      <c r="P239" s="43"/>
      <c r="Q239" s="43"/>
      <c r="R239" s="43"/>
      <c r="S239" s="43"/>
      <c r="T239" s="79"/>
      <c r="AT239" s="24" t="s">
        <v>884</v>
      </c>
      <c r="AU239" s="24" t="s">
        <v>812</v>
      </c>
    </row>
    <row r="240" spans="2:65" s="11" customFormat="1" ht="29.85" customHeight="1">
      <c r="B240" s="186"/>
      <c r="C240" s="187"/>
      <c r="D240" s="200" t="s">
        <v>802</v>
      </c>
      <c r="E240" s="201" t="s">
        <v>354</v>
      </c>
      <c r="F240" s="201" t="s">
        <v>355</v>
      </c>
      <c r="G240" s="187"/>
      <c r="H240" s="187"/>
      <c r="I240" s="190"/>
      <c r="J240" s="202">
        <f>BK240</f>
        <v>0</v>
      </c>
      <c r="K240" s="187"/>
      <c r="L240" s="192"/>
      <c r="M240" s="193"/>
      <c r="N240" s="194"/>
      <c r="O240" s="194"/>
      <c r="P240" s="195">
        <f>SUM(P241:P339)</f>
        <v>0</v>
      </c>
      <c r="Q240" s="194"/>
      <c r="R240" s="195">
        <f>SUM(R241:R339)</f>
        <v>0</v>
      </c>
      <c r="S240" s="194"/>
      <c r="T240" s="196">
        <f>SUM(T241:T339)</f>
        <v>0</v>
      </c>
      <c r="AR240" s="197" t="s">
        <v>812</v>
      </c>
      <c r="AT240" s="198" t="s">
        <v>802</v>
      </c>
      <c r="AU240" s="198" t="s">
        <v>810</v>
      </c>
      <c r="AY240" s="197" t="s">
        <v>874</v>
      </c>
      <c r="BK240" s="199">
        <f>SUM(BK241:BK339)</f>
        <v>0</v>
      </c>
    </row>
    <row r="241" spans="2:65" s="1" customFormat="1" ht="22.5" customHeight="1">
      <c r="B241" s="42"/>
      <c r="C241" s="203" t="s">
        <v>1088</v>
      </c>
      <c r="D241" s="203" t="s">
        <v>877</v>
      </c>
      <c r="E241" s="204" t="s">
        <v>356</v>
      </c>
      <c r="F241" s="205" t="s">
        <v>357</v>
      </c>
      <c r="G241" s="206" t="s">
        <v>925</v>
      </c>
      <c r="H241" s="207">
        <v>45</v>
      </c>
      <c r="I241" s="208"/>
      <c r="J241" s="209">
        <f>ROUND(I241*H241,2)</f>
        <v>0</v>
      </c>
      <c r="K241" s="205" t="s">
        <v>176</v>
      </c>
      <c r="L241" s="62"/>
      <c r="M241" s="210" t="s">
        <v>801</v>
      </c>
      <c r="N241" s="211" t="s">
        <v>773</v>
      </c>
      <c r="O241" s="43"/>
      <c r="P241" s="212">
        <f>O241*H241</f>
        <v>0</v>
      </c>
      <c r="Q241" s="212">
        <v>0</v>
      </c>
      <c r="R241" s="212">
        <f>Q241*H241</f>
        <v>0</v>
      </c>
      <c r="S241" s="212">
        <v>0</v>
      </c>
      <c r="T241" s="213">
        <f>S241*H241</f>
        <v>0</v>
      </c>
      <c r="AR241" s="24" t="s">
        <v>967</v>
      </c>
      <c r="AT241" s="24" t="s">
        <v>877</v>
      </c>
      <c r="AU241" s="24" t="s">
        <v>812</v>
      </c>
      <c r="AY241" s="24" t="s">
        <v>874</v>
      </c>
      <c r="BE241" s="214">
        <f>IF(N241="základní",J241,0)</f>
        <v>0</v>
      </c>
      <c r="BF241" s="214">
        <f>IF(N241="snížená",J241,0)</f>
        <v>0</v>
      </c>
      <c r="BG241" s="214">
        <f>IF(N241="zákl. přenesená",J241,0)</f>
        <v>0</v>
      </c>
      <c r="BH241" s="214">
        <f>IF(N241="sníž. přenesená",J241,0)</f>
        <v>0</v>
      </c>
      <c r="BI241" s="214">
        <f>IF(N241="nulová",J241,0)</f>
        <v>0</v>
      </c>
      <c r="BJ241" s="24" t="s">
        <v>810</v>
      </c>
      <c r="BK241" s="214">
        <f>ROUND(I241*H241,2)</f>
        <v>0</v>
      </c>
      <c r="BL241" s="24" t="s">
        <v>967</v>
      </c>
      <c r="BM241" s="24" t="s">
        <v>358</v>
      </c>
    </row>
    <row r="242" spans="2:65" s="1" customFormat="1" ht="27">
      <c r="B242" s="42"/>
      <c r="C242" s="64"/>
      <c r="D242" s="215" t="s">
        <v>884</v>
      </c>
      <c r="E242" s="64"/>
      <c r="F242" s="216" t="s">
        <v>359</v>
      </c>
      <c r="G242" s="64"/>
      <c r="H242" s="64"/>
      <c r="I242" s="171"/>
      <c r="J242" s="64"/>
      <c r="K242" s="64"/>
      <c r="L242" s="62"/>
      <c r="M242" s="217"/>
      <c r="N242" s="43"/>
      <c r="O242" s="43"/>
      <c r="P242" s="43"/>
      <c r="Q242" s="43"/>
      <c r="R242" s="43"/>
      <c r="S242" s="43"/>
      <c r="T242" s="79"/>
      <c r="AT242" s="24" t="s">
        <v>884</v>
      </c>
      <c r="AU242" s="24" t="s">
        <v>812</v>
      </c>
    </row>
    <row r="243" spans="2:65" s="1" customFormat="1" ht="27">
      <c r="B243" s="42"/>
      <c r="C243" s="64"/>
      <c r="D243" s="220" t="s">
        <v>913</v>
      </c>
      <c r="E243" s="64"/>
      <c r="F243" s="242" t="s">
        <v>179</v>
      </c>
      <c r="G243" s="64"/>
      <c r="H243" s="64"/>
      <c r="I243" s="171"/>
      <c r="J243" s="64"/>
      <c r="K243" s="64"/>
      <c r="L243" s="62"/>
      <c r="M243" s="217"/>
      <c r="N243" s="43"/>
      <c r="O243" s="43"/>
      <c r="P243" s="43"/>
      <c r="Q243" s="43"/>
      <c r="R243" s="43"/>
      <c r="S243" s="43"/>
      <c r="T243" s="79"/>
      <c r="AT243" s="24" t="s">
        <v>913</v>
      </c>
      <c r="AU243" s="24" t="s">
        <v>812</v>
      </c>
    </row>
    <row r="244" spans="2:65" s="1" customFormat="1" ht="22.5" customHeight="1">
      <c r="B244" s="42"/>
      <c r="C244" s="232" t="s">
        <v>1091</v>
      </c>
      <c r="D244" s="232" t="s">
        <v>902</v>
      </c>
      <c r="E244" s="233" t="s">
        <v>360</v>
      </c>
      <c r="F244" s="234" t="s">
        <v>361</v>
      </c>
      <c r="G244" s="235" t="s">
        <v>925</v>
      </c>
      <c r="H244" s="236">
        <v>45</v>
      </c>
      <c r="I244" s="237"/>
      <c r="J244" s="238">
        <f>ROUND(I244*H244,2)</f>
        <v>0</v>
      </c>
      <c r="K244" s="234" t="s">
        <v>801</v>
      </c>
      <c r="L244" s="239"/>
      <c r="M244" s="240" t="s">
        <v>801</v>
      </c>
      <c r="N244" s="241" t="s">
        <v>773</v>
      </c>
      <c r="O244" s="43"/>
      <c r="P244" s="212">
        <f>O244*H244</f>
        <v>0</v>
      </c>
      <c r="Q244" s="212">
        <v>0</v>
      </c>
      <c r="R244" s="212">
        <f>Q244*H244</f>
        <v>0</v>
      </c>
      <c r="S244" s="212">
        <v>0</v>
      </c>
      <c r="T244" s="213">
        <f>S244*H244</f>
        <v>0</v>
      </c>
      <c r="AR244" s="24" t="s">
        <v>1026</v>
      </c>
      <c r="AT244" s="24" t="s">
        <v>902</v>
      </c>
      <c r="AU244" s="24" t="s">
        <v>812</v>
      </c>
      <c r="AY244" s="24" t="s">
        <v>874</v>
      </c>
      <c r="BE244" s="214">
        <f>IF(N244="základní",J244,0)</f>
        <v>0</v>
      </c>
      <c r="BF244" s="214">
        <f>IF(N244="snížená",J244,0)</f>
        <v>0</v>
      </c>
      <c r="BG244" s="214">
        <f>IF(N244="zákl. přenesená",J244,0)</f>
        <v>0</v>
      </c>
      <c r="BH244" s="214">
        <f>IF(N244="sníž. přenesená",J244,0)</f>
        <v>0</v>
      </c>
      <c r="BI244" s="214">
        <f>IF(N244="nulová",J244,0)</f>
        <v>0</v>
      </c>
      <c r="BJ244" s="24" t="s">
        <v>810</v>
      </c>
      <c r="BK244" s="214">
        <f>ROUND(I244*H244,2)</f>
        <v>0</v>
      </c>
      <c r="BL244" s="24" t="s">
        <v>967</v>
      </c>
      <c r="BM244" s="24" t="s">
        <v>362</v>
      </c>
    </row>
    <row r="245" spans="2:65" s="1" customFormat="1" ht="27">
      <c r="B245" s="42"/>
      <c r="C245" s="64"/>
      <c r="D245" s="215" t="s">
        <v>884</v>
      </c>
      <c r="E245" s="64"/>
      <c r="F245" s="216" t="s">
        <v>345</v>
      </c>
      <c r="G245" s="64"/>
      <c r="H245" s="64"/>
      <c r="I245" s="171"/>
      <c r="J245" s="64"/>
      <c r="K245" s="64"/>
      <c r="L245" s="62"/>
      <c r="M245" s="217"/>
      <c r="N245" s="43"/>
      <c r="O245" s="43"/>
      <c r="P245" s="43"/>
      <c r="Q245" s="43"/>
      <c r="R245" s="43"/>
      <c r="S245" s="43"/>
      <c r="T245" s="79"/>
      <c r="AT245" s="24" t="s">
        <v>884</v>
      </c>
      <c r="AU245" s="24" t="s">
        <v>812</v>
      </c>
    </row>
    <row r="246" spans="2:65" s="1" customFormat="1" ht="27">
      <c r="B246" s="42"/>
      <c r="C246" s="64"/>
      <c r="D246" s="220" t="s">
        <v>913</v>
      </c>
      <c r="E246" s="64"/>
      <c r="F246" s="242" t="s">
        <v>184</v>
      </c>
      <c r="G246" s="64"/>
      <c r="H246" s="64"/>
      <c r="I246" s="171"/>
      <c r="J246" s="64"/>
      <c r="K246" s="64"/>
      <c r="L246" s="62"/>
      <c r="M246" s="217"/>
      <c r="N246" s="43"/>
      <c r="O246" s="43"/>
      <c r="P246" s="43"/>
      <c r="Q246" s="43"/>
      <c r="R246" s="43"/>
      <c r="S246" s="43"/>
      <c r="T246" s="79"/>
      <c r="AT246" s="24" t="s">
        <v>913</v>
      </c>
      <c r="AU246" s="24" t="s">
        <v>812</v>
      </c>
    </row>
    <row r="247" spans="2:65" s="1" customFormat="1" ht="22.5" customHeight="1">
      <c r="B247" s="42"/>
      <c r="C247" s="203" t="s">
        <v>1094</v>
      </c>
      <c r="D247" s="203" t="s">
        <v>877</v>
      </c>
      <c r="E247" s="204" t="s">
        <v>363</v>
      </c>
      <c r="F247" s="205" t="s">
        <v>364</v>
      </c>
      <c r="G247" s="206" t="s">
        <v>925</v>
      </c>
      <c r="H247" s="207">
        <v>130</v>
      </c>
      <c r="I247" s="208"/>
      <c r="J247" s="209">
        <f>ROUND(I247*H247,2)</f>
        <v>0</v>
      </c>
      <c r="K247" s="205" t="s">
        <v>176</v>
      </c>
      <c r="L247" s="62"/>
      <c r="M247" s="210" t="s">
        <v>801</v>
      </c>
      <c r="N247" s="211" t="s">
        <v>773</v>
      </c>
      <c r="O247" s="43"/>
      <c r="P247" s="212">
        <f>O247*H247</f>
        <v>0</v>
      </c>
      <c r="Q247" s="212">
        <v>0</v>
      </c>
      <c r="R247" s="212">
        <f>Q247*H247</f>
        <v>0</v>
      </c>
      <c r="S247" s="212">
        <v>0</v>
      </c>
      <c r="T247" s="213">
        <f>S247*H247</f>
        <v>0</v>
      </c>
      <c r="AR247" s="24" t="s">
        <v>967</v>
      </c>
      <c r="AT247" s="24" t="s">
        <v>877</v>
      </c>
      <c r="AU247" s="24" t="s">
        <v>812</v>
      </c>
      <c r="AY247" s="24" t="s">
        <v>874</v>
      </c>
      <c r="BE247" s="214">
        <f>IF(N247="základní",J247,0)</f>
        <v>0</v>
      </c>
      <c r="BF247" s="214">
        <f>IF(N247="snížená",J247,0)</f>
        <v>0</v>
      </c>
      <c r="BG247" s="214">
        <f>IF(N247="zákl. přenesená",J247,0)</f>
        <v>0</v>
      </c>
      <c r="BH247" s="214">
        <f>IF(N247="sníž. přenesená",J247,0)</f>
        <v>0</v>
      </c>
      <c r="BI247" s="214">
        <f>IF(N247="nulová",J247,0)</f>
        <v>0</v>
      </c>
      <c r="BJ247" s="24" t="s">
        <v>810</v>
      </c>
      <c r="BK247" s="214">
        <f>ROUND(I247*H247,2)</f>
        <v>0</v>
      </c>
      <c r="BL247" s="24" t="s">
        <v>967</v>
      </c>
      <c r="BM247" s="24" t="s">
        <v>365</v>
      </c>
    </row>
    <row r="248" spans="2:65" s="1" customFormat="1" ht="40.5">
      <c r="B248" s="42"/>
      <c r="C248" s="64"/>
      <c r="D248" s="215" t="s">
        <v>884</v>
      </c>
      <c r="E248" s="64"/>
      <c r="F248" s="216" t="s">
        <v>366</v>
      </c>
      <c r="G248" s="64"/>
      <c r="H248" s="64"/>
      <c r="I248" s="171"/>
      <c r="J248" s="64"/>
      <c r="K248" s="64"/>
      <c r="L248" s="62"/>
      <c r="M248" s="217"/>
      <c r="N248" s="43"/>
      <c r="O248" s="43"/>
      <c r="P248" s="43"/>
      <c r="Q248" s="43"/>
      <c r="R248" s="43"/>
      <c r="S248" s="43"/>
      <c r="T248" s="79"/>
      <c r="AT248" s="24" t="s">
        <v>884</v>
      </c>
      <c r="AU248" s="24" t="s">
        <v>812</v>
      </c>
    </row>
    <row r="249" spans="2:65" s="1" customFormat="1" ht="27">
      <c r="B249" s="42"/>
      <c r="C249" s="64"/>
      <c r="D249" s="220" t="s">
        <v>913</v>
      </c>
      <c r="E249" s="64"/>
      <c r="F249" s="242" t="s">
        <v>179</v>
      </c>
      <c r="G249" s="64"/>
      <c r="H249" s="64"/>
      <c r="I249" s="171"/>
      <c r="J249" s="64"/>
      <c r="K249" s="64"/>
      <c r="L249" s="62"/>
      <c r="M249" s="217"/>
      <c r="N249" s="43"/>
      <c r="O249" s="43"/>
      <c r="P249" s="43"/>
      <c r="Q249" s="43"/>
      <c r="R249" s="43"/>
      <c r="S249" s="43"/>
      <c r="T249" s="79"/>
      <c r="AT249" s="24" t="s">
        <v>913</v>
      </c>
      <c r="AU249" s="24" t="s">
        <v>812</v>
      </c>
    </row>
    <row r="250" spans="2:65" s="1" customFormat="1" ht="44.25" customHeight="1">
      <c r="B250" s="42"/>
      <c r="C250" s="232" t="s">
        <v>1097</v>
      </c>
      <c r="D250" s="232" t="s">
        <v>902</v>
      </c>
      <c r="E250" s="233" t="s">
        <v>367</v>
      </c>
      <c r="F250" s="234" t="s">
        <v>368</v>
      </c>
      <c r="G250" s="235" t="s">
        <v>925</v>
      </c>
      <c r="H250" s="236">
        <v>130</v>
      </c>
      <c r="I250" s="237"/>
      <c r="J250" s="238">
        <f>ROUND(I250*H250,2)</f>
        <v>0</v>
      </c>
      <c r="K250" s="234" t="s">
        <v>801</v>
      </c>
      <c r="L250" s="239"/>
      <c r="M250" s="240" t="s">
        <v>801</v>
      </c>
      <c r="N250" s="241" t="s">
        <v>773</v>
      </c>
      <c r="O250" s="43"/>
      <c r="P250" s="212">
        <f>O250*H250</f>
        <v>0</v>
      </c>
      <c r="Q250" s="212">
        <v>0</v>
      </c>
      <c r="R250" s="212">
        <f>Q250*H250</f>
        <v>0</v>
      </c>
      <c r="S250" s="212">
        <v>0</v>
      </c>
      <c r="T250" s="213">
        <f>S250*H250</f>
        <v>0</v>
      </c>
      <c r="AR250" s="24" t="s">
        <v>1026</v>
      </c>
      <c r="AT250" s="24" t="s">
        <v>902</v>
      </c>
      <c r="AU250" s="24" t="s">
        <v>812</v>
      </c>
      <c r="AY250" s="24" t="s">
        <v>874</v>
      </c>
      <c r="BE250" s="214">
        <f>IF(N250="základní",J250,0)</f>
        <v>0</v>
      </c>
      <c r="BF250" s="214">
        <f>IF(N250="snížená",J250,0)</f>
        <v>0</v>
      </c>
      <c r="BG250" s="214">
        <f>IF(N250="zákl. přenesená",J250,0)</f>
        <v>0</v>
      </c>
      <c r="BH250" s="214">
        <f>IF(N250="sníž. přenesená",J250,0)</f>
        <v>0</v>
      </c>
      <c r="BI250" s="214">
        <f>IF(N250="nulová",J250,0)</f>
        <v>0</v>
      </c>
      <c r="BJ250" s="24" t="s">
        <v>810</v>
      </c>
      <c r="BK250" s="214">
        <f>ROUND(I250*H250,2)</f>
        <v>0</v>
      </c>
      <c r="BL250" s="24" t="s">
        <v>967</v>
      </c>
      <c r="BM250" s="24" t="s">
        <v>369</v>
      </c>
    </row>
    <row r="251" spans="2:65" s="1" customFormat="1" ht="27">
      <c r="B251" s="42"/>
      <c r="C251" s="64"/>
      <c r="D251" s="215" t="s">
        <v>884</v>
      </c>
      <c r="E251" s="64"/>
      <c r="F251" s="216" t="s">
        <v>370</v>
      </c>
      <c r="G251" s="64"/>
      <c r="H251" s="64"/>
      <c r="I251" s="171"/>
      <c r="J251" s="64"/>
      <c r="K251" s="64"/>
      <c r="L251" s="62"/>
      <c r="M251" s="217"/>
      <c r="N251" s="43"/>
      <c r="O251" s="43"/>
      <c r="P251" s="43"/>
      <c r="Q251" s="43"/>
      <c r="R251" s="43"/>
      <c r="S251" s="43"/>
      <c r="T251" s="79"/>
      <c r="AT251" s="24" t="s">
        <v>884</v>
      </c>
      <c r="AU251" s="24" t="s">
        <v>812</v>
      </c>
    </row>
    <row r="252" spans="2:65" s="1" customFormat="1" ht="27">
      <c r="B252" s="42"/>
      <c r="C252" s="64"/>
      <c r="D252" s="220" t="s">
        <v>913</v>
      </c>
      <c r="E252" s="64"/>
      <c r="F252" s="242" t="s">
        <v>184</v>
      </c>
      <c r="G252" s="64"/>
      <c r="H252" s="64"/>
      <c r="I252" s="171"/>
      <c r="J252" s="64"/>
      <c r="K252" s="64"/>
      <c r="L252" s="62"/>
      <c r="M252" s="217"/>
      <c r="N252" s="43"/>
      <c r="O252" s="43"/>
      <c r="P252" s="43"/>
      <c r="Q252" s="43"/>
      <c r="R252" s="43"/>
      <c r="S252" s="43"/>
      <c r="T252" s="79"/>
      <c r="AT252" s="24" t="s">
        <v>913</v>
      </c>
      <c r="AU252" s="24" t="s">
        <v>812</v>
      </c>
    </row>
    <row r="253" spans="2:65" s="1" customFormat="1" ht="22.5" customHeight="1">
      <c r="B253" s="42"/>
      <c r="C253" s="203" t="s">
        <v>1102</v>
      </c>
      <c r="D253" s="203" t="s">
        <v>877</v>
      </c>
      <c r="E253" s="204" t="s">
        <v>363</v>
      </c>
      <c r="F253" s="205" t="s">
        <v>364</v>
      </c>
      <c r="G253" s="206" t="s">
        <v>925</v>
      </c>
      <c r="H253" s="207">
        <v>64</v>
      </c>
      <c r="I253" s="208"/>
      <c r="J253" s="209">
        <f>ROUND(I253*H253,2)</f>
        <v>0</v>
      </c>
      <c r="K253" s="205" t="s">
        <v>176</v>
      </c>
      <c r="L253" s="62"/>
      <c r="M253" s="210" t="s">
        <v>801</v>
      </c>
      <c r="N253" s="211" t="s">
        <v>773</v>
      </c>
      <c r="O253" s="43"/>
      <c r="P253" s="212">
        <f>O253*H253</f>
        <v>0</v>
      </c>
      <c r="Q253" s="212">
        <v>0</v>
      </c>
      <c r="R253" s="212">
        <f>Q253*H253</f>
        <v>0</v>
      </c>
      <c r="S253" s="212">
        <v>0</v>
      </c>
      <c r="T253" s="213">
        <f>S253*H253</f>
        <v>0</v>
      </c>
      <c r="AR253" s="24" t="s">
        <v>967</v>
      </c>
      <c r="AT253" s="24" t="s">
        <v>877</v>
      </c>
      <c r="AU253" s="24" t="s">
        <v>812</v>
      </c>
      <c r="AY253" s="24" t="s">
        <v>874</v>
      </c>
      <c r="BE253" s="214">
        <f>IF(N253="základní",J253,0)</f>
        <v>0</v>
      </c>
      <c r="BF253" s="214">
        <f>IF(N253="snížená",J253,0)</f>
        <v>0</v>
      </c>
      <c r="BG253" s="214">
        <f>IF(N253="zákl. přenesená",J253,0)</f>
        <v>0</v>
      </c>
      <c r="BH253" s="214">
        <f>IF(N253="sníž. přenesená",J253,0)</f>
        <v>0</v>
      </c>
      <c r="BI253" s="214">
        <f>IF(N253="nulová",J253,0)</f>
        <v>0</v>
      </c>
      <c r="BJ253" s="24" t="s">
        <v>810</v>
      </c>
      <c r="BK253" s="214">
        <f>ROUND(I253*H253,2)</f>
        <v>0</v>
      </c>
      <c r="BL253" s="24" t="s">
        <v>967</v>
      </c>
      <c r="BM253" s="24" t="s">
        <v>371</v>
      </c>
    </row>
    <row r="254" spans="2:65" s="1" customFormat="1" ht="40.5">
      <c r="B254" s="42"/>
      <c r="C254" s="64"/>
      <c r="D254" s="215" t="s">
        <v>884</v>
      </c>
      <c r="E254" s="64"/>
      <c r="F254" s="216" t="s">
        <v>366</v>
      </c>
      <c r="G254" s="64"/>
      <c r="H254" s="64"/>
      <c r="I254" s="171"/>
      <c r="J254" s="64"/>
      <c r="K254" s="64"/>
      <c r="L254" s="62"/>
      <c r="M254" s="217"/>
      <c r="N254" s="43"/>
      <c r="O254" s="43"/>
      <c r="P254" s="43"/>
      <c r="Q254" s="43"/>
      <c r="R254" s="43"/>
      <c r="S254" s="43"/>
      <c r="T254" s="79"/>
      <c r="AT254" s="24" t="s">
        <v>884</v>
      </c>
      <c r="AU254" s="24" t="s">
        <v>812</v>
      </c>
    </row>
    <row r="255" spans="2:65" s="1" customFormat="1" ht="27">
      <c r="B255" s="42"/>
      <c r="C255" s="64"/>
      <c r="D255" s="220" t="s">
        <v>913</v>
      </c>
      <c r="E255" s="64"/>
      <c r="F255" s="242" t="s">
        <v>179</v>
      </c>
      <c r="G255" s="64"/>
      <c r="H255" s="64"/>
      <c r="I255" s="171"/>
      <c r="J255" s="64"/>
      <c r="K255" s="64"/>
      <c r="L255" s="62"/>
      <c r="M255" s="217"/>
      <c r="N255" s="43"/>
      <c r="O255" s="43"/>
      <c r="P255" s="43"/>
      <c r="Q255" s="43"/>
      <c r="R255" s="43"/>
      <c r="S255" s="43"/>
      <c r="T255" s="79"/>
      <c r="AT255" s="24" t="s">
        <v>913</v>
      </c>
      <c r="AU255" s="24" t="s">
        <v>812</v>
      </c>
    </row>
    <row r="256" spans="2:65" s="1" customFormat="1" ht="44.25" customHeight="1">
      <c r="B256" s="42"/>
      <c r="C256" s="232" t="s">
        <v>1106</v>
      </c>
      <c r="D256" s="232" t="s">
        <v>902</v>
      </c>
      <c r="E256" s="233" t="s">
        <v>372</v>
      </c>
      <c r="F256" s="234" t="s">
        <v>373</v>
      </c>
      <c r="G256" s="235" t="s">
        <v>925</v>
      </c>
      <c r="H256" s="236">
        <v>64</v>
      </c>
      <c r="I256" s="237"/>
      <c r="J256" s="238">
        <f>ROUND(I256*H256,2)</f>
        <v>0</v>
      </c>
      <c r="K256" s="234" t="s">
        <v>801</v>
      </c>
      <c r="L256" s="239"/>
      <c r="M256" s="240" t="s">
        <v>801</v>
      </c>
      <c r="N256" s="241" t="s">
        <v>773</v>
      </c>
      <c r="O256" s="43"/>
      <c r="P256" s="212">
        <f>O256*H256</f>
        <v>0</v>
      </c>
      <c r="Q256" s="212">
        <v>0</v>
      </c>
      <c r="R256" s="212">
        <f>Q256*H256</f>
        <v>0</v>
      </c>
      <c r="S256" s="212">
        <v>0</v>
      </c>
      <c r="T256" s="213">
        <f>S256*H256</f>
        <v>0</v>
      </c>
      <c r="AR256" s="24" t="s">
        <v>1026</v>
      </c>
      <c r="AT256" s="24" t="s">
        <v>902</v>
      </c>
      <c r="AU256" s="24" t="s">
        <v>812</v>
      </c>
      <c r="AY256" s="24" t="s">
        <v>874</v>
      </c>
      <c r="BE256" s="214">
        <f>IF(N256="základní",J256,0)</f>
        <v>0</v>
      </c>
      <c r="BF256" s="214">
        <f>IF(N256="snížená",J256,0)</f>
        <v>0</v>
      </c>
      <c r="BG256" s="214">
        <f>IF(N256="zákl. přenesená",J256,0)</f>
        <v>0</v>
      </c>
      <c r="BH256" s="214">
        <f>IF(N256="sníž. přenesená",J256,0)</f>
        <v>0</v>
      </c>
      <c r="BI256" s="214">
        <f>IF(N256="nulová",J256,0)</f>
        <v>0</v>
      </c>
      <c r="BJ256" s="24" t="s">
        <v>810</v>
      </c>
      <c r="BK256" s="214">
        <f>ROUND(I256*H256,2)</f>
        <v>0</v>
      </c>
      <c r="BL256" s="24" t="s">
        <v>967</v>
      </c>
      <c r="BM256" s="24" t="s">
        <v>374</v>
      </c>
    </row>
    <row r="257" spans="2:65" s="1" customFormat="1" ht="27">
      <c r="B257" s="42"/>
      <c r="C257" s="64"/>
      <c r="D257" s="215" t="s">
        <v>884</v>
      </c>
      <c r="E257" s="64"/>
      <c r="F257" s="216" t="s">
        <v>375</v>
      </c>
      <c r="G257" s="64"/>
      <c r="H257" s="64"/>
      <c r="I257" s="171"/>
      <c r="J257" s="64"/>
      <c r="K257" s="64"/>
      <c r="L257" s="62"/>
      <c r="M257" s="217"/>
      <c r="N257" s="43"/>
      <c r="O257" s="43"/>
      <c r="P257" s="43"/>
      <c r="Q257" s="43"/>
      <c r="R257" s="43"/>
      <c r="S257" s="43"/>
      <c r="T257" s="79"/>
      <c r="AT257" s="24" t="s">
        <v>884</v>
      </c>
      <c r="AU257" s="24" t="s">
        <v>812</v>
      </c>
    </row>
    <row r="258" spans="2:65" s="1" customFormat="1" ht="27">
      <c r="B258" s="42"/>
      <c r="C258" s="64"/>
      <c r="D258" s="220" t="s">
        <v>913</v>
      </c>
      <c r="E258" s="64"/>
      <c r="F258" s="242" t="s">
        <v>184</v>
      </c>
      <c r="G258" s="64"/>
      <c r="H258" s="64"/>
      <c r="I258" s="171"/>
      <c r="J258" s="64"/>
      <c r="K258" s="64"/>
      <c r="L258" s="62"/>
      <c r="M258" s="217"/>
      <c r="N258" s="43"/>
      <c r="O258" s="43"/>
      <c r="P258" s="43"/>
      <c r="Q258" s="43"/>
      <c r="R258" s="43"/>
      <c r="S258" s="43"/>
      <c r="T258" s="79"/>
      <c r="AT258" s="24" t="s">
        <v>913</v>
      </c>
      <c r="AU258" s="24" t="s">
        <v>812</v>
      </c>
    </row>
    <row r="259" spans="2:65" s="1" customFormat="1" ht="22.5" customHeight="1">
      <c r="B259" s="42"/>
      <c r="C259" s="203" t="s">
        <v>1110</v>
      </c>
      <c r="D259" s="203" t="s">
        <v>877</v>
      </c>
      <c r="E259" s="204" t="s">
        <v>363</v>
      </c>
      <c r="F259" s="205" t="s">
        <v>364</v>
      </c>
      <c r="G259" s="206" t="s">
        <v>925</v>
      </c>
      <c r="H259" s="207">
        <v>39</v>
      </c>
      <c r="I259" s="208"/>
      <c r="J259" s="209">
        <f>ROUND(I259*H259,2)</f>
        <v>0</v>
      </c>
      <c r="K259" s="205" t="s">
        <v>176</v>
      </c>
      <c r="L259" s="62"/>
      <c r="M259" s="210" t="s">
        <v>801</v>
      </c>
      <c r="N259" s="211" t="s">
        <v>773</v>
      </c>
      <c r="O259" s="43"/>
      <c r="P259" s="212">
        <f>O259*H259</f>
        <v>0</v>
      </c>
      <c r="Q259" s="212">
        <v>0</v>
      </c>
      <c r="R259" s="212">
        <f>Q259*H259</f>
        <v>0</v>
      </c>
      <c r="S259" s="212">
        <v>0</v>
      </c>
      <c r="T259" s="213">
        <f>S259*H259</f>
        <v>0</v>
      </c>
      <c r="AR259" s="24" t="s">
        <v>967</v>
      </c>
      <c r="AT259" s="24" t="s">
        <v>877</v>
      </c>
      <c r="AU259" s="24" t="s">
        <v>812</v>
      </c>
      <c r="AY259" s="24" t="s">
        <v>874</v>
      </c>
      <c r="BE259" s="214">
        <f>IF(N259="základní",J259,0)</f>
        <v>0</v>
      </c>
      <c r="BF259" s="214">
        <f>IF(N259="snížená",J259,0)</f>
        <v>0</v>
      </c>
      <c r="BG259" s="214">
        <f>IF(N259="zákl. přenesená",J259,0)</f>
        <v>0</v>
      </c>
      <c r="BH259" s="214">
        <f>IF(N259="sníž. přenesená",J259,0)</f>
        <v>0</v>
      </c>
      <c r="BI259" s="214">
        <f>IF(N259="nulová",J259,0)</f>
        <v>0</v>
      </c>
      <c r="BJ259" s="24" t="s">
        <v>810</v>
      </c>
      <c r="BK259" s="214">
        <f>ROUND(I259*H259,2)</f>
        <v>0</v>
      </c>
      <c r="BL259" s="24" t="s">
        <v>967</v>
      </c>
      <c r="BM259" s="24" t="s">
        <v>376</v>
      </c>
    </row>
    <row r="260" spans="2:65" s="1" customFormat="1" ht="40.5">
      <c r="B260" s="42"/>
      <c r="C260" s="64"/>
      <c r="D260" s="215" t="s">
        <v>884</v>
      </c>
      <c r="E260" s="64"/>
      <c r="F260" s="216" t="s">
        <v>366</v>
      </c>
      <c r="G260" s="64"/>
      <c r="H260" s="64"/>
      <c r="I260" s="171"/>
      <c r="J260" s="64"/>
      <c r="K260" s="64"/>
      <c r="L260" s="62"/>
      <c r="M260" s="217"/>
      <c r="N260" s="43"/>
      <c r="O260" s="43"/>
      <c r="P260" s="43"/>
      <c r="Q260" s="43"/>
      <c r="R260" s="43"/>
      <c r="S260" s="43"/>
      <c r="T260" s="79"/>
      <c r="AT260" s="24" t="s">
        <v>884</v>
      </c>
      <c r="AU260" s="24" t="s">
        <v>812</v>
      </c>
    </row>
    <row r="261" spans="2:65" s="1" customFormat="1" ht="27">
      <c r="B261" s="42"/>
      <c r="C261" s="64"/>
      <c r="D261" s="220" t="s">
        <v>913</v>
      </c>
      <c r="E261" s="64"/>
      <c r="F261" s="242" t="s">
        <v>179</v>
      </c>
      <c r="G261" s="64"/>
      <c r="H261" s="64"/>
      <c r="I261" s="171"/>
      <c r="J261" s="64"/>
      <c r="K261" s="64"/>
      <c r="L261" s="62"/>
      <c r="M261" s="217"/>
      <c r="N261" s="43"/>
      <c r="O261" s="43"/>
      <c r="P261" s="43"/>
      <c r="Q261" s="43"/>
      <c r="R261" s="43"/>
      <c r="S261" s="43"/>
      <c r="T261" s="79"/>
      <c r="AT261" s="24" t="s">
        <v>913</v>
      </c>
      <c r="AU261" s="24" t="s">
        <v>812</v>
      </c>
    </row>
    <row r="262" spans="2:65" s="1" customFormat="1" ht="44.25" customHeight="1">
      <c r="B262" s="42"/>
      <c r="C262" s="232" t="s">
        <v>1114</v>
      </c>
      <c r="D262" s="232" t="s">
        <v>902</v>
      </c>
      <c r="E262" s="233" t="s">
        <v>377</v>
      </c>
      <c r="F262" s="234" t="s">
        <v>378</v>
      </c>
      <c r="G262" s="235" t="s">
        <v>925</v>
      </c>
      <c r="H262" s="236">
        <v>39</v>
      </c>
      <c r="I262" s="237"/>
      <c r="J262" s="238">
        <f>ROUND(I262*H262,2)</f>
        <v>0</v>
      </c>
      <c r="K262" s="234" t="s">
        <v>801</v>
      </c>
      <c r="L262" s="239"/>
      <c r="M262" s="240" t="s">
        <v>801</v>
      </c>
      <c r="N262" s="241" t="s">
        <v>773</v>
      </c>
      <c r="O262" s="43"/>
      <c r="P262" s="212">
        <f>O262*H262</f>
        <v>0</v>
      </c>
      <c r="Q262" s="212">
        <v>0</v>
      </c>
      <c r="R262" s="212">
        <f>Q262*H262</f>
        <v>0</v>
      </c>
      <c r="S262" s="212">
        <v>0</v>
      </c>
      <c r="T262" s="213">
        <f>S262*H262</f>
        <v>0</v>
      </c>
      <c r="AR262" s="24" t="s">
        <v>1026</v>
      </c>
      <c r="AT262" s="24" t="s">
        <v>902</v>
      </c>
      <c r="AU262" s="24" t="s">
        <v>812</v>
      </c>
      <c r="AY262" s="24" t="s">
        <v>874</v>
      </c>
      <c r="BE262" s="214">
        <f>IF(N262="základní",J262,0)</f>
        <v>0</v>
      </c>
      <c r="BF262" s="214">
        <f>IF(N262="snížená",J262,0)</f>
        <v>0</v>
      </c>
      <c r="BG262" s="214">
        <f>IF(N262="zákl. přenesená",J262,0)</f>
        <v>0</v>
      </c>
      <c r="BH262" s="214">
        <f>IF(N262="sníž. přenesená",J262,0)</f>
        <v>0</v>
      </c>
      <c r="BI262" s="214">
        <f>IF(N262="nulová",J262,0)</f>
        <v>0</v>
      </c>
      <c r="BJ262" s="24" t="s">
        <v>810</v>
      </c>
      <c r="BK262" s="214">
        <f>ROUND(I262*H262,2)</f>
        <v>0</v>
      </c>
      <c r="BL262" s="24" t="s">
        <v>967</v>
      </c>
      <c r="BM262" s="24" t="s">
        <v>379</v>
      </c>
    </row>
    <row r="263" spans="2:65" s="1" customFormat="1" ht="27">
      <c r="B263" s="42"/>
      <c r="C263" s="64"/>
      <c r="D263" s="215" t="s">
        <v>884</v>
      </c>
      <c r="E263" s="64"/>
      <c r="F263" s="216" t="s">
        <v>380</v>
      </c>
      <c r="G263" s="64"/>
      <c r="H263" s="64"/>
      <c r="I263" s="171"/>
      <c r="J263" s="64"/>
      <c r="K263" s="64"/>
      <c r="L263" s="62"/>
      <c r="M263" s="217"/>
      <c r="N263" s="43"/>
      <c r="O263" s="43"/>
      <c r="P263" s="43"/>
      <c r="Q263" s="43"/>
      <c r="R263" s="43"/>
      <c r="S263" s="43"/>
      <c r="T263" s="79"/>
      <c r="AT263" s="24" t="s">
        <v>884</v>
      </c>
      <c r="AU263" s="24" t="s">
        <v>812</v>
      </c>
    </row>
    <row r="264" spans="2:65" s="1" customFormat="1" ht="27">
      <c r="B264" s="42"/>
      <c r="C264" s="64"/>
      <c r="D264" s="220" t="s">
        <v>913</v>
      </c>
      <c r="E264" s="64"/>
      <c r="F264" s="242" t="s">
        <v>184</v>
      </c>
      <c r="G264" s="64"/>
      <c r="H264" s="64"/>
      <c r="I264" s="171"/>
      <c r="J264" s="64"/>
      <c r="K264" s="64"/>
      <c r="L264" s="62"/>
      <c r="M264" s="217"/>
      <c r="N264" s="43"/>
      <c r="O264" s="43"/>
      <c r="P264" s="43"/>
      <c r="Q264" s="43"/>
      <c r="R264" s="43"/>
      <c r="S264" s="43"/>
      <c r="T264" s="79"/>
      <c r="AT264" s="24" t="s">
        <v>913</v>
      </c>
      <c r="AU264" s="24" t="s">
        <v>812</v>
      </c>
    </row>
    <row r="265" spans="2:65" s="1" customFormat="1" ht="22.5" customHeight="1">
      <c r="B265" s="42"/>
      <c r="C265" s="203" t="s">
        <v>1118</v>
      </c>
      <c r="D265" s="203" t="s">
        <v>877</v>
      </c>
      <c r="E265" s="204" t="s">
        <v>363</v>
      </c>
      <c r="F265" s="205" t="s">
        <v>364</v>
      </c>
      <c r="G265" s="206" t="s">
        <v>925</v>
      </c>
      <c r="H265" s="207">
        <v>862</v>
      </c>
      <c r="I265" s="208"/>
      <c r="J265" s="209">
        <f>ROUND(I265*H265,2)</f>
        <v>0</v>
      </c>
      <c r="K265" s="205" t="s">
        <v>176</v>
      </c>
      <c r="L265" s="62"/>
      <c r="M265" s="210" t="s">
        <v>801</v>
      </c>
      <c r="N265" s="211" t="s">
        <v>773</v>
      </c>
      <c r="O265" s="43"/>
      <c r="P265" s="212">
        <f>O265*H265</f>
        <v>0</v>
      </c>
      <c r="Q265" s="212">
        <v>0</v>
      </c>
      <c r="R265" s="212">
        <f>Q265*H265</f>
        <v>0</v>
      </c>
      <c r="S265" s="212">
        <v>0</v>
      </c>
      <c r="T265" s="213">
        <f>S265*H265</f>
        <v>0</v>
      </c>
      <c r="AR265" s="24" t="s">
        <v>967</v>
      </c>
      <c r="AT265" s="24" t="s">
        <v>877</v>
      </c>
      <c r="AU265" s="24" t="s">
        <v>812</v>
      </c>
      <c r="AY265" s="24" t="s">
        <v>874</v>
      </c>
      <c r="BE265" s="214">
        <f>IF(N265="základní",J265,0)</f>
        <v>0</v>
      </c>
      <c r="BF265" s="214">
        <f>IF(N265="snížená",J265,0)</f>
        <v>0</v>
      </c>
      <c r="BG265" s="214">
        <f>IF(N265="zákl. přenesená",J265,0)</f>
        <v>0</v>
      </c>
      <c r="BH265" s="214">
        <f>IF(N265="sníž. přenesená",J265,0)</f>
        <v>0</v>
      </c>
      <c r="BI265" s="214">
        <f>IF(N265="nulová",J265,0)</f>
        <v>0</v>
      </c>
      <c r="BJ265" s="24" t="s">
        <v>810</v>
      </c>
      <c r="BK265" s="214">
        <f>ROUND(I265*H265,2)</f>
        <v>0</v>
      </c>
      <c r="BL265" s="24" t="s">
        <v>967</v>
      </c>
      <c r="BM265" s="24" t="s">
        <v>381</v>
      </c>
    </row>
    <row r="266" spans="2:65" s="1" customFormat="1" ht="40.5">
      <c r="B266" s="42"/>
      <c r="C266" s="64"/>
      <c r="D266" s="215" t="s">
        <v>884</v>
      </c>
      <c r="E266" s="64"/>
      <c r="F266" s="216" t="s">
        <v>366</v>
      </c>
      <c r="G266" s="64"/>
      <c r="H266" s="64"/>
      <c r="I266" s="171"/>
      <c r="J266" s="64"/>
      <c r="K266" s="64"/>
      <c r="L266" s="62"/>
      <c r="M266" s="217"/>
      <c r="N266" s="43"/>
      <c r="O266" s="43"/>
      <c r="P266" s="43"/>
      <c r="Q266" s="43"/>
      <c r="R266" s="43"/>
      <c r="S266" s="43"/>
      <c r="T266" s="79"/>
      <c r="AT266" s="24" t="s">
        <v>884</v>
      </c>
      <c r="AU266" s="24" t="s">
        <v>812</v>
      </c>
    </row>
    <row r="267" spans="2:65" s="1" customFormat="1" ht="27">
      <c r="B267" s="42"/>
      <c r="C267" s="64"/>
      <c r="D267" s="220" t="s">
        <v>913</v>
      </c>
      <c r="E267" s="64"/>
      <c r="F267" s="242" t="s">
        <v>179</v>
      </c>
      <c r="G267" s="64"/>
      <c r="H267" s="64"/>
      <c r="I267" s="171"/>
      <c r="J267" s="64"/>
      <c r="K267" s="64"/>
      <c r="L267" s="62"/>
      <c r="M267" s="217"/>
      <c r="N267" s="43"/>
      <c r="O267" s="43"/>
      <c r="P267" s="43"/>
      <c r="Q267" s="43"/>
      <c r="R267" s="43"/>
      <c r="S267" s="43"/>
      <c r="T267" s="79"/>
      <c r="AT267" s="24" t="s">
        <v>913</v>
      </c>
      <c r="AU267" s="24" t="s">
        <v>812</v>
      </c>
    </row>
    <row r="268" spans="2:65" s="1" customFormat="1" ht="44.25" customHeight="1">
      <c r="B268" s="42"/>
      <c r="C268" s="232" t="s">
        <v>1122</v>
      </c>
      <c r="D268" s="232" t="s">
        <v>902</v>
      </c>
      <c r="E268" s="233" t="s">
        <v>382</v>
      </c>
      <c r="F268" s="234" t="s">
        <v>383</v>
      </c>
      <c r="G268" s="235" t="s">
        <v>925</v>
      </c>
      <c r="H268" s="236">
        <v>862</v>
      </c>
      <c r="I268" s="237"/>
      <c r="J268" s="238">
        <f>ROUND(I268*H268,2)</f>
        <v>0</v>
      </c>
      <c r="K268" s="234" t="s">
        <v>801</v>
      </c>
      <c r="L268" s="239"/>
      <c r="M268" s="240" t="s">
        <v>801</v>
      </c>
      <c r="N268" s="241" t="s">
        <v>773</v>
      </c>
      <c r="O268" s="43"/>
      <c r="P268" s="212">
        <f>O268*H268</f>
        <v>0</v>
      </c>
      <c r="Q268" s="212">
        <v>0</v>
      </c>
      <c r="R268" s="212">
        <f>Q268*H268</f>
        <v>0</v>
      </c>
      <c r="S268" s="212">
        <v>0</v>
      </c>
      <c r="T268" s="213">
        <f>S268*H268</f>
        <v>0</v>
      </c>
      <c r="AR268" s="24" t="s">
        <v>1026</v>
      </c>
      <c r="AT268" s="24" t="s">
        <v>902</v>
      </c>
      <c r="AU268" s="24" t="s">
        <v>812</v>
      </c>
      <c r="AY268" s="24" t="s">
        <v>874</v>
      </c>
      <c r="BE268" s="214">
        <f>IF(N268="základní",J268,0)</f>
        <v>0</v>
      </c>
      <c r="BF268" s="214">
        <f>IF(N268="snížená",J268,0)</f>
        <v>0</v>
      </c>
      <c r="BG268" s="214">
        <f>IF(N268="zákl. přenesená",J268,0)</f>
        <v>0</v>
      </c>
      <c r="BH268" s="214">
        <f>IF(N268="sníž. přenesená",J268,0)</f>
        <v>0</v>
      </c>
      <c r="BI268" s="214">
        <f>IF(N268="nulová",J268,0)</f>
        <v>0</v>
      </c>
      <c r="BJ268" s="24" t="s">
        <v>810</v>
      </c>
      <c r="BK268" s="214">
        <f>ROUND(I268*H268,2)</f>
        <v>0</v>
      </c>
      <c r="BL268" s="24" t="s">
        <v>967</v>
      </c>
      <c r="BM268" s="24" t="s">
        <v>384</v>
      </c>
    </row>
    <row r="269" spans="2:65" s="1" customFormat="1" ht="27">
      <c r="B269" s="42"/>
      <c r="C269" s="64"/>
      <c r="D269" s="215" t="s">
        <v>884</v>
      </c>
      <c r="E269" s="64"/>
      <c r="F269" s="216" t="s">
        <v>385</v>
      </c>
      <c r="G269" s="64"/>
      <c r="H269" s="64"/>
      <c r="I269" s="171"/>
      <c r="J269" s="64"/>
      <c r="K269" s="64"/>
      <c r="L269" s="62"/>
      <c r="M269" s="217"/>
      <c r="N269" s="43"/>
      <c r="O269" s="43"/>
      <c r="P269" s="43"/>
      <c r="Q269" s="43"/>
      <c r="R269" s="43"/>
      <c r="S269" s="43"/>
      <c r="T269" s="79"/>
      <c r="AT269" s="24" t="s">
        <v>884</v>
      </c>
      <c r="AU269" s="24" t="s">
        <v>812</v>
      </c>
    </row>
    <row r="270" spans="2:65" s="1" customFormat="1" ht="27">
      <c r="B270" s="42"/>
      <c r="C270" s="64"/>
      <c r="D270" s="220" t="s">
        <v>913</v>
      </c>
      <c r="E270" s="64"/>
      <c r="F270" s="242" t="s">
        <v>184</v>
      </c>
      <c r="G270" s="64"/>
      <c r="H270" s="64"/>
      <c r="I270" s="171"/>
      <c r="J270" s="64"/>
      <c r="K270" s="64"/>
      <c r="L270" s="62"/>
      <c r="M270" s="217"/>
      <c r="N270" s="43"/>
      <c r="O270" s="43"/>
      <c r="P270" s="43"/>
      <c r="Q270" s="43"/>
      <c r="R270" s="43"/>
      <c r="S270" s="43"/>
      <c r="T270" s="79"/>
      <c r="AT270" s="24" t="s">
        <v>913</v>
      </c>
      <c r="AU270" s="24" t="s">
        <v>812</v>
      </c>
    </row>
    <row r="271" spans="2:65" s="1" customFormat="1" ht="22.5" customHeight="1">
      <c r="B271" s="42"/>
      <c r="C271" s="203" t="s">
        <v>1126</v>
      </c>
      <c r="D271" s="203" t="s">
        <v>877</v>
      </c>
      <c r="E271" s="204" t="s">
        <v>363</v>
      </c>
      <c r="F271" s="205" t="s">
        <v>364</v>
      </c>
      <c r="G271" s="206" t="s">
        <v>925</v>
      </c>
      <c r="H271" s="207">
        <v>313</v>
      </c>
      <c r="I271" s="208"/>
      <c r="J271" s="209">
        <f>ROUND(I271*H271,2)</f>
        <v>0</v>
      </c>
      <c r="K271" s="205" t="s">
        <v>176</v>
      </c>
      <c r="L271" s="62"/>
      <c r="M271" s="210" t="s">
        <v>801</v>
      </c>
      <c r="N271" s="211" t="s">
        <v>773</v>
      </c>
      <c r="O271" s="43"/>
      <c r="P271" s="212">
        <f>O271*H271</f>
        <v>0</v>
      </c>
      <c r="Q271" s="212">
        <v>0</v>
      </c>
      <c r="R271" s="212">
        <f>Q271*H271</f>
        <v>0</v>
      </c>
      <c r="S271" s="212">
        <v>0</v>
      </c>
      <c r="T271" s="213">
        <f>S271*H271</f>
        <v>0</v>
      </c>
      <c r="AR271" s="24" t="s">
        <v>967</v>
      </c>
      <c r="AT271" s="24" t="s">
        <v>877</v>
      </c>
      <c r="AU271" s="24" t="s">
        <v>812</v>
      </c>
      <c r="AY271" s="24" t="s">
        <v>874</v>
      </c>
      <c r="BE271" s="214">
        <f>IF(N271="základní",J271,0)</f>
        <v>0</v>
      </c>
      <c r="BF271" s="214">
        <f>IF(N271="snížená",J271,0)</f>
        <v>0</v>
      </c>
      <c r="BG271" s="214">
        <f>IF(N271="zákl. přenesená",J271,0)</f>
        <v>0</v>
      </c>
      <c r="BH271" s="214">
        <f>IF(N271="sníž. přenesená",J271,0)</f>
        <v>0</v>
      </c>
      <c r="BI271" s="214">
        <f>IF(N271="nulová",J271,0)</f>
        <v>0</v>
      </c>
      <c r="BJ271" s="24" t="s">
        <v>810</v>
      </c>
      <c r="BK271" s="214">
        <f>ROUND(I271*H271,2)</f>
        <v>0</v>
      </c>
      <c r="BL271" s="24" t="s">
        <v>967</v>
      </c>
      <c r="BM271" s="24" t="s">
        <v>386</v>
      </c>
    </row>
    <row r="272" spans="2:65" s="1" customFormat="1" ht="40.5">
      <c r="B272" s="42"/>
      <c r="C272" s="64"/>
      <c r="D272" s="215" t="s">
        <v>884</v>
      </c>
      <c r="E272" s="64"/>
      <c r="F272" s="216" t="s">
        <v>366</v>
      </c>
      <c r="G272" s="64"/>
      <c r="H272" s="64"/>
      <c r="I272" s="171"/>
      <c r="J272" s="64"/>
      <c r="K272" s="64"/>
      <c r="L272" s="62"/>
      <c r="M272" s="217"/>
      <c r="N272" s="43"/>
      <c r="O272" s="43"/>
      <c r="P272" s="43"/>
      <c r="Q272" s="43"/>
      <c r="R272" s="43"/>
      <c r="S272" s="43"/>
      <c r="T272" s="79"/>
      <c r="AT272" s="24" t="s">
        <v>884</v>
      </c>
      <c r="AU272" s="24" t="s">
        <v>812</v>
      </c>
    </row>
    <row r="273" spans="2:65" s="1" customFormat="1" ht="27">
      <c r="B273" s="42"/>
      <c r="C273" s="64"/>
      <c r="D273" s="220" t="s">
        <v>913</v>
      </c>
      <c r="E273" s="64"/>
      <c r="F273" s="242" t="s">
        <v>179</v>
      </c>
      <c r="G273" s="64"/>
      <c r="H273" s="64"/>
      <c r="I273" s="171"/>
      <c r="J273" s="64"/>
      <c r="K273" s="64"/>
      <c r="L273" s="62"/>
      <c r="M273" s="217"/>
      <c r="N273" s="43"/>
      <c r="O273" s="43"/>
      <c r="P273" s="43"/>
      <c r="Q273" s="43"/>
      <c r="R273" s="43"/>
      <c r="S273" s="43"/>
      <c r="T273" s="79"/>
      <c r="AT273" s="24" t="s">
        <v>913</v>
      </c>
      <c r="AU273" s="24" t="s">
        <v>812</v>
      </c>
    </row>
    <row r="274" spans="2:65" s="1" customFormat="1" ht="44.25" customHeight="1">
      <c r="B274" s="42"/>
      <c r="C274" s="232" t="s">
        <v>1130</v>
      </c>
      <c r="D274" s="232" t="s">
        <v>902</v>
      </c>
      <c r="E274" s="233" t="s">
        <v>387</v>
      </c>
      <c r="F274" s="234" t="s">
        <v>388</v>
      </c>
      <c r="G274" s="235" t="s">
        <v>925</v>
      </c>
      <c r="H274" s="236">
        <v>313</v>
      </c>
      <c r="I274" s="237"/>
      <c r="J274" s="238">
        <f>ROUND(I274*H274,2)</f>
        <v>0</v>
      </c>
      <c r="K274" s="234" t="s">
        <v>801</v>
      </c>
      <c r="L274" s="239"/>
      <c r="M274" s="240" t="s">
        <v>801</v>
      </c>
      <c r="N274" s="241" t="s">
        <v>773</v>
      </c>
      <c r="O274" s="43"/>
      <c r="P274" s="212">
        <f>O274*H274</f>
        <v>0</v>
      </c>
      <c r="Q274" s="212">
        <v>0</v>
      </c>
      <c r="R274" s="212">
        <f>Q274*H274</f>
        <v>0</v>
      </c>
      <c r="S274" s="212">
        <v>0</v>
      </c>
      <c r="T274" s="213">
        <f>S274*H274</f>
        <v>0</v>
      </c>
      <c r="AR274" s="24" t="s">
        <v>1026</v>
      </c>
      <c r="AT274" s="24" t="s">
        <v>902</v>
      </c>
      <c r="AU274" s="24" t="s">
        <v>812</v>
      </c>
      <c r="AY274" s="24" t="s">
        <v>874</v>
      </c>
      <c r="BE274" s="214">
        <f>IF(N274="základní",J274,0)</f>
        <v>0</v>
      </c>
      <c r="BF274" s="214">
        <f>IF(N274="snížená",J274,0)</f>
        <v>0</v>
      </c>
      <c r="BG274" s="214">
        <f>IF(N274="zákl. přenesená",J274,0)</f>
        <v>0</v>
      </c>
      <c r="BH274" s="214">
        <f>IF(N274="sníž. přenesená",J274,0)</f>
        <v>0</v>
      </c>
      <c r="BI274" s="214">
        <f>IF(N274="nulová",J274,0)</f>
        <v>0</v>
      </c>
      <c r="BJ274" s="24" t="s">
        <v>810</v>
      </c>
      <c r="BK274" s="214">
        <f>ROUND(I274*H274,2)</f>
        <v>0</v>
      </c>
      <c r="BL274" s="24" t="s">
        <v>967</v>
      </c>
      <c r="BM274" s="24" t="s">
        <v>389</v>
      </c>
    </row>
    <row r="275" spans="2:65" s="1" customFormat="1" ht="27">
      <c r="B275" s="42"/>
      <c r="C275" s="64"/>
      <c r="D275" s="215" t="s">
        <v>884</v>
      </c>
      <c r="E275" s="64"/>
      <c r="F275" s="216" t="s">
        <v>390</v>
      </c>
      <c r="G275" s="64"/>
      <c r="H275" s="64"/>
      <c r="I275" s="171"/>
      <c r="J275" s="64"/>
      <c r="K275" s="64"/>
      <c r="L275" s="62"/>
      <c r="M275" s="217"/>
      <c r="N275" s="43"/>
      <c r="O275" s="43"/>
      <c r="P275" s="43"/>
      <c r="Q275" s="43"/>
      <c r="R275" s="43"/>
      <c r="S275" s="43"/>
      <c r="T275" s="79"/>
      <c r="AT275" s="24" t="s">
        <v>884</v>
      </c>
      <c r="AU275" s="24" t="s">
        <v>812</v>
      </c>
    </row>
    <row r="276" spans="2:65" s="1" customFormat="1" ht="27">
      <c r="B276" s="42"/>
      <c r="C276" s="64"/>
      <c r="D276" s="220" t="s">
        <v>913</v>
      </c>
      <c r="E276" s="64"/>
      <c r="F276" s="242" t="s">
        <v>184</v>
      </c>
      <c r="G276" s="64"/>
      <c r="H276" s="64"/>
      <c r="I276" s="171"/>
      <c r="J276" s="64"/>
      <c r="K276" s="64"/>
      <c r="L276" s="62"/>
      <c r="M276" s="217"/>
      <c r="N276" s="43"/>
      <c r="O276" s="43"/>
      <c r="P276" s="43"/>
      <c r="Q276" s="43"/>
      <c r="R276" s="43"/>
      <c r="S276" s="43"/>
      <c r="T276" s="79"/>
      <c r="AT276" s="24" t="s">
        <v>913</v>
      </c>
      <c r="AU276" s="24" t="s">
        <v>812</v>
      </c>
    </row>
    <row r="277" spans="2:65" s="1" customFormat="1" ht="22.5" customHeight="1">
      <c r="B277" s="42"/>
      <c r="C277" s="203" t="s">
        <v>910</v>
      </c>
      <c r="D277" s="203" t="s">
        <v>877</v>
      </c>
      <c r="E277" s="204" t="s">
        <v>363</v>
      </c>
      <c r="F277" s="205" t="s">
        <v>364</v>
      </c>
      <c r="G277" s="206" t="s">
        <v>925</v>
      </c>
      <c r="H277" s="207">
        <v>561</v>
      </c>
      <c r="I277" s="208"/>
      <c r="J277" s="209">
        <f>ROUND(I277*H277,2)</f>
        <v>0</v>
      </c>
      <c r="K277" s="205" t="s">
        <v>176</v>
      </c>
      <c r="L277" s="62"/>
      <c r="M277" s="210" t="s">
        <v>801</v>
      </c>
      <c r="N277" s="211" t="s">
        <v>773</v>
      </c>
      <c r="O277" s="43"/>
      <c r="P277" s="212">
        <f>O277*H277</f>
        <v>0</v>
      </c>
      <c r="Q277" s="212">
        <v>0</v>
      </c>
      <c r="R277" s="212">
        <f>Q277*H277</f>
        <v>0</v>
      </c>
      <c r="S277" s="212">
        <v>0</v>
      </c>
      <c r="T277" s="213">
        <f>S277*H277</f>
        <v>0</v>
      </c>
      <c r="AR277" s="24" t="s">
        <v>967</v>
      </c>
      <c r="AT277" s="24" t="s">
        <v>877</v>
      </c>
      <c r="AU277" s="24" t="s">
        <v>812</v>
      </c>
      <c r="AY277" s="24" t="s">
        <v>874</v>
      </c>
      <c r="BE277" s="214">
        <f>IF(N277="základní",J277,0)</f>
        <v>0</v>
      </c>
      <c r="BF277" s="214">
        <f>IF(N277="snížená",J277,0)</f>
        <v>0</v>
      </c>
      <c r="BG277" s="214">
        <f>IF(N277="zákl. přenesená",J277,0)</f>
        <v>0</v>
      </c>
      <c r="BH277" s="214">
        <f>IF(N277="sníž. přenesená",J277,0)</f>
        <v>0</v>
      </c>
      <c r="BI277" s="214">
        <f>IF(N277="nulová",J277,0)</f>
        <v>0</v>
      </c>
      <c r="BJ277" s="24" t="s">
        <v>810</v>
      </c>
      <c r="BK277" s="214">
        <f>ROUND(I277*H277,2)</f>
        <v>0</v>
      </c>
      <c r="BL277" s="24" t="s">
        <v>967</v>
      </c>
      <c r="BM277" s="24" t="s">
        <v>391</v>
      </c>
    </row>
    <row r="278" spans="2:65" s="1" customFormat="1" ht="40.5">
      <c r="B278" s="42"/>
      <c r="C278" s="64"/>
      <c r="D278" s="215" t="s">
        <v>884</v>
      </c>
      <c r="E278" s="64"/>
      <c r="F278" s="216" t="s">
        <v>366</v>
      </c>
      <c r="G278" s="64"/>
      <c r="H278" s="64"/>
      <c r="I278" s="171"/>
      <c r="J278" s="64"/>
      <c r="K278" s="64"/>
      <c r="L278" s="62"/>
      <c r="M278" s="217"/>
      <c r="N278" s="43"/>
      <c r="O278" s="43"/>
      <c r="P278" s="43"/>
      <c r="Q278" s="43"/>
      <c r="R278" s="43"/>
      <c r="S278" s="43"/>
      <c r="T278" s="79"/>
      <c r="AT278" s="24" t="s">
        <v>884</v>
      </c>
      <c r="AU278" s="24" t="s">
        <v>812</v>
      </c>
    </row>
    <row r="279" spans="2:65" s="1" customFormat="1" ht="27">
      <c r="B279" s="42"/>
      <c r="C279" s="64"/>
      <c r="D279" s="220" t="s">
        <v>913</v>
      </c>
      <c r="E279" s="64"/>
      <c r="F279" s="242" t="s">
        <v>179</v>
      </c>
      <c r="G279" s="64"/>
      <c r="H279" s="64"/>
      <c r="I279" s="171"/>
      <c r="J279" s="64"/>
      <c r="K279" s="64"/>
      <c r="L279" s="62"/>
      <c r="M279" s="217"/>
      <c r="N279" s="43"/>
      <c r="O279" s="43"/>
      <c r="P279" s="43"/>
      <c r="Q279" s="43"/>
      <c r="R279" s="43"/>
      <c r="S279" s="43"/>
      <c r="T279" s="79"/>
      <c r="AT279" s="24" t="s">
        <v>913</v>
      </c>
      <c r="AU279" s="24" t="s">
        <v>812</v>
      </c>
    </row>
    <row r="280" spans="2:65" s="1" customFormat="1" ht="44.25" customHeight="1">
      <c r="B280" s="42"/>
      <c r="C280" s="232" t="s">
        <v>1138</v>
      </c>
      <c r="D280" s="232" t="s">
        <v>902</v>
      </c>
      <c r="E280" s="233" t="s">
        <v>392</v>
      </c>
      <c r="F280" s="234" t="s">
        <v>393</v>
      </c>
      <c r="G280" s="235" t="s">
        <v>925</v>
      </c>
      <c r="H280" s="236">
        <v>561</v>
      </c>
      <c r="I280" s="237"/>
      <c r="J280" s="238">
        <f>ROUND(I280*H280,2)</f>
        <v>0</v>
      </c>
      <c r="K280" s="234" t="s">
        <v>801</v>
      </c>
      <c r="L280" s="239"/>
      <c r="M280" s="240" t="s">
        <v>801</v>
      </c>
      <c r="N280" s="241" t="s">
        <v>773</v>
      </c>
      <c r="O280" s="43"/>
      <c r="P280" s="212">
        <f>O280*H280</f>
        <v>0</v>
      </c>
      <c r="Q280" s="212">
        <v>0</v>
      </c>
      <c r="R280" s="212">
        <f>Q280*H280</f>
        <v>0</v>
      </c>
      <c r="S280" s="212">
        <v>0</v>
      </c>
      <c r="T280" s="213">
        <f>S280*H280</f>
        <v>0</v>
      </c>
      <c r="AR280" s="24" t="s">
        <v>1026</v>
      </c>
      <c r="AT280" s="24" t="s">
        <v>902</v>
      </c>
      <c r="AU280" s="24" t="s">
        <v>812</v>
      </c>
      <c r="AY280" s="24" t="s">
        <v>874</v>
      </c>
      <c r="BE280" s="214">
        <f>IF(N280="základní",J280,0)</f>
        <v>0</v>
      </c>
      <c r="BF280" s="214">
        <f>IF(N280="snížená",J280,0)</f>
        <v>0</v>
      </c>
      <c r="BG280" s="214">
        <f>IF(N280="zákl. přenesená",J280,0)</f>
        <v>0</v>
      </c>
      <c r="BH280" s="214">
        <f>IF(N280="sníž. přenesená",J280,0)</f>
        <v>0</v>
      </c>
      <c r="BI280" s="214">
        <f>IF(N280="nulová",J280,0)</f>
        <v>0</v>
      </c>
      <c r="BJ280" s="24" t="s">
        <v>810</v>
      </c>
      <c r="BK280" s="214">
        <f>ROUND(I280*H280,2)</f>
        <v>0</v>
      </c>
      <c r="BL280" s="24" t="s">
        <v>967</v>
      </c>
      <c r="BM280" s="24" t="s">
        <v>394</v>
      </c>
    </row>
    <row r="281" spans="2:65" s="1" customFormat="1" ht="27">
      <c r="B281" s="42"/>
      <c r="C281" s="64"/>
      <c r="D281" s="215" t="s">
        <v>884</v>
      </c>
      <c r="E281" s="64"/>
      <c r="F281" s="216" t="s">
        <v>395</v>
      </c>
      <c r="G281" s="64"/>
      <c r="H281" s="64"/>
      <c r="I281" s="171"/>
      <c r="J281" s="64"/>
      <c r="K281" s="64"/>
      <c r="L281" s="62"/>
      <c r="M281" s="217"/>
      <c r="N281" s="43"/>
      <c r="O281" s="43"/>
      <c r="P281" s="43"/>
      <c r="Q281" s="43"/>
      <c r="R281" s="43"/>
      <c r="S281" s="43"/>
      <c r="T281" s="79"/>
      <c r="AT281" s="24" t="s">
        <v>884</v>
      </c>
      <c r="AU281" s="24" t="s">
        <v>812</v>
      </c>
    </row>
    <row r="282" spans="2:65" s="1" customFormat="1" ht="27">
      <c r="B282" s="42"/>
      <c r="C282" s="64"/>
      <c r="D282" s="220" t="s">
        <v>913</v>
      </c>
      <c r="E282" s="64"/>
      <c r="F282" s="242" t="s">
        <v>184</v>
      </c>
      <c r="G282" s="64"/>
      <c r="H282" s="64"/>
      <c r="I282" s="171"/>
      <c r="J282" s="64"/>
      <c r="K282" s="64"/>
      <c r="L282" s="62"/>
      <c r="M282" s="217"/>
      <c r="N282" s="43"/>
      <c r="O282" s="43"/>
      <c r="P282" s="43"/>
      <c r="Q282" s="43"/>
      <c r="R282" s="43"/>
      <c r="S282" s="43"/>
      <c r="T282" s="79"/>
      <c r="AT282" s="24" t="s">
        <v>913</v>
      </c>
      <c r="AU282" s="24" t="s">
        <v>812</v>
      </c>
    </row>
    <row r="283" spans="2:65" s="1" customFormat="1" ht="22.5" customHeight="1">
      <c r="B283" s="42"/>
      <c r="C283" s="203" t="s">
        <v>1142</v>
      </c>
      <c r="D283" s="203" t="s">
        <v>877</v>
      </c>
      <c r="E283" s="204" t="s">
        <v>363</v>
      </c>
      <c r="F283" s="205" t="s">
        <v>364</v>
      </c>
      <c r="G283" s="206" t="s">
        <v>925</v>
      </c>
      <c r="H283" s="207">
        <v>96</v>
      </c>
      <c r="I283" s="208"/>
      <c r="J283" s="209">
        <f>ROUND(I283*H283,2)</f>
        <v>0</v>
      </c>
      <c r="K283" s="205" t="s">
        <v>176</v>
      </c>
      <c r="L283" s="62"/>
      <c r="M283" s="210" t="s">
        <v>801</v>
      </c>
      <c r="N283" s="211" t="s">
        <v>773</v>
      </c>
      <c r="O283" s="43"/>
      <c r="P283" s="212">
        <f>O283*H283</f>
        <v>0</v>
      </c>
      <c r="Q283" s="212">
        <v>0</v>
      </c>
      <c r="R283" s="212">
        <f>Q283*H283</f>
        <v>0</v>
      </c>
      <c r="S283" s="212">
        <v>0</v>
      </c>
      <c r="T283" s="213">
        <f>S283*H283</f>
        <v>0</v>
      </c>
      <c r="AR283" s="24" t="s">
        <v>967</v>
      </c>
      <c r="AT283" s="24" t="s">
        <v>877</v>
      </c>
      <c r="AU283" s="24" t="s">
        <v>812</v>
      </c>
      <c r="AY283" s="24" t="s">
        <v>874</v>
      </c>
      <c r="BE283" s="214">
        <f>IF(N283="základní",J283,0)</f>
        <v>0</v>
      </c>
      <c r="BF283" s="214">
        <f>IF(N283="snížená",J283,0)</f>
        <v>0</v>
      </c>
      <c r="BG283" s="214">
        <f>IF(N283="zákl. přenesená",J283,0)</f>
        <v>0</v>
      </c>
      <c r="BH283" s="214">
        <f>IF(N283="sníž. přenesená",J283,0)</f>
        <v>0</v>
      </c>
      <c r="BI283" s="214">
        <f>IF(N283="nulová",J283,0)</f>
        <v>0</v>
      </c>
      <c r="BJ283" s="24" t="s">
        <v>810</v>
      </c>
      <c r="BK283" s="214">
        <f>ROUND(I283*H283,2)</f>
        <v>0</v>
      </c>
      <c r="BL283" s="24" t="s">
        <v>967</v>
      </c>
      <c r="BM283" s="24" t="s">
        <v>396</v>
      </c>
    </row>
    <row r="284" spans="2:65" s="1" customFormat="1" ht="40.5">
      <c r="B284" s="42"/>
      <c r="C284" s="64"/>
      <c r="D284" s="215" t="s">
        <v>884</v>
      </c>
      <c r="E284" s="64"/>
      <c r="F284" s="216" t="s">
        <v>366</v>
      </c>
      <c r="G284" s="64"/>
      <c r="H284" s="64"/>
      <c r="I284" s="171"/>
      <c r="J284" s="64"/>
      <c r="K284" s="64"/>
      <c r="L284" s="62"/>
      <c r="M284" s="217"/>
      <c r="N284" s="43"/>
      <c r="O284" s="43"/>
      <c r="P284" s="43"/>
      <c r="Q284" s="43"/>
      <c r="R284" s="43"/>
      <c r="S284" s="43"/>
      <c r="T284" s="79"/>
      <c r="AT284" s="24" t="s">
        <v>884</v>
      </c>
      <c r="AU284" s="24" t="s">
        <v>812</v>
      </c>
    </row>
    <row r="285" spans="2:65" s="1" customFormat="1" ht="27">
      <c r="B285" s="42"/>
      <c r="C285" s="64"/>
      <c r="D285" s="220" t="s">
        <v>913</v>
      </c>
      <c r="E285" s="64"/>
      <c r="F285" s="242" t="s">
        <v>179</v>
      </c>
      <c r="G285" s="64"/>
      <c r="H285" s="64"/>
      <c r="I285" s="171"/>
      <c r="J285" s="64"/>
      <c r="K285" s="64"/>
      <c r="L285" s="62"/>
      <c r="M285" s="217"/>
      <c r="N285" s="43"/>
      <c r="O285" s="43"/>
      <c r="P285" s="43"/>
      <c r="Q285" s="43"/>
      <c r="R285" s="43"/>
      <c r="S285" s="43"/>
      <c r="T285" s="79"/>
      <c r="AT285" s="24" t="s">
        <v>913</v>
      </c>
      <c r="AU285" s="24" t="s">
        <v>812</v>
      </c>
    </row>
    <row r="286" spans="2:65" s="1" customFormat="1" ht="44.25" customHeight="1">
      <c r="B286" s="42"/>
      <c r="C286" s="232" t="s">
        <v>1146</v>
      </c>
      <c r="D286" s="232" t="s">
        <v>902</v>
      </c>
      <c r="E286" s="233" t="s">
        <v>397</v>
      </c>
      <c r="F286" s="234" t="s">
        <v>398</v>
      </c>
      <c r="G286" s="235" t="s">
        <v>925</v>
      </c>
      <c r="H286" s="236">
        <v>96</v>
      </c>
      <c r="I286" s="237"/>
      <c r="J286" s="238">
        <f>ROUND(I286*H286,2)</f>
        <v>0</v>
      </c>
      <c r="K286" s="234" t="s">
        <v>801</v>
      </c>
      <c r="L286" s="239"/>
      <c r="M286" s="240" t="s">
        <v>801</v>
      </c>
      <c r="N286" s="241" t="s">
        <v>773</v>
      </c>
      <c r="O286" s="43"/>
      <c r="P286" s="212">
        <f>O286*H286</f>
        <v>0</v>
      </c>
      <c r="Q286" s="212">
        <v>0</v>
      </c>
      <c r="R286" s="212">
        <f>Q286*H286</f>
        <v>0</v>
      </c>
      <c r="S286" s="212">
        <v>0</v>
      </c>
      <c r="T286" s="213">
        <f>S286*H286</f>
        <v>0</v>
      </c>
      <c r="AR286" s="24" t="s">
        <v>1026</v>
      </c>
      <c r="AT286" s="24" t="s">
        <v>902</v>
      </c>
      <c r="AU286" s="24" t="s">
        <v>812</v>
      </c>
      <c r="AY286" s="24" t="s">
        <v>874</v>
      </c>
      <c r="BE286" s="214">
        <f>IF(N286="základní",J286,0)</f>
        <v>0</v>
      </c>
      <c r="BF286" s="214">
        <f>IF(N286="snížená",J286,0)</f>
        <v>0</v>
      </c>
      <c r="BG286" s="214">
        <f>IF(N286="zákl. přenesená",J286,0)</f>
        <v>0</v>
      </c>
      <c r="BH286" s="214">
        <f>IF(N286="sníž. přenesená",J286,0)</f>
        <v>0</v>
      </c>
      <c r="BI286" s="214">
        <f>IF(N286="nulová",J286,0)</f>
        <v>0</v>
      </c>
      <c r="BJ286" s="24" t="s">
        <v>810</v>
      </c>
      <c r="BK286" s="214">
        <f>ROUND(I286*H286,2)</f>
        <v>0</v>
      </c>
      <c r="BL286" s="24" t="s">
        <v>967</v>
      </c>
      <c r="BM286" s="24" t="s">
        <v>399</v>
      </c>
    </row>
    <row r="287" spans="2:65" s="1" customFormat="1" ht="27">
      <c r="B287" s="42"/>
      <c r="C287" s="64"/>
      <c r="D287" s="215" t="s">
        <v>884</v>
      </c>
      <c r="E287" s="64"/>
      <c r="F287" s="216" t="s">
        <v>400</v>
      </c>
      <c r="G287" s="64"/>
      <c r="H287" s="64"/>
      <c r="I287" s="171"/>
      <c r="J287" s="64"/>
      <c r="K287" s="64"/>
      <c r="L287" s="62"/>
      <c r="M287" s="217"/>
      <c r="N287" s="43"/>
      <c r="O287" s="43"/>
      <c r="P287" s="43"/>
      <c r="Q287" s="43"/>
      <c r="R287" s="43"/>
      <c r="S287" s="43"/>
      <c r="T287" s="79"/>
      <c r="AT287" s="24" t="s">
        <v>884</v>
      </c>
      <c r="AU287" s="24" t="s">
        <v>812</v>
      </c>
    </row>
    <row r="288" spans="2:65" s="1" customFormat="1" ht="27">
      <c r="B288" s="42"/>
      <c r="C288" s="64"/>
      <c r="D288" s="220" t="s">
        <v>913</v>
      </c>
      <c r="E288" s="64"/>
      <c r="F288" s="242" t="s">
        <v>184</v>
      </c>
      <c r="G288" s="64"/>
      <c r="H288" s="64"/>
      <c r="I288" s="171"/>
      <c r="J288" s="64"/>
      <c r="K288" s="64"/>
      <c r="L288" s="62"/>
      <c r="M288" s="217"/>
      <c r="N288" s="43"/>
      <c r="O288" s="43"/>
      <c r="P288" s="43"/>
      <c r="Q288" s="43"/>
      <c r="R288" s="43"/>
      <c r="S288" s="43"/>
      <c r="T288" s="79"/>
      <c r="AT288" s="24" t="s">
        <v>913</v>
      </c>
      <c r="AU288" s="24" t="s">
        <v>812</v>
      </c>
    </row>
    <row r="289" spans="2:65" s="1" customFormat="1" ht="22.5" customHeight="1">
      <c r="B289" s="42"/>
      <c r="C289" s="203" t="s">
        <v>1149</v>
      </c>
      <c r="D289" s="203" t="s">
        <v>877</v>
      </c>
      <c r="E289" s="204" t="s">
        <v>401</v>
      </c>
      <c r="F289" s="205" t="s">
        <v>402</v>
      </c>
      <c r="G289" s="206" t="s">
        <v>925</v>
      </c>
      <c r="H289" s="207">
        <v>94</v>
      </c>
      <c r="I289" s="208"/>
      <c r="J289" s="209">
        <f>ROUND(I289*H289,2)</f>
        <v>0</v>
      </c>
      <c r="K289" s="205" t="s">
        <v>176</v>
      </c>
      <c r="L289" s="62"/>
      <c r="M289" s="210" t="s">
        <v>801</v>
      </c>
      <c r="N289" s="211" t="s">
        <v>773</v>
      </c>
      <c r="O289" s="43"/>
      <c r="P289" s="212">
        <f>O289*H289</f>
        <v>0</v>
      </c>
      <c r="Q289" s="212">
        <v>0</v>
      </c>
      <c r="R289" s="212">
        <f>Q289*H289</f>
        <v>0</v>
      </c>
      <c r="S289" s="212">
        <v>0</v>
      </c>
      <c r="T289" s="213">
        <f>S289*H289</f>
        <v>0</v>
      </c>
      <c r="AR289" s="24" t="s">
        <v>967</v>
      </c>
      <c r="AT289" s="24" t="s">
        <v>877</v>
      </c>
      <c r="AU289" s="24" t="s">
        <v>812</v>
      </c>
      <c r="AY289" s="24" t="s">
        <v>874</v>
      </c>
      <c r="BE289" s="214">
        <f>IF(N289="základní",J289,0)</f>
        <v>0</v>
      </c>
      <c r="BF289" s="214">
        <f>IF(N289="snížená",J289,0)</f>
        <v>0</v>
      </c>
      <c r="BG289" s="214">
        <f>IF(N289="zákl. přenesená",J289,0)</f>
        <v>0</v>
      </c>
      <c r="BH289" s="214">
        <f>IF(N289="sníž. přenesená",J289,0)</f>
        <v>0</v>
      </c>
      <c r="BI289" s="214">
        <f>IF(N289="nulová",J289,0)</f>
        <v>0</v>
      </c>
      <c r="BJ289" s="24" t="s">
        <v>810</v>
      </c>
      <c r="BK289" s="214">
        <f>ROUND(I289*H289,2)</f>
        <v>0</v>
      </c>
      <c r="BL289" s="24" t="s">
        <v>967</v>
      </c>
      <c r="BM289" s="24" t="s">
        <v>403</v>
      </c>
    </row>
    <row r="290" spans="2:65" s="1" customFormat="1" ht="40.5">
      <c r="B290" s="42"/>
      <c r="C290" s="64"/>
      <c r="D290" s="215" t="s">
        <v>884</v>
      </c>
      <c r="E290" s="64"/>
      <c r="F290" s="216" t="s">
        <v>404</v>
      </c>
      <c r="G290" s="64"/>
      <c r="H290" s="64"/>
      <c r="I290" s="171"/>
      <c r="J290" s="64"/>
      <c r="K290" s="64"/>
      <c r="L290" s="62"/>
      <c r="M290" s="217"/>
      <c r="N290" s="43"/>
      <c r="O290" s="43"/>
      <c r="P290" s="43"/>
      <c r="Q290" s="43"/>
      <c r="R290" s="43"/>
      <c r="S290" s="43"/>
      <c r="T290" s="79"/>
      <c r="AT290" s="24" t="s">
        <v>884</v>
      </c>
      <c r="AU290" s="24" t="s">
        <v>812</v>
      </c>
    </row>
    <row r="291" spans="2:65" s="1" customFormat="1" ht="27">
      <c r="B291" s="42"/>
      <c r="C291" s="64"/>
      <c r="D291" s="220" t="s">
        <v>913</v>
      </c>
      <c r="E291" s="64"/>
      <c r="F291" s="242" t="s">
        <v>179</v>
      </c>
      <c r="G291" s="64"/>
      <c r="H291" s="64"/>
      <c r="I291" s="171"/>
      <c r="J291" s="64"/>
      <c r="K291" s="64"/>
      <c r="L291" s="62"/>
      <c r="M291" s="217"/>
      <c r="N291" s="43"/>
      <c r="O291" s="43"/>
      <c r="P291" s="43"/>
      <c r="Q291" s="43"/>
      <c r="R291" s="43"/>
      <c r="S291" s="43"/>
      <c r="T291" s="79"/>
      <c r="AT291" s="24" t="s">
        <v>913</v>
      </c>
      <c r="AU291" s="24" t="s">
        <v>812</v>
      </c>
    </row>
    <row r="292" spans="2:65" s="1" customFormat="1" ht="44.25" customHeight="1">
      <c r="B292" s="42"/>
      <c r="C292" s="232" t="s">
        <v>1152</v>
      </c>
      <c r="D292" s="232" t="s">
        <v>902</v>
      </c>
      <c r="E292" s="233" t="s">
        <v>405</v>
      </c>
      <c r="F292" s="234" t="s">
        <v>406</v>
      </c>
      <c r="G292" s="235" t="s">
        <v>925</v>
      </c>
      <c r="H292" s="236">
        <v>94</v>
      </c>
      <c r="I292" s="237"/>
      <c r="J292" s="238">
        <f>ROUND(I292*H292,2)</f>
        <v>0</v>
      </c>
      <c r="K292" s="234" t="s">
        <v>801</v>
      </c>
      <c r="L292" s="239"/>
      <c r="M292" s="240" t="s">
        <v>801</v>
      </c>
      <c r="N292" s="241" t="s">
        <v>773</v>
      </c>
      <c r="O292" s="43"/>
      <c r="P292" s="212">
        <f>O292*H292</f>
        <v>0</v>
      </c>
      <c r="Q292" s="212">
        <v>0</v>
      </c>
      <c r="R292" s="212">
        <f>Q292*H292</f>
        <v>0</v>
      </c>
      <c r="S292" s="212">
        <v>0</v>
      </c>
      <c r="T292" s="213">
        <f>S292*H292</f>
        <v>0</v>
      </c>
      <c r="AR292" s="24" t="s">
        <v>1026</v>
      </c>
      <c r="AT292" s="24" t="s">
        <v>902</v>
      </c>
      <c r="AU292" s="24" t="s">
        <v>812</v>
      </c>
      <c r="AY292" s="24" t="s">
        <v>874</v>
      </c>
      <c r="BE292" s="214">
        <f>IF(N292="základní",J292,0)</f>
        <v>0</v>
      </c>
      <c r="BF292" s="214">
        <f>IF(N292="snížená",J292,0)</f>
        <v>0</v>
      </c>
      <c r="BG292" s="214">
        <f>IF(N292="zákl. přenesená",J292,0)</f>
        <v>0</v>
      </c>
      <c r="BH292" s="214">
        <f>IF(N292="sníž. přenesená",J292,0)</f>
        <v>0</v>
      </c>
      <c r="BI292" s="214">
        <f>IF(N292="nulová",J292,0)</f>
        <v>0</v>
      </c>
      <c r="BJ292" s="24" t="s">
        <v>810</v>
      </c>
      <c r="BK292" s="214">
        <f>ROUND(I292*H292,2)</f>
        <v>0</v>
      </c>
      <c r="BL292" s="24" t="s">
        <v>967</v>
      </c>
      <c r="BM292" s="24" t="s">
        <v>407</v>
      </c>
    </row>
    <row r="293" spans="2:65" s="1" customFormat="1" ht="27">
      <c r="B293" s="42"/>
      <c r="C293" s="64"/>
      <c r="D293" s="215" t="s">
        <v>884</v>
      </c>
      <c r="E293" s="64"/>
      <c r="F293" s="216" t="s">
        <v>408</v>
      </c>
      <c r="G293" s="64"/>
      <c r="H293" s="64"/>
      <c r="I293" s="171"/>
      <c r="J293" s="64"/>
      <c r="K293" s="64"/>
      <c r="L293" s="62"/>
      <c r="M293" s="217"/>
      <c r="N293" s="43"/>
      <c r="O293" s="43"/>
      <c r="P293" s="43"/>
      <c r="Q293" s="43"/>
      <c r="R293" s="43"/>
      <c r="S293" s="43"/>
      <c r="T293" s="79"/>
      <c r="AT293" s="24" t="s">
        <v>884</v>
      </c>
      <c r="AU293" s="24" t="s">
        <v>812</v>
      </c>
    </row>
    <row r="294" spans="2:65" s="1" customFormat="1" ht="27">
      <c r="B294" s="42"/>
      <c r="C294" s="64"/>
      <c r="D294" s="220" t="s">
        <v>913</v>
      </c>
      <c r="E294" s="64"/>
      <c r="F294" s="242" t="s">
        <v>184</v>
      </c>
      <c r="G294" s="64"/>
      <c r="H294" s="64"/>
      <c r="I294" s="171"/>
      <c r="J294" s="64"/>
      <c r="K294" s="64"/>
      <c r="L294" s="62"/>
      <c r="M294" s="217"/>
      <c r="N294" s="43"/>
      <c r="O294" s="43"/>
      <c r="P294" s="43"/>
      <c r="Q294" s="43"/>
      <c r="R294" s="43"/>
      <c r="S294" s="43"/>
      <c r="T294" s="79"/>
      <c r="AT294" s="24" t="s">
        <v>913</v>
      </c>
      <c r="AU294" s="24" t="s">
        <v>812</v>
      </c>
    </row>
    <row r="295" spans="2:65" s="1" customFormat="1" ht="22.5" customHeight="1">
      <c r="B295" s="42"/>
      <c r="C295" s="203" t="s">
        <v>1155</v>
      </c>
      <c r="D295" s="203" t="s">
        <v>877</v>
      </c>
      <c r="E295" s="204" t="s">
        <v>401</v>
      </c>
      <c r="F295" s="205" t="s">
        <v>402</v>
      </c>
      <c r="G295" s="206" t="s">
        <v>925</v>
      </c>
      <c r="H295" s="207">
        <v>483</v>
      </c>
      <c r="I295" s="208"/>
      <c r="J295" s="209">
        <f>ROUND(I295*H295,2)</f>
        <v>0</v>
      </c>
      <c r="K295" s="205" t="s">
        <v>176</v>
      </c>
      <c r="L295" s="62"/>
      <c r="M295" s="210" t="s">
        <v>801</v>
      </c>
      <c r="N295" s="211" t="s">
        <v>773</v>
      </c>
      <c r="O295" s="43"/>
      <c r="P295" s="212">
        <f>O295*H295</f>
        <v>0</v>
      </c>
      <c r="Q295" s="212">
        <v>0</v>
      </c>
      <c r="R295" s="212">
        <f>Q295*H295</f>
        <v>0</v>
      </c>
      <c r="S295" s="212">
        <v>0</v>
      </c>
      <c r="T295" s="213">
        <f>S295*H295</f>
        <v>0</v>
      </c>
      <c r="AR295" s="24" t="s">
        <v>967</v>
      </c>
      <c r="AT295" s="24" t="s">
        <v>877</v>
      </c>
      <c r="AU295" s="24" t="s">
        <v>812</v>
      </c>
      <c r="AY295" s="24" t="s">
        <v>874</v>
      </c>
      <c r="BE295" s="214">
        <f>IF(N295="základní",J295,0)</f>
        <v>0</v>
      </c>
      <c r="BF295" s="214">
        <f>IF(N295="snížená",J295,0)</f>
        <v>0</v>
      </c>
      <c r="BG295" s="214">
        <f>IF(N295="zákl. přenesená",J295,0)</f>
        <v>0</v>
      </c>
      <c r="BH295" s="214">
        <f>IF(N295="sníž. přenesená",J295,0)</f>
        <v>0</v>
      </c>
      <c r="BI295" s="214">
        <f>IF(N295="nulová",J295,0)</f>
        <v>0</v>
      </c>
      <c r="BJ295" s="24" t="s">
        <v>810</v>
      </c>
      <c r="BK295" s="214">
        <f>ROUND(I295*H295,2)</f>
        <v>0</v>
      </c>
      <c r="BL295" s="24" t="s">
        <v>967</v>
      </c>
      <c r="BM295" s="24" t="s">
        <v>409</v>
      </c>
    </row>
    <row r="296" spans="2:65" s="1" customFormat="1" ht="40.5">
      <c r="B296" s="42"/>
      <c r="C296" s="64"/>
      <c r="D296" s="215" t="s">
        <v>884</v>
      </c>
      <c r="E296" s="64"/>
      <c r="F296" s="216" t="s">
        <v>404</v>
      </c>
      <c r="G296" s="64"/>
      <c r="H296" s="64"/>
      <c r="I296" s="171"/>
      <c r="J296" s="64"/>
      <c r="K296" s="64"/>
      <c r="L296" s="62"/>
      <c r="M296" s="217"/>
      <c r="N296" s="43"/>
      <c r="O296" s="43"/>
      <c r="P296" s="43"/>
      <c r="Q296" s="43"/>
      <c r="R296" s="43"/>
      <c r="S296" s="43"/>
      <c r="T296" s="79"/>
      <c r="AT296" s="24" t="s">
        <v>884</v>
      </c>
      <c r="AU296" s="24" t="s">
        <v>812</v>
      </c>
    </row>
    <row r="297" spans="2:65" s="1" customFormat="1" ht="27">
      <c r="B297" s="42"/>
      <c r="C297" s="64"/>
      <c r="D297" s="220" t="s">
        <v>913</v>
      </c>
      <c r="E297" s="64"/>
      <c r="F297" s="242" t="s">
        <v>179</v>
      </c>
      <c r="G297" s="64"/>
      <c r="H297" s="64"/>
      <c r="I297" s="171"/>
      <c r="J297" s="64"/>
      <c r="K297" s="64"/>
      <c r="L297" s="62"/>
      <c r="M297" s="217"/>
      <c r="N297" s="43"/>
      <c r="O297" s="43"/>
      <c r="P297" s="43"/>
      <c r="Q297" s="43"/>
      <c r="R297" s="43"/>
      <c r="S297" s="43"/>
      <c r="T297" s="79"/>
      <c r="AT297" s="24" t="s">
        <v>913</v>
      </c>
      <c r="AU297" s="24" t="s">
        <v>812</v>
      </c>
    </row>
    <row r="298" spans="2:65" s="1" customFormat="1" ht="44.25" customHeight="1">
      <c r="B298" s="42"/>
      <c r="C298" s="232" t="s">
        <v>1158</v>
      </c>
      <c r="D298" s="232" t="s">
        <v>902</v>
      </c>
      <c r="E298" s="233" t="s">
        <v>410</v>
      </c>
      <c r="F298" s="234" t="s">
        <v>411</v>
      </c>
      <c r="G298" s="235" t="s">
        <v>925</v>
      </c>
      <c r="H298" s="236">
        <v>483</v>
      </c>
      <c r="I298" s="237"/>
      <c r="J298" s="238">
        <f>ROUND(I298*H298,2)</f>
        <v>0</v>
      </c>
      <c r="K298" s="234" t="s">
        <v>801</v>
      </c>
      <c r="L298" s="239"/>
      <c r="M298" s="240" t="s">
        <v>801</v>
      </c>
      <c r="N298" s="241" t="s">
        <v>773</v>
      </c>
      <c r="O298" s="43"/>
      <c r="P298" s="212">
        <f>O298*H298</f>
        <v>0</v>
      </c>
      <c r="Q298" s="212">
        <v>0</v>
      </c>
      <c r="R298" s="212">
        <f>Q298*H298</f>
        <v>0</v>
      </c>
      <c r="S298" s="212">
        <v>0</v>
      </c>
      <c r="T298" s="213">
        <f>S298*H298</f>
        <v>0</v>
      </c>
      <c r="AR298" s="24" t="s">
        <v>1026</v>
      </c>
      <c r="AT298" s="24" t="s">
        <v>902</v>
      </c>
      <c r="AU298" s="24" t="s">
        <v>812</v>
      </c>
      <c r="AY298" s="24" t="s">
        <v>874</v>
      </c>
      <c r="BE298" s="214">
        <f>IF(N298="základní",J298,0)</f>
        <v>0</v>
      </c>
      <c r="BF298" s="214">
        <f>IF(N298="snížená",J298,0)</f>
        <v>0</v>
      </c>
      <c r="BG298" s="214">
        <f>IF(N298="zákl. přenesená",J298,0)</f>
        <v>0</v>
      </c>
      <c r="BH298" s="214">
        <f>IF(N298="sníž. přenesená",J298,0)</f>
        <v>0</v>
      </c>
      <c r="BI298" s="214">
        <f>IF(N298="nulová",J298,0)</f>
        <v>0</v>
      </c>
      <c r="BJ298" s="24" t="s">
        <v>810</v>
      </c>
      <c r="BK298" s="214">
        <f>ROUND(I298*H298,2)</f>
        <v>0</v>
      </c>
      <c r="BL298" s="24" t="s">
        <v>967</v>
      </c>
      <c r="BM298" s="24" t="s">
        <v>412</v>
      </c>
    </row>
    <row r="299" spans="2:65" s="1" customFormat="1" ht="27">
      <c r="B299" s="42"/>
      <c r="C299" s="64"/>
      <c r="D299" s="215" t="s">
        <v>884</v>
      </c>
      <c r="E299" s="64"/>
      <c r="F299" s="216" t="s">
        <v>413</v>
      </c>
      <c r="G299" s="64"/>
      <c r="H299" s="64"/>
      <c r="I299" s="171"/>
      <c r="J299" s="64"/>
      <c r="K299" s="64"/>
      <c r="L299" s="62"/>
      <c r="M299" s="217"/>
      <c r="N299" s="43"/>
      <c r="O299" s="43"/>
      <c r="P299" s="43"/>
      <c r="Q299" s="43"/>
      <c r="R299" s="43"/>
      <c r="S299" s="43"/>
      <c r="T299" s="79"/>
      <c r="AT299" s="24" t="s">
        <v>884</v>
      </c>
      <c r="AU299" s="24" t="s">
        <v>812</v>
      </c>
    </row>
    <row r="300" spans="2:65" s="1" customFormat="1" ht="27">
      <c r="B300" s="42"/>
      <c r="C300" s="64"/>
      <c r="D300" s="220" t="s">
        <v>913</v>
      </c>
      <c r="E300" s="64"/>
      <c r="F300" s="242" t="s">
        <v>184</v>
      </c>
      <c r="G300" s="64"/>
      <c r="H300" s="64"/>
      <c r="I300" s="171"/>
      <c r="J300" s="64"/>
      <c r="K300" s="64"/>
      <c r="L300" s="62"/>
      <c r="M300" s="217"/>
      <c r="N300" s="43"/>
      <c r="O300" s="43"/>
      <c r="P300" s="43"/>
      <c r="Q300" s="43"/>
      <c r="R300" s="43"/>
      <c r="S300" s="43"/>
      <c r="T300" s="79"/>
      <c r="AT300" s="24" t="s">
        <v>913</v>
      </c>
      <c r="AU300" s="24" t="s">
        <v>812</v>
      </c>
    </row>
    <row r="301" spans="2:65" s="1" customFormat="1" ht="22.5" customHeight="1">
      <c r="B301" s="42"/>
      <c r="C301" s="203" t="s">
        <v>1162</v>
      </c>
      <c r="D301" s="203" t="s">
        <v>877</v>
      </c>
      <c r="E301" s="204" t="s">
        <v>414</v>
      </c>
      <c r="F301" s="205" t="s">
        <v>415</v>
      </c>
      <c r="G301" s="206" t="s">
        <v>925</v>
      </c>
      <c r="H301" s="207">
        <v>56</v>
      </c>
      <c r="I301" s="208"/>
      <c r="J301" s="209">
        <f>ROUND(I301*H301,2)</f>
        <v>0</v>
      </c>
      <c r="K301" s="205" t="s">
        <v>176</v>
      </c>
      <c r="L301" s="62"/>
      <c r="M301" s="210" t="s">
        <v>801</v>
      </c>
      <c r="N301" s="211" t="s">
        <v>773</v>
      </c>
      <c r="O301" s="43"/>
      <c r="P301" s="212">
        <f>O301*H301</f>
        <v>0</v>
      </c>
      <c r="Q301" s="212">
        <v>0</v>
      </c>
      <c r="R301" s="212">
        <f>Q301*H301</f>
        <v>0</v>
      </c>
      <c r="S301" s="212">
        <v>0</v>
      </c>
      <c r="T301" s="213">
        <f>S301*H301</f>
        <v>0</v>
      </c>
      <c r="AR301" s="24" t="s">
        <v>967</v>
      </c>
      <c r="AT301" s="24" t="s">
        <v>877</v>
      </c>
      <c r="AU301" s="24" t="s">
        <v>812</v>
      </c>
      <c r="AY301" s="24" t="s">
        <v>874</v>
      </c>
      <c r="BE301" s="214">
        <f>IF(N301="základní",J301,0)</f>
        <v>0</v>
      </c>
      <c r="BF301" s="214">
        <f>IF(N301="snížená",J301,0)</f>
        <v>0</v>
      </c>
      <c r="BG301" s="214">
        <f>IF(N301="zákl. přenesená",J301,0)</f>
        <v>0</v>
      </c>
      <c r="BH301" s="214">
        <f>IF(N301="sníž. přenesená",J301,0)</f>
        <v>0</v>
      </c>
      <c r="BI301" s="214">
        <f>IF(N301="nulová",J301,0)</f>
        <v>0</v>
      </c>
      <c r="BJ301" s="24" t="s">
        <v>810</v>
      </c>
      <c r="BK301" s="214">
        <f>ROUND(I301*H301,2)</f>
        <v>0</v>
      </c>
      <c r="BL301" s="24" t="s">
        <v>967</v>
      </c>
      <c r="BM301" s="24" t="s">
        <v>416</v>
      </c>
    </row>
    <row r="302" spans="2:65" s="1" customFormat="1" ht="27">
      <c r="B302" s="42"/>
      <c r="C302" s="64"/>
      <c r="D302" s="215" t="s">
        <v>884</v>
      </c>
      <c r="E302" s="64"/>
      <c r="F302" s="216" t="s">
        <v>417</v>
      </c>
      <c r="G302" s="64"/>
      <c r="H302" s="64"/>
      <c r="I302" s="171"/>
      <c r="J302" s="64"/>
      <c r="K302" s="64"/>
      <c r="L302" s="62"/>
      <c r="M302" s="217"/>
      <c r="N302" s="43"/>
      <c r="O302" s="43"/>
      <c r="P302" s="43"/>
      <c r="Q302" s="43"/>
      <c r="R302" s="43"/>
      <c r="S302" s="43"/>
      <c r="T302" s="79"/>
      <c r="AT302" s="24" t="s">
        <v>884</v>
      </c>
      <c r="AU302" s="24" t="s">
        <v>812</v>
      </c>
    </row>
    <row r="303" spans="2:65" s="1" customFormat="1" ht="27">
      <c r="B303" s="42"/>
      <c r="C303" s="64"/>
      <c r="D303" s="220" t="s">
        <v>913</v>
      </c>
      <c r="E303" s="64"/>
      <c r="F303" s="242" t="s">
        <v>179</v>
      </c>
      <c r="G303" s="64"/>
      <c r="H303" s="64"/>
      <c r="I303" s="171"/>
      <c r="J303" s="64"/>
      <c r="K303" s="64"/>
      <c r="L303" s="62"/>
      <c r="M303" s="217"/>
      <c r="N303" s="43"/>
      <c r="O303" s="43"/>
      <c r="P303" s="43"/>
      <c r="Q303" s="43"/>
      <c r="R303" s="43"/>
      <c r="S303" s="43"/>
      <c r="T303" s="79"/>
      <c r="AT303" s="24" t="s">
        <v>913</v>
      </c>
      <c r="AU303" s="24" t="s">
        <v>812</v>
      </c>
    </row>
    <row r="304" spans="2:65" s="1" customFormat="1" ht="44.25" customHeight="1">
      <c r="B304" s="42"/>
      <c r="C304" s="232" t="s">
        <v>1165</v>
      </c>
      <c r="D304" s="232" t="s">
        <v>902</v>
      </c>
      <c r="E304" s="233" t="s">
        <v>418</v>
      </c>
      <c r="F304" s="234" t="s">
        <v>419</v>
      </c>
      <c r="G304" s="235" t="s">
        <v>925</v>
      </c>
      <c r="H304" s="236">
        <v>56</v>
      </c>
      <c r="I304" s="237"/>
      <c r="J304" s="238">
        <f>ROUND(I304*H304,2)</f>
        <v>0</v>
      </c>
      <c r="K304" s="234" t="s">
        <v>801</v>
      </c>
      <c r="L304" s="239"/>
      <c r="M304" s="240" t="s">
        <v>801</v>
      </c>
      <c r="N304" s="241" t="s">
        <v>773</v>
      </c>
      <c r="O304" s="43"/>
      <c r="P304" s="212">
        <f>O304*H304</f>
        <v>0</v>
      </c>
      <c r="Q304" s="212">
        <v>0</v>
      </c>
      <c r="R304" s="212">
        <f>Q304*H304</f>
        <v>0</v>
      </c>
      <c r="S304" s="212">
        <v>0</v>
      </c>
      <c r="T304" s="213">
        <f>S304*H304</f>
        <v>0</v>
      </c>
      <c r="AR304" s="24" t="s">
        <v>1026</v>
      </c>
      <c r="AT304" s="24" t="s">
        <v>902</v>
      </c>
      <c r="AU304" s="24" t="s">
        <v>812</v>
      </c>
      <c r="AY304" s="24" t="s">
        <v>874</v>
      </c>
      <c r="BE304" s="214">
        <f>IF(N304="základní",J304,0)</f>
        <v>0</v>
      </c>
      <c r="BF304" s="214">
        <f>IF(N304="snížená",J304,0)</f>
        <v>0</v>
      </c>
      <c r="BG304" s="214">
        <f>IF(N304="zákl. přenesená",J304,0)</f>
        <v>0</v>
      </c>
      <c r="BH304" s="214">
        <f>IF(N304="sníž. přenesená",J304,0)</f>
        <v>0</v>
      </c>
      <c r="BI304" s="214">
        <f>IF(N304="nulová",J304,0)</f>
        <v>0</v>
      </c>
      <c r="BJ304" s="24" t="s">
        <v>810</v>
      </c>
      <c r="BK304" s="214">
        <f>ROUND(I304*H304,2)</f>
        <v>0</v>
      </c>
      <c r="BL304" s="24" t="s">
        <v>967</v>
      </c>
      <c r="BM304" s="24" t="s">
        <v>420</v>
      </c>
    </row>
    <row r="305" spans="2:65" s="1" customFormat="1" ht="27">
      <c r="B305" s="42"/>
      <c r="C305" s="64"/>
      <c r="D305" s="215" t="s">
        <v>884</v>
      </c>
      <c r="E305" s="64"/>
      <c r="F305" s="216" t="s">
        <v>421</v>
      </c>
      <c r="G305" s="64"/>
      <c r="H305" s="64"/>
      <c r="I305" s="171"/>
      <c r="J305" s="64"/>
      <c r="K305" s="64"/>
      <c r="L305" s="62"/>
      <c r="M305" s="217"/>
      <c r="N305" s="43"/>
      <c r="O305" s="43"/>
      <c r="P305" s="43"/>
      <c r="Q305" s="43"/>
      <c r="R305" s="43"/>
      <c r="S305" s="43"/>
      <c r="T305" s="79"/>
      <c r="AT305" s="24" t="s">
        <v>884</v>
      </c>
      <c r="AU305" s="24" t="s">
        <v>812</v>
      </c>
    </row>
    <row r="306" spans="2:65" s="1" customFormat="1" ht="27">
      <c r="B306" s="42"/>
      <c r="C306" s="64"/>
      <c r="D306" s="220" t="s">
        <v>913</v>
      </c>
      <c r="E306" s="64"/>
      <c r="F306" s="242" t="s">
        <v>184</v>
      </c>
      <c r="G306" s="64"/>
      <c r="H306" s="64"/>
      <c r="I306" s="171"/>
      <c r="J306" s="64"/>
      <c r="K306" s="64"/>
      <c r="L306" s="62"/>
      <c r="M306" s="217"/>
      <c r="N306" s="43"/>
      <c r="O306" s="43"/>
      <c r="P306" s="43"/>
      <c r="Q306" s="43"/>
      <c r="R306" s="43"/>
      <c r="S306" s="43"/>
      <c r="T306" s="79"/>
      <c r="AT306" s="24" t="s">
        <v>913</v>
      </c>
      <c r="AU306" s="24" t="s">
        <v>812</v>
      </c>
    </row>
    <row r="307" spans="2:65" s="1" customFormat="1" ht="22.5" customHeight="1">
      <c r="B307" s="42"/>
      <c r="C307" s="203" t="s">
        <v>1168</v>
      </c>
      <c r="D307" s="203" t="s">
        <v>877</v>
      </c>
      <c r="E307" s="204" t="s">
        <v>414</v>
      </c>
      <c r="F307" s="205" t="s">
        <v>415</v>
      </c>
      <c r="G307" s="206" t="s">
        <v>925</v>
      </c>
      <c r="H307" s="207">
        <v>110</v>
      </c>
      <c r="I307" s="208"/>
      <c r="J307" s="209">
        <f>ROUND(I307*H307,2)</f>
        <v>0</v>
      </c>
      <c r="K307" s="205" t="s">
        <v>176</v>
      </c>
      <c r="L307" s="62"/>
      <c r="M307" s="210" t="s">
        <v>801</v>
      </c>
      <c r="N307" s="211" t="s">
        <v>773</v>
      </c>
      <c r="O307" s="43"/>
      <c r="P307" s="212">
        <f>O307*H307</f>
        <v>0</v>
      </c>
      <c r="Q307" s="212">
        <v>0</v>
      </c>
      <c r="R307" s="212">
        <f>Q307*H307</f>
        <v>0</v>
      </c>
      <c r="S307" s="212">
        <v>0</v>
      </c>
      <c r="T307" s="213">
        <f>S307*H307</f>
        <v>0</v>
      </c>
      <c r="AR307" s="24" t="s">
        <v>967</v>
      </c>
      <c r="AT307" s="24" t="s">
        <v>877</v>
      </c>
      <c r="AU307" s="24" t="s">
        <v>812</v>
      </c>
      <c r="AY307" s="24" t="s">
        <v>874</v>
      </c>
      <c r="BE307" s="214">
        <f>IF(N307="základní",J307,0)</f>
        <v>0</v>
      </c>
      <c r="BF307" s="214">
        <f>IF(N307="snížená",J307,0)</f>
        <v>0</v>
      </c>
      <c r="BG307" s="214">
        <f>IF(N307="zákl. přenesená",J307,0)</f>
        <v>0</v>
      </c>
      <c r="BH307" s="214">
        <f>IF(N307="sníž. přenesená",J307,0)</f>
        <v>0</v>
      </c>
      <c r="BI307" s="214">
        <f>IF(N307="nulová",J307,0)</f>
        <v>0</v>
      </c>
      <c r="BJ307" s="24" t="s">
        <v>810</v>
      </c>
      <c r="BK307" s="214">
        <f>ROUND(I307*H307,2)</f>
        <v>0</v>
      </c>
      <c r="BL307" s="24" t="s">
        <v>967</v>
      </c>
      <c r="BM307" s="24" t="s">
        <v>1600</v>
      </c>
    </row>
    <row r="308" spans="2:65" s="1" customFormat="1" ht="27">
      <c r="B308" s="42"/>
      <c r="C308" s="64"/>
      <c r="D308" s="215" t="s">
        <v>884</v>
      </c>
      <c r="E308" s="64"/>
      <c r="F308" s="216" t="s">
        <v>417</v>
      </c>
      <c r="G308" s="64"/>
      <c r="H308" s="64"/>
      <c r="I308" s="171"/>
      <c r="J308" s="64"/>
      <c r="K308" s="64"/>
      <c r="L308" s="62"/>
      <c r="M308" s="217"/>
      <c r="N308" s="43"/>
      <c r="O308" s="43"/>
      <c r="P308" s="43"/>
      <c r="Q308" s="43"/>
      <c r="R308" s="43"/>
      <c r="S308" s="43"/>
      <c r="T308" s="79"/>
      <c r="AT308" s="24" t="s">
        <v>884</v>
      </c>
      <c r="AU308" s="24" t="s">
        <v>812</v>
      </c>
    </row>
    <row r="309" spans="2:65" s="1" customFormat="1" ht="27">
      <c r="B309" s="42"/>
      <c r="C309" s="64"/>
      <c r="D309" s="220" t="s">
        <v>913</v>
      </c>
      <c r="E309" s="64"/>
      <c r="F309" s="242" t="s">
        <v>179</v>
      </c>
      <c r="G309" s="64"/>
      <c r="H309" s="64"/>
      <c r="I309" s="171"/>
      <c r="J309" s="64"/>
      <c r="K309" s="64"/>
      <c r="L309" s="62"/>
      <c r="M309" s="217"/>
      <c r="N309" s="43"/>
      <c r="O309" s="43"/>
      <c r="P309" s="43"/>
      <c r="Q309" s="43"/>
      <c r="R309" s="43"/>
      <c r="S309" s="43"/>
      <c r="T309" s="79"/>
      <c r="AT309" s="24" t="s">
        <v>913</v>
      </c>
      <c r="AU309" s="24" t="s">
        <v>812</v>
      </c>
    </row>
    <row r="310" spans="2:65" s="1" customFormat="1" ht="31.5" customHeight="1">
      <c r="B310" s="42"/>
      <c r="C310" s="232" t="s">
        <v>1171</v>
      </c>
      <c r="D310" s="232" t="s">
        <v>902</v>
      </c>
      <c r="E310" s="233" t="s">
        <v>1601</v>
      </c>
      <c r="F310" s="234" t="s">
        <v>1602</v>
      </c>
      <c r="G310" s="235" t="s">
        <v>925</v>
      </c>
      <c r="H310" s="236">
        <v>110</v>
      </c>
      <c r="I310" s="237"/>
      <c r="J310" s="238">
        <f>ROUND(I310*H310,2)</f>
        <v>0</v>
      </c>
      <c r="K310" s="234" t="s">
        <v>801</v>
      </c>
      <c r="L310" s="239"/>
      <c r="M310" s="240" t="s">
        <v>801</v>
      </c>
      <c r="N310" s="241" t="s">
        <v>773</v>
      </c>
      <c r="O310" s="43"/>
      <c r="P310" s="212">
        <f>O310*H310</f>
        <v>0</v>
      </c>
      <c r="Q310" s="212">
        <v>0</v>
      </c>
      <c r="R310" s="212">
        <f>Q310*H310</f>
        <v>0</v>
      </c>
      <c r="S310" s="212">
        <v>0</v>
      </c>
      <c r="T310" s="213">
        <f>S310*H310</f>
        <v>0</v>
      </c>
      <c r="AR310" s="24" t="s">
        <v>1026</v>
      </c>
      <c r="AT310" s="24" t="s">
        <v>902</v>
      </c>
      <c r="AU310" s="24" t="s">
        <v>812</v>
      </c>
      <c r="AY310" s="24" t="s">
        <v>874</v>
      </c>
      <c r="BE310" s="214">
        <f>IF(N310="základní",J310,0)</f>
        <v>0</v>
      </c>
      <c r="BF310" s="214">
        <f>IF(N310="snížená",J310,0)</f>
        <v>0</v>
      </c>
      <c r="BG310" s="214">
        <f>IF(N310="zákl. přenesená",J310,0)</f>
        <v>0</v>
      </c>
      <c r="BH310" s="214">
        <f>IF(N310="sníž. přenesená",J310,0)</f>
        <v>0</v>
      </c>
      <c r="BI310" s="214">
        <f>IF(N310="nulová",J310,0)</f>
        <v>0</v>
      </c>
      <c r="BJ310" s="24" t="s">
        <v>810</v>
      </c>
      <c r="BK310" s="214">
        <f>ROUND(I310*H310,2)</f>
        <v>0</v>
      </c>
      <c r="BL310" s="24" t="s">
        <v>967</v>
      </c>
      <c r="BM310" s="24" t="s">
        <v>1603</v>
      </c>
    </row>
    <row r="311" spans="2:65" s="1" customFormat="1">
      <c r="B311" s="42"/>
      <c r="C311" s="64"/>
      <c r="D311" s="215" t="s">
        <v>884</v>
      </c>
      <c r="E311" s="64"/>
      <c r="F311" s="216" t="s">
        <v>1604</v>
      </c>
      <c r="G311" s="64"/>
      <c r="H311" s="64"/>
      <c r="I311" s="171"/>
      <c r="J311" s="64"/>
      <c r="K311" s="64"/>
      <c r="L311" s="62"/>
      <c r="M311" s="217"/>
      <c r="N311" s="43"/>
      <c r="O311" s="43"/>
      <c r="P311" s="43"/>
      <c r="Q311" s="43"/>
      <c r="R311" s="43"/>
      <c r="S311" s="43"/>
      <c r="T311" s="79"/>
      <c r="AT311" s="24" t="s">
        <v>884</v>
      </c>
      <c r="AU311" s="24" t="s">
        <v>812</v>
      </c>
    </row>
    <row r="312" spans="2:65" s="1" customFormat="1" ht="27">
      <c r="B312" s="42"/>
      <c r="C312" s="64"/>
      <c r="D312" s="220" t="s">
        <v>913</v>
      </c>
      <c r="E312" s="64"/>
      <c r="F312" s="242" t="s">
        <v>184</v>
      </c>
      <c r="G312" s="64"/>
      <c r="H312" s="64"/>
      <c r="I312" s="171"/>
      <c r="J312" s="64"/>
      <c r="K312" s="64"/>
      <c r="L312" s="62"/>
      <c r="M312" s="217"/>
      <c r="N312" s="43"/>
      <c r="O312" s="43"/>
      <c r="P312" s="43"/>
      <c r="Q312" s="43"/>
      <c r="R312" s="43"/>
      <c r="S312" s="43"/>
      <c r="T312" s="79"/>
      <c r="AT312" s="24" t="s">
        <v>913</v>
      </c>
      <c r="AU312" s="24" t="s">
        <v>812</v>
      </c>
    </row>
    <row r="313" spans="2:65" s="1" customFormat="1" ht="22.5" customHeight="1">
      <c r="B313" s="42"/>
      <c r="C313" s="203" t="s">
        <v>1174</v>
      </c>
      <c r="D313" s="203" t="s">
        <v>877</v>
      </c>
      <c r="E313" s="204" t="s">
        <v>1605</v>
      </c>
      <c r="F313" s="205" t="s">
        <v>1606</v>
      </c>
      <c r="G313" s="206" t="s">
        <v>925</v>
      </c>
      <c r="H313" s="207">
        <v>171</v>
      </c>
      <c r="I313" s="208"/>
      <c r="J313" s="209">
        <f>ROUND(I313*H313,2)</f>
        <v>0</v>
      </c>
      <c r="K313" s="205" t="s">
        <v>176</v>
      </c>
      <c r="L313" s="62"/>
      <c r="M313" s="210" t="s">
        <v>801</v>
      </c>
      <c r="N313" s="211" t="s">
        <v>773</v>
      </c>
      <c r="O313" s="43"/>
      <c r="P313" s="212">
        <f>O313*H313</f>
        <v>0</v>
      </c>
      <c r="Q313" s="212">
        <v>0</v>
      </c>
      <c r="R313" s="212">
        <f>Q313*H313</f>
        <v>0</v>
      </c>
      <c r="S313" s="212">
        <v>0</v>
      </c>
      <c r="T313" s="213">
        <f>S313*H313</f>
        <v>0</v>
      </c>
      <c r="AR313" s="24" t="s">
        <v>967</v>
      </c>
      <c r="AT313" s="24" t="s">
        <v>877</v>
      </c>
      <c r="AU313" s="24" t="s">
        <v>812</v>
      </c>
      <c r="AY313" s="24" t="s">
        <v>874</v>
      </c>
      <c r="BE313" s="214">
        <f>IF(N313="základní",J313,0)</f>
        <v>0</v>
      </c>
      <c r="BF313" s="214">
        <f>IF(N313="snížená",J313,0)</f>
        <v>0</v>
      </c>
      <c r="BG313" s="214">
        <f>IF(N313="zákl. přenesená",J313,0)</f>
        <v>0</v>
      </c>
      <c r="BH313" s="214">
        <f>IF(N313="sníž. přenesená",J313,0)</f>
        <v>0</v>
      </c>
      <c r="BI313" s="214">
        <f>IF(N313="nulová",J313,0)</f>
        <v>0</v>
      </c>
      <c r="BJ313" s="24" t="s">
        <v>810</v>
      </c>
      <c r="BK313" s="214">
        <f>ROUND(I313*H313,2)</f>
        <v>0</v>
      </c>
      <c r="BL313" s="24" t="s">
        <v>967</v>
      </c>
      <c r="BM313" s="24" t="s">
        <v>1607</v>
      </c>
    </row>
    <row r="314" spans="2:65" s="1" customFormat="1" ht="27">
      <c r="B314" s="42"/>
      <c r="C314" s="64"/>
      <c r="D314" s="215" t="s">
        <v>884</v>
      </c>
      <c r="E314" s="64"/>
      <c r="F314" s="216" t="s">
        <v>1608</v>
      </c>
      <c r="G314" s="64"/>
      <c r="H314" s="64"/>
      <c r="I314" s="171"/>
      <c r="J314" s="64"/>
      <c r="K314" s="64"/>
      <c r="L314" s="62"/>
      <c r="M314" s="217"/>
      <c r="N314" s="43"/>
      <c r="O314" s="43"/>
      <c r="P314" s="43"/>
      <c r="Q314" s="43"/>
      <c r="R314" s="43"/>
      <c r="S314" s="43"/>
      <c r="T314" s="79"/>
      <c r="AT314" s="24" t="s">
        <v>884</v>
      </c>
      <c r="AU314" s="24" t="s">
        <v>812</v>
      </c>
    </row>
    <row r="315" spans="2:65" s="1" customFormat="1" ht="27">
      <c r="B315" s="42"/>
      <c r="C315" s="64"/>
      <c r="D315" s="220" t="s">
        <v>913</v>
      </c>
      <c r="E315" s="64"/>
      <c r="F315" s="242" t="s">
        <v>179</v>
      </c>
      <c r="G315" s="64"/>
      <c r="H315" s="64"/>
      <c r="I315" s="171"/>
      <c r="J315" s="64"/>
      <c r="K315" s="64"/>
      <c r="L315" s="62"/>
      <c r="M315" s="217"/>
      <c r="N315" s="43"/>
      <c r="O315" s="43"/>
      <c r="P315" s="43"/>
      <c r="Q315" s="43"/>
      <c r="R315" s="43"/>
      <c r="S315" s="43"/>
      <c r="T315" s="79"/>
      <c r="AT315" s="24" t="s">
        <v>913</v>
      </c>
      <c r="AU315" s="24" t="s">
        <v>812</v>
      </c>
    </row>
    <row r="316" spans="2:65" s="1" customFormat="1" ht="44.25" customHeight="1">
      <c r="B316" s="42"/>
      <c r="C316" s="232" t="s">
        <v>1177</v>
      </c>
      <c r="D316" s="232" t="s">
        <v>902</v>
      </c>
      <c r="E316" s="233" t="s">
        <v>1609</v>
      </c>
      <c r="F316" s="234" t="s">
        <v>1610</v>
      </c>
      <c r="G316" s="235" t="s">
        <v>925</v>
      </c>
      <c r="H316" s="236">
        <v>171</v>
      </c>
      <c r="I316" s="237"/>
      <c r="J316" s="238">
        <f>ROUND(I316*H316,2)</f>
        <v>0</v>
      </c>
      <c r="K316" s="234" t="s">
        <v>801</v>
      </c>
      <c r="L316" s="239"/>
      <c r="M316" s="240" t="s">
        <v>801</v>
      </c>
      <c r="N316" s="241" t="s">
        <v>773</v>
      </c>
      <c r="O316" s="43"/>
      <c r="P316" s="212">
        <f>O316*H316</f>
        <v>0</v>
      </c>
      <c r="Q316" s="212">
        <v>0</v>
      </c>
      <c r="R316" s="212">
        <f>Q316*H316</f>
        <v>0</v>
      </c>
      <c r="S316" s="212">
        <v>0</v>
      </c>
      <c r="T316" s="213">
        <f>S316*H316</f>
        <v>0</v>
      </c>
      <c r="AR316" s="24" t="s">
        <v>1026</v>
      </c>
      <c r="AT316" s="24" t="s">
        <v>902</v>
      </c>
      <c r="AU316" s="24" t="s">
        <v>812</v>
      </c>
      <c r="AY316" s="24" t="s">
        <v>874</v>
      </c>
      <c r="BE316" s="214">
        <f>IF(N316="základní",J316,0)</f>
        <v>0</v>
      </c>
      <c r="BF316" s="214">
        <f>IF(N316="snížená",J316,0)</f>
        <v>0</v>
      </c>
      <c r="BG316" s="214">
        <f>IF(N316="zákl. přenesená",J316,0)</f>
        <v>0</v>
      </c>
      <c r="BH316" s="214">
        <f>IF(N316="sníž. přenesená",J316,0)</f>
        <v>0</v>
      </c>
      <c r="BI316" s="214">
        <f>IF(N316="nulová",J316,0)</f>
        <v>0</v>
      </c>
      <c r="BJ316" s="24" t="s">
        <v>810</v>
      </c>
      <c r="BK316" s="214">
        <f>ROUND(I316*H316,2)</f>
        <v>0</v>
      </c>
      <c r="BL316" s="24" t="s">
        <v>967</v>
      </c>
      <c r="BM316" s="24" t="s">
        <v>1611</v>
      </c>
    </row>
    <row r="317" spans="2:65" s="1" customFormat="1" ht="27">
      <c r="B317" s="42"/>
      <c r="C317" s="64"/>
      <c r="D317" s="215" t="s">
        <v>884</v>
      </c>
      <c r="E317" s="64"/>
      <c r="F317" s="216" t="s">
        <v>1612</v>
      </c>
      <c r="G317" s="64"/>
      <c r="H317" s="64"/>
      <c r="I317" s="171"/>
      <c r="J317" s="64"/>
      <c r="K317" s="64"/>
      <c r="L317" s="62"/>
      <c r="M317" s="217"/>
      <c r="N317" s="43"/>
      <c r="O317" s="43"/>
      <c r="P317" s="43"/>
      <c r="Q317" s="43"/>
      <c r="R317" s="43"/>
      <c r="S317" s="43"/>
      <c r="T317" s="79"/>
      <c r="AT317" s="24" t="s">
        <v>884</v>
      </c>
      <c r="AU317" s="24" t="s">
        <v>812</v>
      </c>
    </row>
    <row r="318" spans="2:65" s="1" customFormat="1" ht="27">
      <c r="B318" s="42"/>
      <c r="C318" s="64"/>
      <c r="D318" s="220" t="s">
        <v>913</v>
      </c>
      <c r="E318" s="64"/>
      <c r="F318" s="242" t="s">
        <v>184</v>
      </c>
      <c r="G318" s="64"/>
      <c r="H318" s="64"/>
      <c r="I318" s="171"/>
      <c r="J318" s="64"/>
      <c r="K318" s="64"/>
      <c r="L318" s="62"/>
      <c r="M318" s="217"/>
      <c r="N318" s="43"/>
      <c r="O318" s="43"/>
      <c r="P318" s="43"/>
      <c r="Q318" s="43"/>
      <c r="R318" s="43"/>
      <c r="S318" s="43"/>
      <c r="T318" s="79"/>
      <c r="AT318" s="24" t="s">
        <v>913</v>
      </c>
      <c r="AU318" s="24" t="s">
        <v>812</v>
      </c>
    </row>
    <row r="319" spans="2:65" s="1" customFormat="1" ht="22.5" customHeight="1">
      <c r="B319" s="42"/>
      <c r="C319" s="203" t="s">
        <v>1180</v>
      </c>
      <c r="D319" s="203" t="s">
        <v>877</v>
      </c>
      <c r="E319" s="204" t="s">
        <v>1613</v>
      </c>
      <c r="F319" s="205" t="s">
        <v>1614</v>
      </c>
      <c r="G319" s="206" t="s">
        <v>925</v>
      </c>
      <c r="H319" s="207">
        <v>148</v>
      </c>
      <c r="I319" s="208"/>
      <c r="J319" s="209">
        <f>ROUND(I319*H319,2)</f>
        <v>0</v>
      </c>
      <c r="K319" s="205" t="s">
        <v>176</v>
      </c>
      <c r="L319" s="62"/>
      <c r="M319" s="210" t="s">
        <v>801</v>
      </c>
      <c r="N319" s="211" t="s">
        <v>773</v>
      </c>
      <c r="O319" s="43"/>
      <c r="P319" s="212">
        <f>O319*H319</f>
        <v>0</v>
      </c>
      <c r="Q319" s="212">
        <v>0</v>
      </c>
      <c r="R319" s="212">
        <f>Q319*H319</f>
        <v>0</v>
      </c>
      <c r="S319" s="212">
        <v>0</v>
      </c>
      <c r="T319" s="213">
        <f>S319*H319</f>
        <v>0</v>
      </c>
      <c r="AR319" s="24" t="s">
        <v>967</v>
      </c>
      <c r="AT319" s="24" t="s">
        <v>877</v>
      </c>
      <c r="AU319" s="24" t="s">
        <v>812</v>
      </c>
      <c r="AY319" s="24" t="s">
        <v>874</v>
      </c>
      <c r="BE319" s="214">
        <f>IF(N319="základní",J319,0)</f>
        <v>0</v>
      </c>
      <c r="BF319" s="214">
        <f>IF(N319="snížená",J319,0)</f>
        <v>0</v>
      </c>
      <c r="BG319" s="214">
        <f>IF(N319="zákl. přenesená",J319,0)</f>
        <v>0</v>
      </c>
      <c r="BH319" s="214">
        <f>IF(N319="sníž. přenesená",J319,0)</f>
        <v>0</v>
      </c>
      <c r="BI319" s="214">
        <f>IF(N319="nulová",J319,0)</f>
        <v>0</v>
      </c>
      <c r="BJ319" s="24" t="s">
        <v>810</v>
      </c>
      <c r="BK319" s="214">
        <f>ROUND(I319*H319,2)</f>
        <v>0</v>
      </c>
      <c r="BL319" s="24" t="s">
        <v>967</v>
      </c>
      <c r="BM319" s="24" t="s">
        <v>1615</v>
      </c>
    </row>
    <row r="320" spans="2:65" s="1" customFormat="1" ht="27">
      <c r="B320" s="42"/>
      <c r="C320" s="64"/>
      <c r="D320" s="215" t="s">
        <v>884</v>
      </c>
      <c r="E320" s="64"/>
      <c r="F320" s="216" t="s">
        <v>1616</v>
      </c>
      <c r="G320" s="64"/>
      <c r="H320" s="64"/>
      <c r="I320" s="171"/>
      <c r="J320" s="64"/>
      <c r="K320" s="64"/>
      <c r="L320" s="62"/>
      <c r="M320" s="217"/>
      <c r="N320" s="43"/>
      <c r="O320" s="43"/>
      <c r="P320" s="43"/>
      <c r="Q320" s="43"/>
      <c r="R320" s="43"/>
      <c r="S320" s="43"/>
      <c r="T320" s="79"/>
      <c r="AT320" s="24" t="s">
        <v>884</v>
      </c>
      <c r="AU320" s="24" t="s">
        <v>812</v>
      </c>
    </row>
    <row r="321" spans="2:65" s="1" customFormat="1" ht="27">
      <c r="B321" s="42"/>
      <c r="C321" s="64"/>
      <c r="D321" s="220" t="s">
        <v>913</v>
      </c>
      <c r="E321" s="64"/>
      <c r="F321" s="242" t="s">
        <v>179</v>
      </c>
      <c r="G321" s="64"/>
      <c r="H321" s="64"/>
      <c r="I321" s="171"/>
      <c r="J321" s="64"/>
      <c r="K321" s="64"/>
      <c r="L321" s="62"/>
      <c r="M321" s="217"/>
      <c r="N321" s="43"/>
      <c r="O321" s="43"/>
      <c r="P321" s="43"/>
      <c r="Q321" s="43"/>
      <c r="R321" s="43"/>
      <c r="S321" s="43"/>
      <c r="T321" s="79"/>
      <c r="AT321" s="24" t="s">
        <v>913</v>
      </c>
      <c r="AU321" s="24" t="s">
        <v>812</v>
      </c>
    </row>
    <row r="322" spans="2:65" s="1" customFormat="1" ht="44.25" customHeight="1">
      <c r="B322" s="42"/>
      <c r="C322" s="232" t="s">
        <v>1183</v>
      </c>
      <c r="D322" s="232" t="s">
        <v>902</v>
      </c>
      <c r="E322" s="233" t="s">
        <v>1617</v>
      </c>
      <c r="F322" s="234" t="s">
        <v>1618</v>
      </c>
      <c r="G322" s="235" t="s">
        <v>925</v>
      </c>
      <c r="H322" s="236">
        <v>148</v>
      </c>
      <c r="I322" s="237"/>
      <c r="J322" s="238">
        <f>ROUND(I322*H322,2)</f>
        <v>0</v>
      </c>
      <c r="K322" s="234" t="s">
        <v>801</v>
      </c>
      <c r="L322" s="239"/>
      <c r="M322" s="240" t="s">
        <v>801</v>
      </c>
      <c r="N322" s="241" t="s">
        <v>773</v>
      </c>
      <c r="O322" s="43"/>
      <c r="P322" s="212">
        <f>O322*H322</f>
        <v>0</v>
      </c>
      <c r="Q322" s="212">
        <v>0</v>
      </c>
      <c r="R322" s="212">
        <f>Q322*H322</f>
        <v>0</v>
      </c>
      <c r="S322" s="212">
        <v>0</v>
      </c>
      <c r="T322" s="213">
        <f>S322*H322</f>
        <v>0</v>
      </c>
      <c r="AR322" s="24" t="s">
        <v>1026</v>
      </c>
      <c r="AT322" s="24" t="s">
        <v>902</v>
      </c>
      <c r="AU322" s="24" t="s">
        <v>812</v>
      </c>
      <c r="AY322" s="24" t="s">
        <v>874</v>
      </c>
      <c r="BE322" s="214">
        <f>IF(N322="základní",J322,0)</f>
        <v>0</v>
      </c>
      <c r="BF322" s="214">
        <f>IF(N322="snížená",J322,0)</f>
        <v>0</v>
      </c>
      <c r="BG322" s="214">
        <f>IF(N322="zákl. přenesená",J322,0)</f>
        <v>0</v>
      </c>
      <c r="BH322" s="214">
        <f>IF(N322="sníž. přenesená",J322,0)</f>
        <v>0</v>
      </c>
      <c r="BI322" s="214">
        <f>IF(N322="nulová",J322,0)</f>
        <v>0</v>
      </c>
      <c r="BJ322" s="24" t="s">
        <v>810</v>
      </c>
      <c r="BK322" s="214">
        <f>ROUND(I322*H322,2)</f>
        <v>0</v>
      </c>
      <c r="BL322" s="24" t="s">
        <v>967</v>
      </c>
      <c r="BM322" s="24" t="s">
        <v>1619</v>
      </c>
    </row>
    <row r="323" spans="2:65" s="1" customFormat="1" ht="27">
      <c r="B323" s="42"/>
      <c r="C323" s="64"/>
      <c r="D323" s="215" t="s">
        <v>884</v>
      </c>
      <c r="E323" s="64"/>
      <c r="F323" s="216" t="s">
        <v>1620</v>
      </c>
      <c r="G323" s="64"/>
      <c r="H323" s="64"/>
      <c r="I323" s="171"/>
      <c r="J323" s="64"/>
      <c r="K323" s="64"/>
      <c r="L323" s="62"/>
      <c r="M323" s="217"/>
      <c r="N323" s="43"/>
      <c r="O323" s="43"/>
      <c r="P323" s="43"/>
      <c r="Q323" s="43"/>
      <c r="R323" s="43"/>
      <c r="S323" s="43"/>
      <c r="T323" s="79"/>
      <c r="AT323" s="24" t="s">
        <v>884</v>
      </c>
      <c r="AU323" s="24" t="s">
        <v>812</v>
      </c>
    </row>
    <row r="324" spans="2:65" s="1" customFormat="1" ht="27">
      <c r="B324" s="42"/>
      <c r="C324" s="64"/>
      <c r="D324" s="220" t="s">
        <v>913</v>
      </c>
      <c r="E324" s="64"/>
      <c r="F324" s="242" t="s">
        <v>184</v>
      </c>
      <c r="G324" s="64"/>
      <c r="H324" s="64"/>
      <c r="I324" s="171"/>
      <c r="J324" s="64"/>
      <c r="K324" s="64"/>
      <c r="L324" s="62"/>
      <c r="M324" s="217"/>
      <c r="N324" s="43"/>
      <c r="O324" s="43"/>
      <c r="P324" s="43"/>
      <c r="Q324" s="43"/>
      <c r="R324" s="43"/>
      <c r="S324" s="43"/>
      <c r="T324" s="79"/>
      <c r="AT324" s="24" t="s">
        <v>913</v>
      </c>
      <c r="AU324" s="24" t="s">
        <v>812</v>
      </c>
    </row>
    <row r="325" spans="2:65" s="1" customFormat="1" ht="22.5" customHeight="1">
      <c r="B325" s="42"/>
      <c r="C325" s="203" t="s">
        <v>1186</v>
      </c>
      <c r="D325" s="203" t="s">
        <v>877</v>
      </c>
      <c r="E325" s="204" t="s">
        <v>1621</v>
      </c>
      <c r="F325" s="205" t="s">
        <v>1622</v>
      </c>
      <c r="G325" s="206" t="s">
        <v>925</v>
      </c>
      <c r="H325" s="207">
        <v>1533</v>
      </c>
      <c r="I325" s="208"/>
      <c r="J325" s="209">
        <f>ROUND(I325*H325,2)</f>
        <v>0</v>
      </c>
      <c r="K325" s="205" t="s">
        <v>176</v>
      </c>
      <c r="L325" s="62"/>
      <c r="M325" s="210" t="s">
        <v>801</v>
      </c>
      <c r="N325" s="211" t="s">
        <v>773</v>
      </c>
      <c r="O325" s="43"/>
      <c r="P325" s="212">
        <f>O325*H325</f>
        <v>0</v>
      </c>
      <c r="Q325" s="212">
        <v>0</v>
      </c>
      <c r="R325" s="212">
        <f>Q325*H325</f>
        <v>0</v>
      </c>
      <c r="S325" s="212">
        <v>0</v>
      </c>
      <c r="T325" s="213">
        <f>S325*H325</f>
        <v>0</v>
      </c>
      <c r="AR325" s="24" t="s">
        <v>967</v>
      </c>
      <c r="AT325" s="24" t="s">
        <v>877</v>
      </c>
      <c r="AU325" s="24" t="s">
        <v>812</v>
      </c>
      <c r="AY325" s="24" t="s">
        <v>874</v>
      </c>
      <c r="BE325" s="214">
        <f>IF(N325="základní",J325,0)</f>
        <v>0</v>
      </c>
      <c r="BF325" s="214">
        <f>IF(N325="snížená",J325,0)</f>
        <v>0</v>
      </c>
      <c r="BG325" s="214">
        <f>IF(N325="zákl. přenesená",J325,0)</f>
        <v>0</v>
      </c>
      <c r="BH325" s="214">
        <f>IF(N325="sníž. přenesená",J325,0)</f>
        <v>0</v>
      </c>
      <c r="BI325" s="214">
        <f>IF(N325="nulová",J325,0)</f>
        <v>0</v>
      </c>
      <c r="BJ325" s="24" t="s">
        <v>810</v>
      </c>
      <c r="BK325" s="214">
        <f>ROUND(I325*H325,2)</f>
        <v>0</v>
      </c>
      <c r="BL325" s="24" t="s">
        <v>967</v>
      </c>
      <c r="BM325" s="24" t="s">
        <v>1623</v>
      </c>
    </row>
    <row r="326" spans="2:65" s="1" customFormat="1" ht="27">
      <c r="B326" s="42"/>
      <c r="C326" s="64"/>
      <c r="D326" s="215" t="s">
        <v>884</v>
      </c>
      <c r="E326" s="64"/>
      <c r="F326" s="216" t="s">
        <v>1624</v>
      </c>
      <c r="G326" s="64"/>
      <c r="H326" s="64"/>
      <c r="I326" s="171"/>
      <c r="J326" s="64"/>
      <c r="K326" s="64"/>
      <c r="L326" s="62"/>
      <c r="M326" s="217"/>
      <c r="N326" s="43"/>
      <c r="O326" s="43"/>
      <c r="P326" s="43"/>
      <c r="Q326" s="43"/>
      <c r="R326" s="43"/>
      <c r="S326" s="43"/>
      <c r="T326" s="79"/>
      <c r="AT326" s="24" t="s">
        <v>884</v>
      </c>
      <c r="AU326" s="24" t="s">
        <v>812</v>
      </c>
    </row>
    <row r="327" spans="2:65" s="1" customFormat="1" ht="27">
      <c r="B327" s="42"/>
      <c r="C327" s="64"/>
      <c r="D327" s="220" t="s">
        <v>913</v>
      </c>
      <c r="E327" s="64"/>
      <c r="F327" s="242" t="s">
        <v>179</v>
      </c>
      <c r="G327" s="64"/>
      <c r="H327" s="64"/>
      <c r="I327" s="171"/>
      <c r="J327" s="64"/>
      <c r="K327" s="64"/>
      <c r="L327" s="62"/>
      <c r="M327" s="217"/>
      <c r="N327" s="43"/>
      <c r="O327" s="43"/>
      <c r="P327" s="43"/>
      <c r="Q327" s="43"/>
      <c r="R327" s="43"/>
      <c r="S327" s="43"/>
      <c r="T327" s="79"/>
      <c r="AT327" s="24" t="s">
        <v>913</v>
      </c>
      <c r="AU327" s="24" t="s">
        <v>812</v>
      </c>
    </row>
    <row r="328" spans="2:65" s="1" customFormat="1" ht="22.5" customHeight="1">
      <c r="B328" s="42"/>
      <c r="C328" s="232" t="s">
        <v>1189</v>
      </c>
      <c r="D328" s="232" t="s">
        <v>902</v>
      </c>
      <c r="E328" s="233" t="s">
        <v>1625</v>
      </c>
      <c r="F328" s="234" t="s">
        <v>1626</v>
      </c>
      <c r="G328" s="235" t="s">
        <v>925</v>
      </c>
      <c r="H328" s="236">
        <v>77</v>
      </c>
      <c r="I328" s="237"/>
      <c r="J328" s="238">
        <f>ROUND(I328*H328,2)</f>
        <v>0</v>
      </c>
      <c r="K328" s="234" t="s">
        <v>801</v>
      </c>
      <c r="L328" s="239"/>
      <c r="M328" s="240" t="s">
        <v>801</v>
      </c>
      <c r="N328" s="241" t="s">
        <v>773</v>
      </c>
      <c r="O328" s="43"/>
      <c r="P328" s="212">
        <f>O328*H328</f>
        <v>0</v>
      </c>
      <c r="Q328" s="212">
        <v>0</v>
      </c>
      <c r="R328" s="212">
        <f>Q328*H328</f>
        <v>0</v>
      </c>
      <c r="S328" s="212">
        <v>0</v>
      </c>
      <c r="T328" s="213">
        <f>S328*H328</f>
        <v>0</v>
      </c>
      <c r="AR328" s="24" t="s">
        <v>1026</v>
      </c>
      <c r="AT328" s="24" t="s">
        <v>902</v>
      </c>
      <c r="AU328" s="24" t="s">
        <v>812</v>
      </c>
      <c r="AY328" s="24" t="s">
        <v>874</v>
      </c>
      <c r="BE328" s="214">
        <f>IF(N328="základní",J328,0)</f>
        <v>0</v>
      </c>
      <c r="BF328" s="214">
        <f>IF(N328="snížená",J328,0)</f>
        <v>0</v>
      </c>
      <c r="BG328" s="214">
        <f>IF(N328="zákl. přenesená",J328,0)</f>
        <v>0</v>
      </c>
      <c r="BH328" s="214">
        <f>IF(N328="sníž. přenesená",J328,0)</f>
        <v>0</v>
      </c>
      <c r="BI328" s="214">
        <f>IF(N328="nulová",J328,0)</f>
        <v>0</v>
      </c>
      <c r="BJ328" s="24" t="s">
        <v>810</v>
      </c>
      <c r="BK328" s="214">
        <f>ROUND(I328*H328,2)</f>
        <v>0</v>
      </c>
      <c r="BL328" s="24" t="s">
        <v>967</v>
      </c>
      <c r="BM328" s="24" t="s">
        <v>1627</v>
      </c>
    </row>
    <row r="329" spans="2:65" s="1" customFormat="1">
      <c r="B329" s="42"/>
      <c r="C329" s="64"/>
      <c r="D329" s="215" t="s">
        <v>884</v>
      </c>
      <c r="E329" s="64"/>
      <c r="F329" s="216" t="s">
        <v>1626</v>
      </c>
      <c r="G329" s="64"/>
      <c r="H329" s="64"/>
      <c r="I329" s="171"/>
      <c r="J329" s="64"/>
      <c r="K329" s="64"/>
      <c r="L329" s="62"/>
      <c r="M329" s="217"/>
      <c r="N329" s="43"/>
      <c r="O329" s="43"/>
      <c r="P329" s="43"/>
      <c r="Q329" s="43"/>
      <c r="R329" s="43"/>
      <c r="S329" s="43"/>
      <c r="T329" s="79"/>
      <c r="AT329" s="24" t="s">
        <v>884</v>
      </c>
      <c r="AU329" s="24" t="s">
        <v>812</v>
      </c>
    </row>
    <row r="330" spans="2:65" s="1" customFormat="1" ht="27">
      <c r="B330" s="42"/>
      <c r="C330" s="64"/>
      <c r="D330" s="220" t="s">
        <v>913</v>
      </c>
      <c r="E330" s="64"/>
      <c r="F330" s="242" t="s">
        <v>184</v>
      </c>
      <c r="G330" s="64"/>
      <c r="H330" s="64"/>
      <c r="I330" s="171"/>
      <c r="J330" s="64"/>
      <c r="K330" s="64"/>
      <c r="L330" s="62"/>
      <c r="M330" s="217"/>
      <c r="N330" s="43"/>
      <c r="O330" s="43"/>
      <c r="P330" s="43"/>
      <c r="Q330" s="43"/>
      <c r="R330" s="43"/>
      <c r="S330" s="43"/>
      <c r="T330" s="79"/>
      <c r="AT330" s="24" t="s">
        <v>913</v>
      </c>
      <c r="AU330" s="24" t="s">
        <v>812</v>
      </c>
    </row>
    <row r="331" spans="2:65" s="1" customFormat="1" ht="22.5" customHeight="1">
      <c r="B331" s="42"/>
      <c r="C331" s="232" t="s">
        <v>1192</v>
      </c>
      <c r="D331" s="232" t="s">
        <v>902</v>
      </c>
      <c r="E331" s="233" t="s">
        <v>1628</v>
      </c>
      <c r="F331" s="234" t="s">
        <v>1629</v>
      </c>
      <c r="G331" s="235" t="s">
        <v>925</v>
      </c>
      <c r="H331" s="236">
        <v>286</v>
      </c>
      <c r="I331" s="237"/>
      <c r="J331" s="238">
        <f>ROUND(I331*H331,2)</f>
        <v>0</v>
      </c>
      <c r="K331" s="234" t="s">
        <v>801</v>
      </c>
      <c r="L331" s="239"/>
      <c r="M331" s="240" t="s">
        <v>801</v>
      </c>
      <c r="N331" s="241" t="s">
        <v>773</v>
      </c>
      <c r="O331" s="43"/>
      <c r="P331" s="212">
        <f>O331*H331</f>
        <v>0</v>
      </c>
      <c r="Q331" s="212">
        <v>0</v>
      </c>
      <c r="R331" s="212">
        <f>Q331*H331</f>
        <v>0</v>
      </c>
      <c r="S331" s="212">
        <v>0</v>
      </c>
      <c r="T331" s="213">
        <f>S331*H331</f>
        <v>0</v>
      </c>
      <c r="AR331" s="24" t="s">
        <v>1026</v>
      </c>
      <c r="AT331" s="24" t="s">
        <v>902</v>
      </c>
      <c r="AU331" s="24" t="s">
        <v>812</v>
      </c>
      <c r="AY331" s="24" t="s">
        <v>874</v>
      </c>
      <c r="BE331" s="214">
        <f>IF(N331="základní",J331,0)</f>
        <v>0</v>
      </c>
      <c r="BF331" s="214">
        <f>IF(N331="snížená",J331,0)</f>
        <v>0</v>
      </c>
      <c r="BG331" s="214">
        <f>IF(N331="zákl. přenesená",J331,0)</f>
        <v>0</v>
      </c>
      <c r="BH331" s="214">
        <f>IF(N331="sníž. přenesená",J331,0)</f>
        <v>0</v>
      </c>
      <c r="BI331" s="214">
        <f>IF(N331="nulová",J331,0)</f>
        <v>0</v>
      </c>
      <c r="BJ331" s="24" t="s">
        <v>810</v>
      </c>
      <c r="BK331" s="214">
        <f>ROUND(I331*H331,2)</f>
        <v>0</v>
      </c>
      <c r="BL331" s="24" t="s">
        <v>967</v>
      </c>
      <c r="BM331" s="24" t="s">
        <v>1630</v>
      </c>
    </row>
    <row r="332" spans="2:65" s="1" customFormat="1">
      <c r="B332" s="42"/>
      <c r="C332" s="64"/>
      <c r="D332" s="215" t="s">
        <v>884</v>
      </c>
      <c r="E332" s="64"/>
      <c r="F332" s="216" t="s">
        <v>1629</v>
      </c>
      <c r="G332" s="64"/>
      <c r="H332" s="64"/>
      <c r="I332" s="171"/>
      <c r="J332" s="64"/>
      <c r="K332" s="64"/>
      <c r="L332" s="62"/>
      <c r="M332" s="217"/>
      <c r="N332" s="43"/>
      <c r="O332" s="43"/>
      <c r="P332" s="43"/>
      <c r="Q332" s="43"/>
      <c r="R332" s="43"/>
      <c r="S332" s="43"/>
      <c r="T332" s="79"/>
      <c r="AT332" s="24" t="s">
        <v>884</v>
      </c>
      <c r="AU332" s="24" t="s">
        <v>812</v>
      </c>
    </row>
    <row r="333" spans="2:65" s="1" customFormat="1" ht="27">
      <c r="B333" s="42"/>
      <c r="C333" s="64"/>
      <c r="D333" s="220" t="s">
        <v>913</v>
      </c>
      <c r="E333" s="64"/>
      <c r="F333" s="242" t="s">
        <v>184</v>
      </c>
      <c r="G333" s="64"/>
      <c r="H333" s="64"/>
      <c r="I333" s="171"/>
      <c r="J333" s="64"/>
      <c r="K333" s="64"/>
      <c r="L333" s="62"/>
      <c r="M333" s="217"/>
      <c r="N333" s="43"/>
      <c r="O333" s="43"/>
      <c r="P333" s="43"/>
      <c r="Q333" s="43"/>
      <c r="R333" s="43"/>
      <c r="S333" s="43"/>
      <c r="T333" s="79"/>
      <c r="AT333" s="24" t="s">
        <v>913</v>
      </c>
      <c r="AU333" s="24" t="s">
        <v>812</v>
      </c>
    </row>
    <row r="334" spans="2:65" s="1" customFormat="1" ht="22.5" customHeight="1">
      <c r="B334" s="42"/>
      <c r="C334" s="232" t="s">
        <v>1195</v>
      </c>
      <c r="D334" s="232" t="s">
        <v>902</v>
      </c>
      <c r="E334" s="233" t="s">
        <v>1631</v>
      </c>
      <c r="F334" s="234" t="s">
        <v>1632</v>
      </c>
      <c r="G334" s="235" t="s">
        <v>925</v>
      </c>
      <c r="H334" s="236">
        <v>1057</v>
      </c>
      <c r="I334" s="237"/>
      <c r="J334" s="238">
        <f>ROUND(I334*H334,2)</f>
        <v>0</v>
      </c>
      <c r="K334" s="234" t="s">
        <v>801</v>
      </c>
      <c r="L334" s="239"/>
      <c r="M334" s="240" t="s">
        <v>801</v>
      </c>
      <c r="N334" s="241" t="s">
        <v>773</v>
      </c>
      <c r="O334" s="43"/>
      <c r="P334" s="212">
        <f>O334*H334</f>
        <v>0</v>
      </c>
      <c r="Q334" s="212">
        <v>0</v>
      </c>
      <c r="R334" s="212">
        <f>Q334*H334</f>
        <v>0</v>
      </c>
      <c r="S334" s="212">
        <v>0</v>
      </c>
      <c r="T334" s="213">
        <f>S334*H334</f>
        <v>0</v>
      </c>
      <c r="AR334" s="24" t="s">
        <v>1026</v>
      </c>
      <c r="AT334" s="24" t="s">
        <v>902</v>
      </c>
      <c r="AU334" s="24" t="s">
        <v>812</v>
      </c>
      <c r="AY334" s="24" t="s">
        <v>874</v>
      </c>
      <c r="BE334" s="214">
        <f>IF(N334="základní",J334,0)</f>
        <v>0</v>
      </c>
      <c r="BF334" s="214">
        <f>IF(N334="snížená",J334,0)</f>
        <v>0</v>
      </c>
      <c r="BG334" s="214">
        <f>IF(N334="zákl. přenesená",J334,0)</f>
        <v>0</v>
      </c>
      <c r="BH334" s="214">
        <f>IF(N334="sníž. přenesená",J334,0)</f>
        <v>0</v>
      </c>
      <c r="BI334" s="214">
        <f>IF(N334="nulová",J334,0)</f>
        <v>0</v>
      </c>
      <c r="BJ334" s="24" t="s">
        <v>810</v>
      </c>
      <c r="BK334" s="214">
        <f>ROUND(I334*H334,2)</f>
        <v>0</v>
      </c>
      <c r="BL334" s="24" t="s">
        <v>967</v>
      </c>
      <c r="BM334" s="24" t="s">
        <v>1633</v>
      </c>
    </row>
    <row r="335" spans="2:65" s="1" customFormat="1">
      <c r="B335" s="42"/>
      <c r="C335" s="64"/>
      <c r="D335" s="215" t="s">
        <v>884</v>
      </c>
      <c r="E335" s="64"/>
      <c r="F335" s="216" t="s">
        <v>1632</v>
      </c>
      <c r="G335" s="64"/>
      <c r="H335" s="64"/>
      <c r="I335" s="171"/>
      <c r="J335" s="64"/>
      <c r="K335" s="64"/>
      <c r="L335" s="62"/>
      <c r="M335" s="217"/>
      <c r="N335" s="43"/>
      <c r="O335" s="43"/>
      <c r="P335" s="43"/>
      <c r="Q335" s="43"/>
      <c r="R335" s="43"/>
      <c r="S335" s="43"/>
      <c r="T335" s="79"/>
      <c r="AT335" s="24" t="s">
        <v>884</v>
      </c>
      <c r="AU335" s="24" t="s">
        <v>812</v>
      </c>
    </row>
    <row r="336" spans="2:65" s="1" customFormat="1" ht="27">
      <c r="B336" s="42"/>
      <c r="C336" s="64"/>
      <c r="D336" s="220" t="s">
        <v>913</v>
      </c>
      <c r="E336" s="64"/>
      <c r="F336" s="242" t="s">
        <v>184</v>
      </c>
      <c r="G336" s="64"/>
      <c r="H336" s="64"/>
      <c r="I336" s="171"/>
      <c r="J336" s="64"/>
      <c r="K336" s="64"/>
      <c r="L336" s="62"/>
      <c r="M336" s="217"/>
      <c r="N336" s="43"/>
      <c r="O336" s="43"/>
      <c r="P336" s="43"/>
      <c r="Q336" s="43"/>
      <c r="R336" s="43"/>
      <c r="S336" s="43"/>
      <c r="T336" s="79"/>
      <c r="AT336" s="24" t="s">
        <v>913</v>
      </c>
      <c r="AU336" s="24" t="s">
        <v>812</v>
      </c>
    </row>
    <row r="337" spans="2:65" s="1" customFormat="1" ht="22.5" customHeight="1">
      <c r="B337" s="42"/>
      <c r="C337" s="232" t="s">
        <v>1198</v>
      </c>
      <c r="D337" s="232" t="s">
        <v>902</v>
      </c>
      <c r="E337" s="233" t="s">
        <v>1634</v>
      </c>
      <c r="F337" s="234" t="s">
        <v>1635</v>
      </c>
      <c r="G337" s="235" t="s">
        <v>925</v>
      </c>
      <c r="H337" s="236">
        <v>113</v>
      </c>
      <c r="I337" s="237"/>
      <c r="J337" s="238">
        <f>ROUND(I337*H337,2)</f>
        <v>0</v>
      </c>
      <c r="K337" s="234" t="s">
        <v>801</v>
      </c>
      <c r="L337" s="239"/>
      <c r="M337" s="240" t="s">
        <v>801</v>
      </c>
      <c r="N337" s="241" t="s">
        <v>773</v>
      </c>
      <c r="O337" s="43"/>
      <c r="P337" s="212">
        <f>O337*H337</f>
        <v>0</v>
      </c>
      <c r="Q337" s="212">
        <v>0</v>
      </c>
      <c r="R337" s="212">
        <f>Q337*H337</f>
        <v>0</v>
      </c>
      <c r="S337" s="212">
        <v>0</v>
      </c>
      <c r="T337" s="213">
        <f>S337*H337</f>
        <v>0</v>
      </c>
      <c r="AR337" s="24" t="s">
        <v>1026</v>
      </c>
      <c r="AT337" s="24" t="s">
        <v>902</v>
      </c>
      <c r="AU337" s="24" t="s">
        <v>812</v>
      </c>
      <c r="AY337" s="24" t="s">
        <v>874</v>
      </c>
      <c r="BE337" s="214">
        <f>IF(N337="základní",J337,0)</f>
        <v>0</v>
      </c>
      <c r="BF337" s="214">
        <f>IF(N337="snížená",J337,0)</f>
        <v>0</v>
      </c>
      <c r="BG337" s="214">
        <f>IF(N337="zákl. přenesená",J337,0)</f>
        <v>0</v>
      </c>
      <c r="BH337" s="214">
        <f>IF(N337="sníž. přenesená",J337,0)</f>
        <v>0</v>
      </c>
      <c r="BI337" s="214">
        <f>IF(N337="nulová",J337,0)</f>
        <v>0</v>
      </c>
      <c r="BJ337" s="24" t="s">
        <v>810</v>
      </c>
      <c r="BK337" s="214">
        <f>ROUND(I337*H337,2)</f>
        <v>0</v>
      </c>
      <c r="BL337" s="24" t="s">
        <v>967</v>
      </c>
      <c r="BM337" s="24" t="s">
        <v>1636</v>
      </c>
    </row>
    <row r="338" spans="2:65" s="1" customFormat="1">
      <c r="B338" s="42"/>
      <c r="C338" s="64"/>
      <c r="D338" s="215" t="s">
        <v>884</v>
      </c>
      <c r="E338" s="64"/>
      <c r="F338" s="216" t="s">
        <v>1635</v>
      </c>
      <c r="G338" s="64"/>
      <c r="H338" s="64"/>
      <c r="I338" s="171"/>
      <c r="J338" s="64"/>
      <c r="K338" s="64"/>
      <c r="L338" s="62"/>
      <c r="M338" s="217"/>
      <c r="N338" s="43"/>
      <c r="O338" s="43"/>
      <c r="P338" s="43"/>
      <c r="Q338" s="43"/>
      <c r="R338" s="43"/>
      <c r="S338" s="43"/>
      <c r="T338" s="79"/>
      <c r="AT338" s="24" t="s">
        <v>884</v>
      </c>
      <c r="AU338" s="24" t="s">
        <v>812</v>
      </c>
    </row>
    <row r="339" spans="2:65" s="1" customFormat="1" ht="27">
      <c r="B339" s="42"/>
      <c r="C339" s="64"/>
      <c r="D339" s="215" t="s">
        <v>913</v>
      </c>
      <c r="E339" s="64"/>
      <c r="F339" s="231" t="s">
        <v>184</v>
      </c>
      <c r="G339" s="64"/>
      <c r="H339" s="64"/>
      <c r="I339" s="171"/>
      <c r="J339" s="64"/>
      <c r="K339" s="64"/>
      <c r="L339" s="62"/>
      <c r="M339" s="217"/>
      <c r="N339" s="43"/>
      <c r="O339" s="43"/>
      <c r="P339" s="43"/>
      <c r="Q339" s="43"/>
      <c r="R339" s="43"/>
      <c r="S339" s="43"/>
      <c r="T339" s="79"/>
      <c r="AT339" s="24" t="s">
        <v>913</v>
      </c>
      <c r="AU339" s="24" t="s">
        <v>812</v>
      </c>
    </row>
    <row r="340" spans="2:65" s="11" customFormat="1" ht="29.85" customHeight="1">
      <c r="B340" s="186"/>
      <c r="C340" s="187"/>
      <c r="D340" s="200" t="s">
        <v>802</v>
      </c>
      <c r="E340" s="201" t="s">
        <v>1637</v>
      </c>
      <c r="F340" s="201" t="s">
        <v>1638</v>
      </c>
      <c r="G340" s="187"/>
      <c r="H340" s="187"/>
      <c r="I340" s="190"/>
      <c r="J340" s="202">
        <f>BK340</f>
        <v>0</v>
      </c>
      <c r="K340" s="187"/>
      <c r="L340" s="192"/>
      <c r="M340" s="193"/>
      <c r="N340" s="194"/>
      <c r="O340" s="194"/>
      <c r="P340" s="195">
        <f>SUM(P341:P374)</f>
        <v>0</v>
      </c>
      <c r="Q340" s="194"/>
      <c r="R340" s="195">
        <f>SUM(R341:R374)</f>
        <v>0</v>
      </c>
      <c r="S340" s="194"/>
      <c r="T340" s="196">
        <f>SUM(T341:T374)</f>
        <v>0</v>
      </c>
      <c r="AR340" s="197" t="s">
        <v>812</v>
      </c>
      <c r="AT340" s="198" t="s">
        <v>802</v>
      </c>
      <c r="AU340" s="198" t="s">
        <v>810</v>
      </c>
      <c r="AY340" s="197" t="s">
        <v>874</v>
      </c>
      <c r="BK340" s="199">
        <f>SUM(BK341:BK374)</f>
        <v>0</v>
      </c>
    </row>
    <row r="341" spans="2:65" s="1" customFormat="1" ht="22.5" customHeight="1">
      <c r="B341" s="42"/>
      <c r="C341" s="203" t="s">
        <v>1201</v>
      </c>
      <c r="D341" s="203" t="s">
        <v>877</v>
      </c>
      <c r="E341" s="204" t="s">
        <v>1639</v>
      </c>
      <c r="F341" s="205" t="s">
        <v>1640</v>
      </c>
      <c r="G341" s="206" t="s">
        <v>114</v>
      </c>
      <c r="H341" s="207">
        <v>10</v>
      </c>
      <c r="I341" s="208"/>
      <c r="J341" s="209">
        <f>ROUND(I341*H341,2)</f>
        <v>0</v>
      </c>
      <c r="K341" s="205" t="s">
        <v>176</v>
      </c>
      <c r="L341" s="62"/>
      <c r="M341" s="210" t="s">
        <v>801</v>
      </c>
      <c r="N341" s="211" t="s">
        <v>773</v>
      </c>
      <c r="O341" s="43"/>
      <c r="P341" s="212">
        <f>O341*H341</f>
        <v>0</v>
      </c>
      <c r="Q341" s="212">
        <v>0</v>
      </c>
      <c r="R341" s="212">
        <f>Q341*H341</f>
        <v>0</v>
      </c>
      <c r="S341" s="212">
        <v>0</v>
      </c>
      <c r="T341" s="213">
        <f>S341*H341</f>
        <v>0</v>
      </c>
      <c r="AR341" s="24" t="s">
        <v>967</v>
      </c>
      <c r="AT341" s="24" t="s">
        <v>877</v>
      </c>
      <c r="AU341" s="24" t="s">
        <v>812</v>
      </c>
      <c r="AY341" s="24" t="s">
        <v>874</v>
      </c>
      <c r="BE341" s="214">
        <f>IF(N341="základní",J341,0)</f>
        <v>0</v>
      </c>
      <c r="BF341" s="214">
        <f>IF(N341="snížená",J341,0)</f>
        <v>0</v>
      </c>
      <c r="BG341" s="214">
        <f>IF(N341="zákl. přenesená",J341,0)</f>
        <v>0</v>
      </c>
      <c r="BH341" s="214">
        <f>IF(N341="sníž. přenesená",J341,0)</f>
        <v>0</v>
      </c>
      <c r="BI341" s="214">
        <f>IF(N341="nulová",J341,0)</f>
        <v>0</v>
      </c>
      <c r="BJ341" s="24" t="s">
        <v>810</v>
      </c>
      <c r="BK341" s="214">
        <f>ROUND(I341*H341,2)</f>
        <v>0</v>
      </c>
      <c r="BL341" s="24" t="s">
        <v>967</v>
      </c>
      <c r="BM341" s="24" t="s">
        <v>1641</v>
      </c>
    </row>
    <row r="342" spans="2:65" s="1" customFormat="1" ht="27">
      <c r="B342" s="42"/>
      <c r="C342" s="64"/>
      <c r="D342" s="220" t="s">
        <v>884</v>
      </c>
      <c r="E342" s="64"/>
      <c r="F342" s="230" t="s">
        <v>1642</v>
      </c>
      <c r="G342" s="64"/>
      <c r="H342" s="64"/>
      <c r="I342" s="171"/>
      <c r="J342" s="64"/>
      <c r="K342" s="64"/>
      <c r="L342" s="62"/>
      <c r="M342" s="217"/>
      <c r="N342" s="43"/>
      <c r="O342" s="43"/>
      <c r="P342" s="43"/>
      <c r="Q342" s="43"/>
      <c r="R342" s="43"/>
      <c r="S342" s="43"/>
      <c r="T342" s="79"/>
      <c r="AT342" s="24" t="s">
        <v>884</v>
      </c>
      <c r="AU342" s="24" t="s">
        <v>812</v>
      </c>
    </row>
    <row r="343" spans="2:65" s="1" customFormat="1" ht="22.5" customHeight="1">
      <c r="B343" s="42"/>
      <c r="C343" s="203" t="s">
        <v>1204</v>
      </c>
      <c r="D343" s="203" t="s">
        <v>877</v>
      </c>
      <c r="E343" s="204" t="s">
        <v>1643</v>
      </c>
      <c r="F343" s="205" t="s">
        <v>1644</v>
      </c>
      <c r="G343" s="206" t="s">
        <v>114</v>
      </c>
      <c r="H343" s="207">
        <v>2</v>
      </c>
      <c r="I343" s="208"/>
      <c r="J343" s="209">
        <f>ROUND(I343*H343,2)</f>
        <v>0</v>
      </c>
      <c r="K343" s="205" t="s">
        <v>176</v>
      </c>
      <c r="L343" s="62"/>
      <c r="M343" s="210" t="s">
        <v>801</v>
      </c>
      <c r="N343" s="211" t="s">
        <v>773</v>
      </c>
      <c r="O343" s="43"/>
      <c r="P343" s="212">
        <f>O343*H343</f>
        <v>0</v>
      </c>
      <c r="Q343" s="212">
        <v>0</v>
      </c>
      <c r="R343" s="212">
        <f>Q343*H343</f>
        <v>0</v>
      </c>
      <c r="S343" s="212">
        <v>0</v>
      </c>
      <c r="T343" s="213">
        <f>S343*H343</f>
        <v>0</v>
      </c>
      <c r="AR343" s="24" t="s">
        <v>967</v>
      </c>
      <c r="AT343" s="24" t="s">
        <v>877</v>
      </c>
      <c r="AU343" s="24" t="s">
        <v>812</v>
      </c>
      <c r="AY343" s="24" t="s">
        <v>874</v>
      </c>
      <c r="BE343" s="214">
        <f>IF(N343="základní",J343,0)</f>
        <v>0</v>
      </c>
      <c r="BF343" s="214">
        <f>IF(N343="snížená",J343,0)</f>
        <v>0</v>
      </c>
      <c r="BG343" s="214">
        <f>IF(N343="zákl. přenesená",J343,0)</f>
        <v>0</v>
      </c>
      <c r="BH343" s="214">
        <f>IF(N343="sníž. přenesená",J343,0)</f>
        <v>0</v>
      </c>
      <c r="BI343" s="214">
        <f>IF(N343="nulová",J343,0)</f>
        <v>0</v>
      </c>
      <c r="BJ343" s="24" t="s">
        <v>810</v>
      </c>
      <c r="BK343" s="214">
        <f>ROUND(I343*H343,2)</f>
        <v>0</v>
      </c>
      <c r="BL343" s="24" t="s">
        <v>967</v>
      </c>
      <c r="BM343" s="24" t="s">
        <v>1645</v>
      </c>
    </row>
    <row r="344" spans="2:65" s="1" customFormat="1" ht="27">
      <c r="B344" s="42"/>
      <c r="C344" s="64"/>
      <c r="D344" s="220" t="s">
        <v>884</v>
      </c>
      <c r="E344" s="64"/>
      <c r="F344" s="230" t="s">
        <v>1646</v>
      </c>
      <c r="G344" s="64"/>
      <c r="H344" s="64"/>
      <c r="I344" s="171"/>
      <c r="J344" s="64"/>
      <c r="K344" s="64"/>
      <c r="L344" s="62"/>
      <c r="M344" s="217"/>
      <c r="N344" s="43"/>
      <c r="O344" s="43"/>
      <c r="P344" s="43"/>
      <c r="Q344" s="43"/>
      <c r="R344" s="43"/>
      <c r="S344" s="43"/>
      <c r="T344" s="79"/>
      <c r="AT344" s="24" t="s">
        <v>884</v>
      </c>
      <c r="AU344" s="24" t="s">
        <v>812</v>
      </c>
    </row>
    <row r="345" spans="2:65" s="1" customFormat="1" ht="22.5" customHeight="1">
      <c r="B345" s="42"/>
      <c r="C345" s="203" t="s">
        <v>1207</v>
      </c>
      <c r="D345" s="203" t="s">
        <v>877</v>
      </c>
      <c r="E345" s="204" t="s">
        <v>1647</v>
      </c>
      <c r="F345" s="205" t="s">
        <v>1648</v>
      </c>
      <c r="G345" s="206" t="s">
        <v>114</v>
      </c>
      <c r="H345" s="207">
        <v>21</v>
      </c>
      <c r="I345" s="208"/>
      <c r="J345" s="209">
        <f>ROUND(I345*H345,2)</f>
        <v>0</v>
      </c>
      <c r="K345" s="205" t="s">
        <v>176</v>
      </c>
      <c r="L345" s="62"/>
      <c r="M345" s="210" t="s">
        <v>801</v>
      </c>
      <c r="N345" s="211" t="s">
        <v>773</v>
      </c>
      <c r="O345" s="43"/>
      <c r="P345" s="212">
        <f>O345*H345</f>
        <v>0</v>
      </c>
      <c r="Q345" s="212">
        <v>0</v>
      </c>
      <c r="R345" s="212">
        <f>Q345*H345</f>
        <v>0</v>
      </c>
      <c r="S345" s="212">
        <v>0</v>
      </c>
      <c r="T345" s="213">
        <f>S345*H345</f>
        <v>0</v>
      </c>
      <c r="AR345" s="24" t="s">
        <v>967</v>
      </c>
      <c r="AT345" s="24" t="s">
        <v>877</v>
      </c>
      <c r="AU345" s="24" t="s">
        <v>812</v>
      </c>
      <c r="AY345" s="24" t="s">
        <v>874</v>
      </c>
      <c r="BE345" s="214">
        <f>IF(N345="základní",J345,0)</f>
        <v>0</v>
      </c>
      <c r="BF345" s="214">
        <f>IF(N345="snížená",J345,0)</f>
        <v>0</v>
      </c>
      <c r="BG345" s="214">
        <f>IF(N345="zákl. přenesená",J345,0)</f>
        <v>0</v>
      </c>
      <c r="BH345" s="214">
        <f>IF(N345="sníž. přenesená",J345,0)</f>
        <v>0</v>
      </c>
      <c r="BI345" s="214">
        <f>IF(N345="nulová",J345,0)</f>
        <v>0</v>
      </c>
      <c r="BJ345" s="24" t="s">
        <v>810</v>
      </c>
      <c r="BK345" s="214">
        <f>ROUND(I345*H345,2)</f>
        <v>0</v>
      </c>
      <c r="BL345" s="24" t="s">
        <v>967</v>
      </c>
      <c r="BM345" s="24" t="s">
        <v>1649</v>
      </c>
    </row>
    <row r="346" spans="2:65" s="1" customFormat="1">
      <c r="B346" s="42"/>
      <c r="C346" s="64"/>
      <c r="D346" s="220" t="s">
        <v>884</v>
      </c>
      <c r="E346" s="64"/>
      <c r="F346" s="230" t="s">
        <v>1650</v>
      </c>
      <c r="G346" s="64"/>
      <c r="H346" s="64"/>
      <c r="I346" s="171"/>
      <c r="J346" s="64"/>
      <c r="K346" s="64"/>
      <c r="L346" s="62"/>
      <c r="M346" s="217"/>
      <c r="N346" s="43"/>
      <c r="O346" s="43"/>
      <c r="P346" s="43"/>
      <c r="Q346" s="43"/>
      <c r="R346" s="43"/>
      <c r="S346" s="43"/>
      <c r="T346" s="79"/>
      <c r="AT346" s="24" t="s">
        <v>884</v>
      </c>
      <c r="AU346" s="24" t="s">
        <v>812</v>
      </c>
    </row>
    <row r="347" spans="2:65" s="1" customFormat="1" ht="22.5" customHeight="1">
      <c r="B347" s="42"/>
      <c r="C347" s="203" t="s">
        <v>1210</v>
      </c>
      <c r="D347" s="203" t="s">
        <v>877</v>
      </c>
      <c r="E347" s="204" t="s">
        <v>1651</v>
      </c>
      <c r="F347" s="205" t="s">
        <v>1652</v>
      </c>
      <c r="G347" s="206" t="s">
        <v>114</v>
      </c>
      <c r="H347" s="207">
        <v>3</v>
      </c>
      <c r="I347" s="208"/>
      <c r="J347" s="209">
        <f>ROUND(I347*H347,2)</f>
        <v>0</v>
      </c>
      <c r="K347" s="205" t="s">
        <v>176</v>
      </c>
      <c r="L347" s="62"/>
      <c r="M347" s="210" t="s">
        <v>801</v>
      </c>
      <c r="N347" s="211" t="s">
        <v>773</v>
      </c>
      <c r="O347" s="43"/>
      <c r="P347" s="212">
        <f>O347*H347</f>
        <v>0</v>
      </c>
      <c r="Q347" s="212">
        <v>0</v>
      </c>
      <c r="R347" s="212">
        <f>Q347*H347</f>
        <v>0</v>
      </c>
      <c r="S347" s="212">
        <v>0</v>
      </c>
      <c r="T347" s="213">
        <f>S347*H347</f>
        <v>0</v>
      </c>
      <c r="AR347" s="24" t="s">
        <v>967</v>
      </c>
      <c r="AT347" s="24" t="s">
        <v>877</v>
      </c>
      <c r="AU347" s="24" t="s">
        <v>812</v>
      </c>
      <c r="AY347" s="24" t="s">
        <v>874</v>
      </c>
      <c r="BE347" s="214">
        <f>IF(N347="základní",J347,0)</f>
        <v>0</v>
      </c>
      <c r="BF347" s="214">
        <f>IF(N347="snížená",J347,0)</f>
        <v>0</v>
      </c>
      <c r="BG347" s="214">
        <f>IF(N347="zákl. přenesená",J347,0)</f>
        <v>0</v>
      </c>
      <c r="BH347" s="214">
        <f>IF(N347="sníž. přenesená",J347,0)</f>
        <v>0</v>
      </c>
      <c r="BI347" s="214">
        <f>IF(N347="nulová",J347,0)</f>
        <v>0</v>
      </c>
      <c r="BJ347" s="24" t="s">
        <v>810</v>
      </c>
      <c r="BK347" s="214">
        <f>ROUND(I347*H347,2)</f>
        <v>0</v>
      </c>
      <c r="BL347" s="24" t="s">
        <v>967</v>
      </c>
      <c r="BM347" s="24" t="s">
        <v>1653</v>
      </c>
    </row>
    <row r="348" spans="2:65" s="1" customFormat="1">
      <c r="B348" s="42"/>
      <c r="C348" s="64"/>
      <c r="D348" s="220" t="s">
        <v>884</v>
      </c>
      <c r="E348" s="64"/>
      <c r="F348" s="230" t="s">
        <v>1654</v>
      </c>
      <c r="G348" s="64"/>
      <c r="H348" s="64"/>
      <c r="I348" s="171"/>
      <c r="J348" s="64"/>
      <c r="K348" s="64"/>
      <c r="L348" s="62"/>
      <c r="M348" s="217"/>
      <c r="N348" s="43"/>
      <c r="O348" s="43"/>
      <c r="P348" s="43"/>
      <c r="Q348" s="43"/>
      <c r="R348" s="43"/>
      <c r="S348" s="43"/>
      <c r="T348" s="79"/>
      <c r="AT348" s="24" t="s">
        <v>884</v>
      </c>
      <c r="AU348" s="24" t="s">
        <v>812</v>
      </c>
    </row>
    <row r="349" spans="2:65" s="1" customFormat="1" ht="22.5" customHeight="1">
      <c r="B349" s="42"/>
      <c r="C349" s="203" t="s">
        <v>1213</v>
      </c>
      <c r="D349" s="203" t="s">
        <v>877</v>
      </c>
      <c r="E349" s="204" t="s">
        <v>1655</v>
      </c>
      <c r="F349" s="205" t="s">
        <v>1656</v>
      </c>
      <c r="G349" s="206" t="s">
        <v>114</v>
      </c>
      <c r="H349" s="207">
        <v>7</v>
      </c>
      <c r="I349" s="208"/>
      <c r="J349" s="209">
        <f>ROUND(I349*H349,2)</f>
        <v>0</v>
      </c>
      <c r="K349" s="205" t="s">
        <v>176</v>
      </c>
      <c r="L349" s="62"/>
      <c r="M349" s="210" t="s">
        <v>801</v>
      </c>
      <c r="N349" s="211" t="s">
        <v>773</v>
      </c>
      <c r="O349" s="43"/>
      <c r="P349" s="212">
        <f>O349*H349</f>
        <v>0</v>
      </c>
      <c r="Q349" s="212">
        <v>0</v>
      </c>
      <c r="R349" s="212">
        <f>Q349*H349</f>
        <v>0</v>
      </c>
      <c r="S349" s="212">
        <v>0</v>
      </c>
      <c r="T349" s="213">
        <f>S349*H349</f>
        <v>0</v>
      </c>
      <c r="AR349" s="24" t="s">
        <v>967</v>
      </c>
      <c r="AT349" s="24" t="s">
        <v>877</v>
      </c>
      <c r="AU349" s="24" t="s">
        <v>812</v>
      </c>
      <c r="AY349" s="24" t="s">
        <v>874</v>
      </c>
      <c r="BE349" s="214">
        <f>IF(N349="základní",J349,0)</f>
        <v>0</v>
      </c>
      <c r="BF349" s="214">
        <f>IF(N349="snížená",J349,0)</f>
        <v>0</v>
      </c>
      <c r="BG349" s="214">
        <f>IF(N349="zákl. přenesená",J349,0)</f>
        <v>0</v>
      </c>
      <c r="BH349" s="214">
        <f>IF(N349="sníž. přenesená",J349,0)</f>
        <v>0</v>
      </c>
      <c r="BI349" s="214">
        <f>IF(N349="nulová",J349,0)</f>
        <v>0</v>
      </c>
      <c r="BJ349" s="24" t="s">
        <v>810</v>
      </c>
      <c r="BK349" s="214">
        <f>ROUND(I349*H349,2)</f>
        <v>0</v>
      </c>
      <c r="BL349" s="24" t="s">
        <v>967</v>
      </c>
      <c r="BM349" s="24" t="s">
        <v>1657</v>
      </c>
    </row>
    <row r="350" spans="2:65" s="1" customFormat="1">
      <c r="B350" s="42"/>
      <c r="C350" s="64"/>
      <c r="D350" s="220" t="s">
        <v>884</v>
      </c>
      <c r="E350" s="64"/>
      <c r="F350" s="230" t="s">
        <v>1658</v>
      </c>
      <c r="G350" s="64"/>
      <c r="H350" s="64"/>
      <c r="I350" s="171"/>
      <c r="J350" s="64"/>
      <c r="K350" s="64"/>
      <c r="L350" s="62"/>
      <c r="M350" s="217"/>
      <c r="N350" s="43"/>
      <c r="O350" s="43"/>
      <c r="P350" s="43"/>
      <c r="Q350" s="43"/>
      <c r="R350" s="43"/>
      <c r="S350" s="43"/>
      <c r="T350" s="79"/>
      <c r="AT350" s="24" t="s">
        <v>884</v>
      </c>
      <c r="AU350" s="24" t="s">
        <v>812</v>
      </c>
    </row>
    <row r="351" spans="2:65" s="1" customFormat="1" ht="22.5" customHeight="1">
      <c r="B351" s="42"/>
      <c r="C351" s="203" t="s">
        <v>1216</v>
      </c>
      <c r="D351" s="203" t="s">
        <v>877</v>
      </c>
      <c r="E351" s="204" t="s">
        <v>1659</v>
      </c>
      <c r="F351" s="205" t="s">
        <v>1660</v>
      </c>
      <c r="G351" s="206" t="s">
        <v>114</v>
      </c>
      <c r="H351" s="207">
        <v>3</v>
      </c>
      <c r="I351" s="208"/>
      <c r="J351" s="209">
        <f>ROUND(I351*H351,2)</f>
        <v>0</v>
      </c>
      <c r="K351" s="205" t="s">
        <v>176</v>
      </c>
      <c r="L351" s="62"/>
      <c r="M351" s="210" t="s">
        <v>801</v>
      </c>
      <c r="N351" s="211" t="s">
        <v>773</v>
      </c>
      <c r="O351" s="43"/>
      <c r="P351" s="212">
        <f>O351*H351</f>
        <v>0</v>
      </c>
      <c r="Q351" s="212">
        <v>0</v>
      </c>
      <c r="R351" s="212">
        <f>Q351*H351</f>
        <v>0</v>
      </c>
      <c r="S351" s="212">
        <v>0</v>
      </c>
      <c r="T351" s="213">
        <f>S351*H351</f>
        <v>0</v>
      </c>
      <c r="AR351" s="24" t="s">
        <v>967</v>
      </c>
      <c r="AT351" s="24" t="s">
        <v>877</v>
      </c>
      <c r="AU351" s="24" t="s">
        <v>812</v>
      </c>
      <c r="AY351" s="24" t="s">
        <v>874</v>
      </c>
      <c r="BE351" s="214">
        <f>IF(N351="základní",J351,0)</f>
        <v>0</v>
      </c>
      <c r="BF351" s="214">
        <f>IF(N351="snížená",J351,0)</f>
        <v>0</v>
      </c>
      <c r="BG351" s="214">
        <f>IF(N351="zákl. přenesená",J351,0)</f>
        <v>0</v>
      </c>
      <c r="BH351" s="214">
        <f>IF(N351="sníž. přenesená",J351,0)</f>
        <v>0</v>
      </c>
      <c r="BI351" s="214">
        <f>IF(N351="nulová",J351,0)</f>
        <v>0</v>
      </c>
      <c r="BJ351" s="24" t="s">
        <v>810</v>
      </c>
      <c r="BK351" s="214">
        <f>ROUND(I351*H351,2)</f>
        <v>0</v>
      </c>
      <c r="BL351" s="24" t="s">
        <v>967</v>
      </c>
      <c r="BM351" s="24" t="s">
        <v>1661</v>
      </c>
    </row>
    <row r="352" spans="2:65" s="1" customFormat="1">
      <c r="B352" s="42"/>
      <c r="C352" s="64"/>
      <c r="D352" s="220" t="s">
        <v>884</v>
      </c>
      <c r="E352" s="64"/>
      <c r="F352" s="230" t="s">
        <v>1662</v>
      </c>
      <c r="G352" s="64"/>
      <c r="H352" s="64"/>
      <c r="I352" s="171"/>
      <c r="J352" s="64"/>
      <c r="K352" s="64"/>
      <c r="L352" s="62"/>
      <c r="M352" s="217"/>
      <c r="N352" s="43"/>
      <c r="O352" s="43"/>
      <c r="P352" s="43"/>
      <c r="Q352" s="43"/>
      <c r="R352" s="43"/>
      <c r="S352" s="43"/>
      <c r="T352" s="79"/>
      <c r="AT352" s="24" t="s">
        <v>884</v>
      </c>
      <c r="AU352" s="24" t="s">
        <v>812</v>
      </c>
    </row>
    <row r="353" spans="2:65" s="1" customFormat="1" ht="22.5" customHeight="1">
      <c r="B353" s="42"/>
      <c r="C353" s="203" t="s">
        <v>1219</v>
      </c>
      <c r="D353" s="203" t="s">
        <v>877</v>
      </c>
      <c r="E353" s="204" t="s">
        <v>1663</v>
      </c>
      <c r="F353" s="205" t="s">
        <v>1664</v>
      </c>
      <c r="G353" s="206" t="s">
        <v>114</v>
      </c>
      <c r="H353" s="207">
        <v>2</v>
      </c>
      <c r="I353" s="208"/>
      <c r="J353" s="209">
        <f>ROUND(I353*H353,2)</f>
        <v>0</v>
      </c>
      <c r="K353" s="205" t="s">
        <v>176</v>
      </c>
      <c r="L353" s="62"/>
      <c r="M353" s="210" t="s">
        <v>801</v>
      </c>
      <c r="N353" s="211" t="s">
        <v>773</v>
      </c>
      <c r="O353" s="43"/>
      <c r="P353" s="212">
        <f>O353*H353</f>
        <v>0</v>
      </c>
      <c r="Q353" s="212">
        <v>0</v>
      </c>
      <c r="R353" s="212">
        <f>Q353*H353</f>
        <v>0</v>
      </c>
      <c r="S353" s="212">
        <v>0</v>
      </c>
      <c r="T353" s="213">
        <f>S353*H353</f>
        <v>0</v>
      </c>
      <c r="AR353" s="24" t="s">
        <v>967</v>
      </c>
      <c r="AT353" s="24" t="s">
        <v>877</v>
      </c>
      <c r="AU353" s="24" t="s">
        <v>812</v>
      </c>
      <c r="AY353" s="24" t="s">
        <v>874</v>
      </c>
      <c r="BE353" s="214">
        <f>IF(N353="základní",J353,0)</f>
        <v>0</v>
      </c>
      <c r="BF353" s="214">
        <f>IF(N353="snížená",J353,0)</f>
        <v>0</v>
      </c>
      <c r="BG353" s="214">
        <f>IF(N353="zákl. přenesená",J353,0)</f>
        <v>0</v>
      </c>
      <c r="BH353" s="214">
        <f>IF(N353="sníž. přenesená",J353,0)</f>
        <v>0</v>
      </c>
      <c r="BI353" s="214">
        <f>IF(N353="nulová",J353,0)</f>
        <v>0</v>
      </c>
      <c r="BJ353" s="24" t="s">
        <v>810</v>
      </c>
      <c r="BK353" s="214">
        <f>ROUND(I353*H353,2)</f>
        <v>0</v>
      </c>
      <c r="BL353" s="24" t="s">
        <v>967</v>
      </c>
      <c r="BM353" s="24" t="s">
        <v>1665</v>
      </c>
    </row>
    <row r="354" spans="2:65" s="1" customFormat="1">
      <c r="B354" s="42"/>
      <c r="C354" s="64"/>
      <c r="D354" s="220" t="s">
        <v>884</v>
      </c>
      <c r="E354" s="64"/>
      <c r="F354" s="230" t="s">
        <v>1666</v>
      </c>
      <c r="G354" s="64"/>
      <c r="H354" s="64"/>
      <c r="I354" s="171"/>
      <c r="J354" s="64"/>
      <c r="K354" s="64"/>
      <c r="L354" s="62"/>
      <c r="M354" s="217"/>
      <c r="N354" s="43"/>
      <c r="O354" s="43"/>
      <c r="P354" s="43"/>
      <c r="Q354" s="43"/>
      <c r="R354" s="43"/>
      <c r="S354" s="43"/>
      <c r="T354" s="79"/>
      <c r="AT354" s="24" t="s">
        <v>884</v>
      </c>
      <c r="AU354" s="24" t="s">
        <v>812</v>
      </c>
    </row>
    <row r="355" spans="2:65" s="1" customFormat="1" ht="22.5" customHeight="1">
      <c r="B355" s="42"/>
      <c r="C355" s="203" t="s">
        <v>1222</v>
      </c>
      <c r="D355" s="203" t="s">
        <v>877</v>
      </c>
      <c r="E355" s="204" t="s">
        <v>1667</v>
      </c>
      <c r="F355" s="205" t="s">
        <v>1668</v>
      </c>
      <c r="G355" s="206" t="s">
        <v>114</v>
      </c>
      <c r="H355" s="207">
        <v>17</v>
      </c>
      <c r="I355" s="208"/>
      <c r="J355" s="209">
        <f>ROUND(I355*H355,2)</f>
        <v>0</v>
      </c>
      <c r="K355" s="205" t="s">
        <v>176</v>
      </c>
      <c r="L355" s="62"/>
      <c r="M355" s="210" t="s">
        <v>801</v>
      </c>
      <c r="N355" s="211" t="s">
        <v>773</v>
      </c>
      <c r="O355" s="43"/>
      <c r="P355" s="212">
        <f>O355*H355</f>
        <v>0</v>
      </c>
      <c r="Q355" s="212">
        <v>0</v>
      </c>
      <c r="R355" s="212">
        <f>Q355*H355</f>
        <v>0</v>
      </c>
      <c r="S355" s="212">
        <v>0</v>
      </c>
      <c r="T355" s="213">
        <f>S355*H355</f>
        <v>0</v>
      </c>
      <c r="AR355" s="24" t="s">
        <v>967</v>
      </c>
      <c r="AT355" s="24" t="s">
        <v>877</v>
      </c>
      <c r="AU355" s="24" t="s">
        <v>812</v>
      </c>
      <c r="AY355" s="24" t="s">
        <v>874</v>
      </c>
      <c r="BE355" s="214">
        <f>IF(N355="základní",J355,0)</f>
        <v>0</v>
      </c>
      <c r="BF355" s="214">
        <f>IF(N355="snížená",J355,0)</f>
        <v>0</v>
      </c>
      <c r="BG355" s="214">
        <f>IF(N355="zákl. přenesená",J355,0)</f>
        <v>0</v>
      </c>
      <c r="BH355" s="214">
        <f>IF(N355="sníž. přenesená",J355,0)</f>
        <v>0</v>
      </c>
      <c r="BI355" s="214">
        <f>IF(N355="nulová",J355,0)</f>
        <v>0</v>
      </c>
      <c r="BJ355" s="24" t="s">
        <v>810</v>
      </c>
      <c r="BK355" s="214">
        <f>ROUND(I355*H355,2)</f>
        <v>0</v>
      </c>
      <c r="BL355" s="24" t="s">
        <v>967</v>
      </c>
      <c r="BM355" s="24" t="s">
        <v>1669</v>
      </c>
    </row>
    <row r="356" spans="2:65" s="1" customFormat="1" ht="27">
      <c r="B356" s="42"/>
      <c r="C356" s="64"/>
      <c r="D356" s="220" t="s">
        <v>884</v>
      </c>
      <c r="E356" s="64"/>
      <c r="F356" s="230" t="s">
        <v>1670</v>
      </c>
      <c r="G356" s="64"/>
      <c r="H356" s="64"/>
      <c r="I356" s="171"/>
      <c r="J356" s="64"/>
      <c r="K356" s="64"/>
      <c r="L356" s="62"/>
      <c r="M356" s="217"/>
      <c r="N356" s="43"/>
      <c r="O356" s="43"/>
      <c r="P356" s="43"/>
      <c r="Q356" s="43"/>
      <c r="R356" s="43"/>
      <c r="S356" s="43"/>
      <c r="T356" s="79"/>
      <c r="AT356" s="24" t="s">
        <v>884</v>
      </c>
      <c r="AU356" s="24" t="s">
        <v>812</v>
      </c>
    </row>
    <row r="357" spans="2:65" s="1" customFormat="1" ht="22.5" customHeight="1">
      <c r="B357" s="42"/>
      <c r="C357" s="203" t="s">
        <v>1225</v>
      </c>
      <c r="D357" s="203" t="s">
        <v>877</v>
      </c>
      <c r="E357" s="204" t="s">
        <v>1671</v>
      </c>
      <c r="F357" s="205" t="s">
        <v>1672</v>
      </c>
      <c r="G357" s="206" t="s">
        <v>114</v>
      </c>
      <c r="H357" s="207">
        <v>2</v>
      </c>
      <c r="I357" s="208"/>
      <c r="J357" s="209">
        <f>ROUND(I357*H357,2)</f>
        <v>0</v>
      </c>
      <c r="K357" s="205" t="s">
        <v>176</v>
      </c>
      <c r="L357" s="62"/>
      <c r="M357" s="210" t="s">
        <v>801</v>
      </c>
      <c r="N357" s="211" t="s">
        <v>773</v>
      </c>
      <c r="O357" s="43"/>
      <c r="P357" s="212">
        <f>O357*H357</f>
        <v>0</v>
      </c>
      <c r="Q357" s="212">
        <v>0</v>
      </c>
      <c r="R357" s="212">
        <f>Q357*H357</f>
        <v>0</v>
      </c>
      <c r="S357" s="212">
        <v>0</v>
      </c>
      <c r="T357" s="213">
        <f>S357*H357</f>
        <v>0</v>
      </c>
      <c r="AR357" s="24" t="s">
        <v>967</v>
      </c>
      <c r="AT357" s="24" t="s">
        <v>877</v>
      </c>
      <c r="AU357" s="24" t="s">
        <v>812</v>
      </c>
      <c r="AY357" s="24" t="s">
        <v>874</v>
      </c>
      <c r="BE357" s="214">
        <f>IF(N357="základní",J357,0)</f>
        <v>0</v>
      </c>
      <c r="BF357" s="214">
        <f>IF(N357="snížená",J357,0)</f>
        <v>0</v>
      </c>
      <c r="BG357" s="214">
        <f>IF(N357="zákl. přenesená",J357,0)</f>
        <v>0</v>
      </c>
      <c r="BH357" s="214">
        <f>IF(N357="sníž. přenesená",J357,0)</f>
        <v>0</v>
      </c>
      <c r="BI357" s="214">
        <f>IF(N357="nulová",J357,0)</f>
        <v>0</v>
      </c>
      <c r="BJ357" s="24" t="s">
        <v>810</v>
      </c>
      <c r="BK357" s="214">
        <f>ROUND(I357*H357,2)</f>
        <v>0</v>
      </c>
      <c r="BL357" s="24" t="s">
        <v>967</v>
      </c>
      <c r="BM357" s="24" t="s">
        <v>1673</v>
      </c>
    </row>
    <row r="358" spans="2:65" s="1" customFormat="1" ht="27">
      <c r="B358" s="42"/>
      <c r="C358" s="64"/>
      <c r="D358" s="220" t="s">
        <v>884</v>
      </c>
      <c r="E358" s="64"/>
      <c r="F358" s="230" t="s">
        <v>1674</v>
      </c>
      <c r="G358" s="64"/>
      <c r="H358" s="64"/>
      <c r="I358" s="171"/>
      <c r="J358" s="64"/>
      <c r="K358" s="64"/>
      <c r="L358" s="62"/>
      <c r="M358" s="217"/>
      <c r="N358" s="43"/>
      <c r="O358" s="43"/>
      <c r="P358" s="43"/>
      <c r="Q358" s="43"/>
      <c r="R358" s="43"/>
      <c r="S358" s="43"/>
      <c r="T358" s="79"/>
      <c r="AT358" s="24" t="s">
        <v>884</v>
      </c>
      <c r="AU358" s="24" t="s">
        <v>812</v>
      </c>
    </row>
    <row r="359" spans="2:65" s="1" customFormat="1" ht="22.5" customHeight="1">
      <c r="B359" s="42"/>
      <c r="C359" s="203" t="s">
        <v>1228</v>
      </c>
      <c r="D359" s="203" t="s">
        <v>877</v>
      </c>
      <c r="E359" s="204" t="s">
        <v>1675</v>
      </c>
      <c r="F359" s="205" t="s">
        <v>1676</v>
      </c>
      <c r="G359" s="206" t="s">
        <v>114</v>
      </c>
      <c r="H359" s="207">
        <v>1</v>
      </c>
      <c r="I359" s="208"/>
      <c r="J359" s="209">
        <f>ROUND(I359*H359,2)</f>
        <v>0</v>
      </c>
      <c r="K359" s="205" t="s">
        <v>176</v>
      </c>
      <c r="L359" s="62"/>
      <c r="M359" s="210" t="s">
        <v>801</v>
      </c>
      <c r="N359" s="211" t="s">
        <v>773</v>
      </c>
      <c r="O359" s="43"/>
      <c r="P359" s="212">
        <f>O359*H359</f>
        <v>0</v>
      </c>
      <c r="Q359" s="212">
        <v>0</v>
      </c>
      <c r="R359" s="212">
        <f>Q359*H359</f>
        <v>0</v>
      </c>
      <c r="S359" s="212">
        <v>0</v>
      </c>
      <c r="T359" s="213">
        <f>S359*H359</f>
        <v>0</v>
      </c>
      <c r="AR359" s="24" t="s">
        <v>967</v>
      </c>
      <c r="AT359" s="24" t="s">
        <v>877</v>
      </c>
      <c r="AU359" s="24" t="s">
        <v>812</v>
      </c>
      <c r="AY359" s="24" t="s">
        <v>874</v>
      </c>
      <c r="BE359" s="214">
        <f>IF(N359="základní",J359,0)</f>
        <v>0</v>
      </c>
      <c r="BF359" s="214">
        <f>IF(N359="snížená",J359,0)</f>
        <v>0</v>
      </c>
      <c r="BG359" s="214">
        <f>IF(N359="zákl. přenesená",J359,0)</f>
        <v>0</v>
      </c>
      <c r="BH359" s="214">
        <f>IF(N359="sníž. přenesená",J359,0)</f>
        <v>0</v>
      </c>
      <c r="BI359" s="214">
        <f>IF(N359="nulová",J359,0)</f>
        <v>0</v>
      </c>
      <c r="BJ359" s="24" t="s">
        <v>810</v>
      </c>
      <c r="BK359" s="214">
        <f>ROUND(I359*H359,2)</f>
        <v>0</v>
      </c>
      <c r="BL359" s="24" t="s">
        <v>967</v>
      </c>
      <c r="BM359" s="24" t="s">
        <v>1677</v>
      </c>
    </row>
    <row r="360" spans="2:65" s="1" customFormat="1" ht="27">
      <c r="B360" s="42"/>
      <c r="C360" s="64"/>
      <c r="D360" s="220" t="s">
        <v>884</v>
      </c>
      <c r="E360" s="64"/>
      <c r="F360" s="230" t="s">
        <v>1678</v>
      </c>
      <c r="G360" s="64"/>
      <c r="H360" s="64"/>
      <c r="I360" s="171"/>
      <c r="J360" s="64"/>
      <c r="K360" s="64"/>
      <c r="L360" s="62"/>
      <c r="M360" s="217"/>
      <c r="N360" s="43"/>
      <c r="O360" s="43"/>
      <c r="P360" s="43"/>
      <c r="Q360" s="43"/>
      <c r="R360" s="43"/>
      <c r="S360" s="43"/>
      <c r="T360" s="79"/>
      <c r="AT360" s="24" t="s">
        <v>884</v>
      </c>
      <c r="AU360" s="24" t="s">
        <v>812</v>
      </c>
    </row>
    <row r="361" spans="2:65" s="1" customFormat="1" ht="22.5" customHeight="1">
      <c r="B361" s="42"/>
      <c r="C361" s="203" t="s">
        <v>1231</v>
      </c>
      <c r="D361" s="203" t="s">
        <v>877</v>
      </c>
      <c r="E361" s="204" t="s">
        <v>1679</v>
      </c>
      <c r="F361" s="205" t="s">
        <v>1680</v>
      </c>
      <c r="G361" s="206" t="s">
        <v>114</v>
      </c>
      <c r="H361" s="207">
        <v>2</v>
      </c>
      <c r="I361" s="208"/>
      <c r="J361" s="209">
        <f>ROUND(I361*H361,2)</f>
        <v>0</v>
      </c>
      <c r="K361" s="205" t="s">
        <v>176</v>
      </c>
      <c r="L361" s="62"/>
      <c r="M361" s="210" t="s">
        <v>801</v>
      </c>
      <c r="N361" s="211" t="s">
        <v>773</v>
      </c>
      <c r="O361" s="43"/>
      <c r="P361" s="212">
        <f>O361*H361</f>
        <v>0</v>
      </c>
      <c r="Q361" s="212">
        <v>0</v>
      </c>
      <c r="R361" s="212">
        <f>Q361*H361</f>
        <v>0</v>
      </c>
      <c r="S361" s="212">
        <v>0</v>
      </c>
      <c r="T361" s="213">
        <f>S361*H361</f>
        <v>0</v>
      </c>
      <c r="AR361" s="24" t="s">
        <v>967</v>
      </c>
      <c r="AT361" s="24" t="s">
        <v>877</v>
      </c>
      <c r="AU361" s="24" t="s">
        <v>812</v>
      </c>
      <c r="AY361" s="24" t="s">
        <v>874</v>
      </c>
      <c r="BE361" s="214">
        <f>IF(N361="základní",J361,0)</f>
        <v>0</v>
      </c>
      <c r="BF361" s="214">
        <f>IF(N361="snížená",J361,0)</f>
        <v>0</v>
      </c>
      <c r="BG361" s="214">
        <f>IF(N361="zákl. přenesená",J361,0)</f>
        <v>0</v>
      </c>
      <c r="BH361" s="214">
        <f>IF(N361="sníž. přenesená",J361,0)</f>
        <v>0</v>
      </c>
      <c r="BI361" s="214">
        <f>IF(N361="nulová",J361,0)</f>
        <v>0</v>
      </c>
      <c r="BJ361" s="24" t="s">
        <v>810</v>
      </c>
      <c r="BK361" s="214">
        <f>ROUND(I361*H361,2)</f>
        <v>0</v>
      </c>
      <c r="BL361" s="24" t="s">
        <v>967</v>
      </c>
      <c r="BM361" s="24" t="s">
        <v>1681</v>
      </c>
    </row>
    <row r="362" spans="2:65" s="1" customFormat="1" ht="27">
      <c r="B362" s="42"/>
      <c r="C362" s="64"/>
      <c r="D362" s="220" t="s">
        <v>884</v>
      </c>
      <c r="E362" s="64"/>
      <c r="F362" s="230" t="s">
        <v>1682</v>
      </c>
      <c r="G362" s="64"/>
      <c r="H362" s="64"/>
      <c r="I362" s="171"/>
      <c r="J362" s="64"/>
      <c r="K362" s="64"/>
      <c r="L362" s="62"/>
      <c r="M362" s="217"/>
      <c r="N362" s="43"/>
      <c r="O362" s="43"/>
      <c r="P362" s="43"/>
      <c r="Q362" s="43"/>
      <c r="R362" s="43"/>
      <c r="S362" s="43"/>
      <c r="T362" s="79"/>
      <c r="AT362" s="24" t="s">
        <v>884</v>
      </c>
      <c r="AU362" s="24" t="s">
        <v>812</v>
      </c>
    </row>
    <row r="363" spans="2:65" s="1" customFormat="1" ht="22.5" customHeight="1">
      <c r="B363" s="42"/>
      <c r="C363" s="203" t="s">
        <v>3</v>
      </c>
      <c r="D363" s="203" t="s">
        <v>877</v>
      </c>
      <c r="E363" s="204" t="s">
        <v>1683</v>
      </c>
      <c r="F363" s="205" t="s">
        <v>1684</v>
      </c>
      <c r="G363" s="206" t="s">
        <v>114</v>
      </c>
      <c r="H363" s="207">
        <v>2</v>
      </c>
      <c r="I363" s="208"/>
      <c r="J363" s="209">
        <f>ROUND(I363*H363,2)</f>
        <v>0</v>
      </c>
      <c r="K363" s="205" t="s">
        <v>176</v>
      </c>
      <c r="L363" s="62"/>
      <c r="M363" s="210" t="s">
        <v>801</v>
      </c>
      <c r="N363" s="211" t="s">
        <v>773</v>
      </c>
      <c r="O363" s="43"/>
      <c r="P363" s="212">
        <f>O363*H363</f>
        <v>0</v>
      </c>
      <c r="Q363" s="212">
        <v>0</v>
      </c>
      <c r="R363" s="212">
        <f>Q363*H363</f>
        <v>0</v>
      </c>
      <c r="S363" s="212">
        <v>0</v>
      </c>
      <c r="T363" s="213">
        <f>S363*H363</f>
        <v>0</v>
      </c>
      <c r="AR363" s="24" t="s">
        <v>967</v>
      </c>
      <c r="AT363" s="24" t="s">
        <v>877</v>
      </c>
      <c r="AU363" s="24" t="s">
        <v>812</v>
      </c>
      <c r="AY363" s="24" t="s">
        <v>874</v>
      </c>
      <c r="BE363" s="214">
        <f>IF(N363="základní",J363,0)</f>
        <v>0</v>
      </c>
      <c r="BF363" s="214">
        <f>IF(N363="snížená",J363,0)</f>
        <v>0</v>
      </c>
      <c r="BG363" s="214">
        <f>IF(N363="zákl. přenesená",J363,0)</f>
        <v>0</v>
      </c>
      <c r="BH363" s="214">
        <f>IF(N363="sníž. přenesená",J363,0)</f>
        <v>0</v>
      </c>
      <c r="BI363" s="214">
        <f>IF(N363="nulová",J363,0)</f>
        <v>0</v>
      </c>
      <c r="BJ363" s="24" t="s">
        <v>810</v>
      </c>
      <c r="BK363" s="214">
        <f>ROUND(I363*H363,2)</f>
        <v>0</v>
      </c>
      <c r="BL363" s="24" t="s">
        <v>967</v>
      </c>
      <c r="BM363" s="24" t="s">
        <v>1685</v>
      </c>
    </row>
    <row r="364" spans="2:65" s="1" customFormat="1" ht="27">
      <c r="B364" s="42"/>
      <c r="C364" s="64"/>
      <c r="D364" s="220" t="s">
        <v>884</v>
      </c>
      <c r="E364" s="64"/>
      <c r="F364" s="230" t="s">
        <v>1686</v>
      </c>
      <c r="G364" s="64"/>
      <c r="H364" s="64"/>
      <c r="I364" s="171"/>
      <c r="J364" s="64"/>
      <c r="K364" s="64"/>
      <c r="L364" s="62"/>
      <c r="M364" s="217"/>
      <c r="N364" s="43"/>
      <c r="O364" s="43"/>
      <c r="P364" s="43"/>
      <c r="Q364" s="43"/>
      <c r="R364" s="43"/>
      <c r="S364" s="43"/>
      <c r="T364" s="79"/>
      <c r="AT364" s="24" t="s">
        <v>884</v>
      </c>
      <c r="AU364" s="24" t="s">
        <v>812</v>
      </c>
    </row>
    <row r="365" spans="2:65" s="1" customFormat="1" ht="22.5" customHeight="1">
      <c r="B365" s="42"/>
      <c r="C365" s="203" t="s">
        <v>7</v>
      </c>
      <c r="D365" s="203" t="s">
        <v>877</v>
      </c>
      <c r="E365" s="204" t="s">
        <v>1687</v>
      </c>
      <c r="F365" s="205" t="s">
        <v>1688</v>
      </c>
      <c r="G365" s="206" t="s">
        <v>114</v>
      </c>
      <c r="H365" s="207">
        <v>15</v>
      </c>
      <c r="I365" s="208"/>
      <c r="J365" s="209">
        <f>ROUND(I365*H365,2)</f>
        <v>0</v>
      </c>
      <c r="K365" s="205" t="s">
        <v>176</v>
      </c>
      <c r="L365" s="62"/>
      <c r="M365" s="210" t="s">
        <v>801</v>
      </c>
      <c r="N365" s="211" t="s">
        <v>773</v>
      </c>
      <c r="O365" s="43"/>
      <c r="P365" s="212">
        <f>O365*H365</f>
        <v>0</v>
      </c>
      <c r="Q365" s="212">
        <v>0</v>
      </c>
      <c r="R365" s="212">
        <f>Q365*H365</f>
        <v>0</v>
      </c>
      <c r="S365" s="212">
        <v>0</v>
      </c>
      <c r="T365" s="213">
        <f>S365*H365</f>
        <v>0</v>
      </c>
      <c r="AR365" s="24" t="s">
        <v>967</v>
      </c>
      <c r="AT365" s="24" t="s">
        <v>877</v>
      </c>
      <c r="AU365" s="24" t="s">
        <v>812</v>
      </c>
      <c r="AY365" s="24" t="s">
        <v>874</v>
      </c>
      <c r="BE365" s="214">
        <f>IF(N365="základní",J365,0)</f>
        <v>0</v>
      </c>
      <c r="BF365" s="214">
        <f>IF(N365="snížená",J365,0)</f>
        <v>0</v>
      </c>
      <c r="BG365" s="214">
        <f>IF(N365="zákl. přenesená",J365,0)</f>
        <v>0</v>
      </c>
      <c r="BH365" s="214">
        <f>IF(N365="sníž. přenesená",J365,0)</f>
        <v>0</v>
      </c>
      <c r="BI365" s="214">
        <f>IF(N365="nulová",J365,0)</f>
        <v>0</v>
      </c>
      <c r="BJ365" s="24" t="s">
        <v>810</v>
      </c>
      <c r="BK365" s="214">
        <f>ROUND(I365*H365,2)</f>
        <v>0</v>
      </c>
      <c r="BL365" s="24" t="s">
        <v>967</v>
      </c>
      <c r="BM365" s="24" t="s">
        <v>1689</v>
      </c>
    </row>
    <row r="366" spans="2:65" s="1" customFormat="1" ht="27">
      <c r="B366" s="42"/>
      <c r="C366" s="64"/>
      <c r="D366" s="220" t="s">
        <v>884</v>
      </c>
      <c r="E366" s="64"/>
      <c r="F366" s="230" t="s">
        <v>1690</v>
      </c>
      <c r="G366" s="64"/>
      <c r="H366" s="64"/>
      <c r="I366" s="171"/>
      <c r="J366" s="64"/>
      <c r="K366" s="64"/>
      <c r="L366" s="62"/>
      <c r="M366" s="217"/>
      <c r="N366" s="43"/>
      <c r="O366" s="43"/>
      <c r="P366" s="43"/>
      <c r="Q366" s="43"/>
      <c r="R366" s="43"/>
      <c r="S366" s="43"/>
      <c r="T366" s="79"/>
      <c r="AT366" s="24" t="s">
        <v>884</v>
      </c>
      <c r="AU366" s="24" t="s">
        <v>812</v>
      </c>
    </row>
    <row r="367" spans="2:65" s="1" customFormat="1" ht="22.5" customHeight="1">
      <c r="B367" s="42"/>
      <c r="C367" s="203" t="s">
        <v>11</v>
      </c>
      <c r="D367" s="203" t="s">
        <v>877</v>
      </c>
      <c r="E367" s="204" t="s">
        <v>1691</v>
      </c>
      <c r="F367" s="205" t="s">
        <v>1692</v>
      </c>
      <c r="G367" s="206" t="s">
        <v>114</v>
      </c>
      <c r="H367" s="207">
        <v>5</v>
      </c>
      <c r="I367" s="208"/>
      <c r="J367" s="209">
        <f>ROUND(I367*H367,2)</f>
        <v>0</v>
      </c>
      <c r="K367" s="205" t="s">
        <v>176</v>
      </c>
      <c r="L367" s="62"/>
      <c r="M367" s="210" t="s">
        <v>801</v>
      </c>
      <c r="N367" s="211" t="s">
        <v>773</v>
      </c>
      <c r="O367" s="43"/>
      <c r="P367" s="212">
        <f>O367*H367</f>
        <v>0</v>
      </c>
      <c r="Q367" s="212">
        <v>0</v>
      </c>
      <c r="R367" s="212">
        <f>Q367*H367</f>
        <v>0</v>
      </c>
      <c r="S367" s="212">
        <v>0</v>
      </c>
      <c r="T367" s="213">
        <f>S367*H367</f>
        <v>0</v>
      </c>
      <c r="AR367" s="24" t="s">
        <v>967</v>
      </c>
      <c r="AT367" s="24" t="s">
        <v>877</v>
      </c>
      <c r="AU367" s="24" t="s">
        <v>812</v>
      </c>
      <c r="AY367" s="24" t="s">
        <v>874</v>
      </c>
      <c r="BE367" s="214">
        <f>IF(N367="základní",J367,0)</f>
        <v>0</v>
      </c>
      <c r="BF367" s="214">
        <f>IF(N367="snížená",J367,0)</f>
        <v>0</v>
      </c>
      <c r="BG367" s="214">
        <f>IF(N367="zákl. přenesená",J367,0)</f>
        <v>0</v>
      </c>
      <c r="BH367" s="214">
        <f>IF(N367="sníž. přenesená",J367,0)</f>
        <v>0</v>
      </c>
      <c r="BI367" s="214">
        <f>IF(N367="nulová",J367,0)</f>
        <v>0</v>
      </c>
      <c r="BJ367" s="24" t="s">
        <v>810</v>
      </c>
      <c r="BK367" s="214">
        <f>ROUND(I367*H367,2)</f>
        <v>0</v>
      </c>
      <c r="BL367" s="24" t="s">
        <v>967</v>
      </c>
      <c r="BM367" s="24" t="s">
        <v>1693</v>
      </c>
    </row>
    <row r="368" spans="2:65" s="1" customFormat="1" ht="27">
      <c r="B368" s="42"/>
      <c r="C368" s="64"/>
      <c r="D368" s="220" t="s">
        <v>884</v>
      </c>
      <c r="E368" s="64"/>
      <c r="F368" s="230" t="s">
        <v>1694</v>
      </c>
      <c r="G368" s="64"/>
      <c r="H368" s="64"/>
      <c r="I368" s="171"/>
      <c r="J368" s="64"/>
      <c r="K368" s="64"/>
      <c r="L368" s="62"/>
      <c r="M368" s="217"/>
      <c r="N368" s="43"/>
      <c r="O368" s="43"/>
      <c r="P368" s="43"/>
      <c r="Q368" s="43"/>
      <c r="R368" s="43"/>
      <c r="S368" s="43"/>
      <c r="T368" s="79"/>
      <c r="AT368" s="24" t="s">
        <v>884</v>
      </c>
      <c r="AU368" s="24" t="s">
        <v>812</v>
      </c>
    </row>
    <row r="369" spans="2:65" s="1" customFormat="1" ht="22.5" customHeight="1">
      <c r="B369" s="42"/>
      <c r="C369" s="203" t="s">
        <v>15</v>
      </c>
      <c r="D369" s="203" t="s">
        <v>877</v>
      </c>
      <c r="E369" s="204" t="s">
        <v>1695</v>
      </c>
      <c r="F369" s="205" t="s">
        <v>1696</v>
      </c>
      <c r="G369" s="206" t="s">
        <v>114</v>
      </c>
      <c r="H369" s="207">
        <v>3</v>
      </c>
      <c r="I369" s="208"/>
      <c r="J369" s="209">
        <f>ROUND(I369*H369,2)</f>
        <v>0</v>
      </c>
      <c r="K369" s="205" t="s">
        <v>176</v>
      </c>
      <c r="L369" s="62"/>
      <c r="M369" s="210" t="s">
        <v>801</v>
      </c>
      <c r="N369" s="211" t="s">
        <v>773</v>
      </c>
      <c r="O369" s="43"/>
      <c r="P369" s="212">
        <f>O369*H369</f>
        <v>0</v>
      </c>
      <c r="Q369" s="212">
        <v>0</v>
      </c>
      <c r="R369" s="212">
        <f>Q369*H369</f>
        <v>0</v>
      </c>
      <c r="S369" s="212">
        <v>0</v>
      </c>
      <c r="T369" s="213">
        <f>S369*H369</f>
        <v>0</v>
      </c>
      <c r="AR369" s="24" t="s">
        <v>967</v>
      </c>
      <c r="AT369" s="24" t="s">
        <v>877</v>
      </c>
      <c r="AU369" s="24" t="s">
        <v>812</v>
      </c>
      <c r="AY369" s="24" t="s">
        <v>874</v>
      </c>
      <c r="BE369" s="214">
        <f>IF(N369="základní",J369,0)</f>
        <v>0</v>
      </c>
      <c r="BF369" s="214">
        <f>IF(N369="snížená",J369,0)</f>
        <v>0</v>
      </c>
      <c r="BG369" s="214">
        <f>IF(N369="zákl. přenesená",J369,0)</f>
        <v>0</v>
      </c>
      <c r="BH369" s="214">
        <f>IF(N369="sníž. přenesená",J369,0)</f>
        <v>0</v>
      </c>
      <c r="BI369" s="214">
        <f>IF(N369="nulová",J369,0)</f>
        <v>0</v>
      </c>
      <c r="BJ369" s="24" t="s">
        <v>810</v>
      </c>
      <c r="BK369" s="214">
        <f>ROUND(I369*H369,2)</f>
        <v>0</v>
      </c>
      <c r="BL369" s="24" t="s">
        <v>967</v>
      </c>
      <c r="BM369" s="24" t="s">
        <v>1697</v>
      </c>
    </row>
    <row r="370" spans="2:65" s="1" customFormat="1" ht="27">
      <c r="B370" s="42"/>
      <c r="C370" s="64"/>
      <c r="D370" s="220" t="s">
        <v>884</v>
      </c>
      <c r="E370" s="64"/>
      <c r="F370" s="230" t="s">
        <v>1698</v>
      </c>
      <c r="G370" s="64"/>
      <c r="H370" s="64"/>
      <c r="I370" s="171"/>
      <c r="J370" s="64"/>
      <c r="K370" s="64"/>
      <c r="L370" s="62"/>
      <c r="M370" s="217"/>
      <c r="N370" s="43"/>
      <c r="O370" s="43"/>
      <c r="P370" s="43"/>
      <c r="Q370" s="43"/>
      <c r="R370" s="43"/>
      <c r="S370" s="43"/>
      <c r="T370" s="79"/>
      <c r="AT370" s="24" t="s">
        <v>884</v>
      </c>
      <c r="AU370" s="24" t="s">
        <v>812</v>
      </c>
    </row>
    <row r="371" spans="2:65" s="1" customFormat="1" ht="22.5" customHeight="1">
      <c r="B371" s="42"/>
      <c r="C371" s="203" t="s">
        <v>752</v>
      </c>
      <c r="D371" s="203" t="s">
        <v>877</v>
      </c>
      <c r="E371" s="204" t="s">
        <v>1699</v>
      </c>
      <c r="F371" s="205" t="s">
        <v>1700</v>
      </c>
      <c r="G371" s="206" t="s">
        <v>114</v>
      </c>
      <c r="H371" s="207">
        <v>7</v>
      </c>
      <c r="I371" s="208"/>
      <c r="J371" s="209">
        <f>ROUND(I371*H371,2)</f>
        <v>0</v>
      </c>
      <c r="K371" s="205" t="s">
        <v>176</v>
      </c>
      <c r="L371" s="62"/>
      <c r="M371" s="210" t="s">
        <v>801</v>
      </c>
      <c r="N371" s="211" t="s">
        <v>773</v>
      </c>
      <c r="O371" s="43"/>
      <c r="P371" s="212">
        <f>O371*H371</f>
        <v>0</v>
      </c>
      <c r="Q371" s="212">
        <v>0</v>
      </c>
      <c r="R371" s="212">
        <f>Q371*H371</f>
        <v>0</v>
      </c>
      <c r="S371" s="212">
        <v>0</v>
      </c>
      <c r="T371" s="213">
        <f>S371*H371</f>
        <v>0</v>
      </c>
      <c r="AR371" s="24" t="s">
        <v>967</v>
      </c>
      <c r="AT371" s="24" t="s">
        <v>877</v>
      </c>
      <c r="AU371" s="24" t="s">
        <v>812</v>
      </c>
      <c r="AY371" s="24" t="s">
        <v>874</v>
      </c>
      <c r="BE371" s="214">
        <f>IF(N371="základní",J371,0)</f>
        <v>0</v>
      </c>
      <c r="BF371" s="214">
        <f>IF(N371="snížená",J371,0)</f>
        <v>0</v>
      </c>
      <c r="BG371" s="214">
        <f>IF(N371="zákl. přenesená",J371,0)</f>
        <v>0</v>
      </c>
      <c r="BH371" s="214">
        <f>IF(N371="sníž. přenesená",J371,0)</f>
        <v>0</v>
      </c>
      <c r="BI371" s="214">
        <f>IF(N371="nulová",J371,0)</f>
        <v>0</v>
      </c>
      <c r="BJ371" s="24" t="s">
        <v>810</v>
      </c>
      <c r="BK371" s="214">
        <f>ROUND(I371*H371,2)</f>
        <v>0</v>
      </c>
      <c r="BL371" s="24" t="s">
        <v>967</v>
      </c>
      <c r="BM371" s="24" t="s">
        <v>1701</v>
      </c>
    </row>
    <row r="372" spans="2:65" s="1" customFormat="1" ht="27">
      <c r="B372" s="42"/>
      <c r="C372" s="64"/>
      <c r="D372" s="220" t="s">
        <v>884</v>
      </c>
      <c r="E372" s="64"/>
      <c r="F372" s="230" t="s">
        <v>1702</v>
      </c>
      <c r="G372" s="64"/>
      <c r="H372" s="64"/>
      <c r="I372" s="171"/>
      <c r="J372" s="64"/>
      <c r="K372" s="64"/>
      <c r="L372" s="62"/>
      <c r="M372" s="217"/>
      <c r="N372" s="43"/>
      <c r="O372" s="43"/>
      <c r="P372" s="43"/>
      <c r="Q372" s="43"/>
      <c r="R372" s="43"/>
      <c r="S372" s="43"/>
      <c r="T372" s="79"/>
      <c r="AT372" s="24" t="s">
        <v>884</v>
      </c>
      <c r="AU372" s="24" t="s">
        <v>812</v>
      </c>
    </row>
    <row r="373" spans="2:65" s="1" customFormat="1" ht="22.5" customHeight="1">
      <c r="B373" s="42"/>
      <c r="C373" s="203" t="s">
        <v>22</v>
      </c>
      <c r="D373" s="203" t="s">
        <v>877</v>
      </c>
      <c r="E373" s="204" t="s">
        <v>1703</v>
      </c>
      <c r="F373" s="205" t="s">
        <v>1704</v>
      </c>
      <c r="G373" s="206" t="s">
        <v>114</v>
      </c>
      <c r="H373" s="207">
        <v>2</v>
      </c>
      <c r="I373" s="208"/>
      <c r="J373" s="209">
        <f>ROUND(I373*H373,2)</f>
        <v>0</v>
      </c>
      <c r="K373" s="205" t="s">
        <v>176</v>
      </c>
      <c r="L373" s="62"/>
      <c r="M373" s="210" t="s">
        <v>801</v>
      </c>
      <c r="N373" s="211" t="s">
        <v>773</v>
      </c>
      <c r="O373" s="43"/>
      <c r="P373" s="212">
        <f>O373*H373</f>
        <v>0</v>
      </c>
      <c r="Q373" s="212">
        <v>0</v>
      </c>
      <c r="R373" s="212">
        <f>Q373*H373</f>
        <v>0</v>
      </c>
      <c r="S373" s="212">
        <v>0</v>
      </c>
      <c r="T373" s="213">
        <f>S373*H373</f>
        <v>0</v>
      </c>
      <c r="AR373" s="24" t="s">
        <v>967</v>
      </c>
      <c r="AT373" s="24" t="s">
        <v>877</v>
      </c>
      <c r="AU373" s="24" t="s">
        <v>812</v>
      </c>
      <c r="AY373" s="24" t="s">
        <v>874</v>
      </c>
      <c r="BE373" s="214">
        <f>IF(N373="základní",J373,0)</f>
        <v>0</v>
      </c>
      <c r="BF373" s="214">
        <f>IF(N373="snížená",J373,0)</f>
        <v>0</v>
      </c>
      <c r="BG373" s="214">
        <f>IF(N373="zákl. přenesená",J373,0)</f>
        <v>0</v>
      </c>
      <c r="BH373" s="214">
        <f>IF(N373="sníž. přenesená",J373,0)</f>
        <v>0</v>
      </c>
      <c r="BI373" s="214">
        <f>IF(N373="nulová",J373,0)</f>
        <v>0</v>
      </c>
      <c r="BJ373" s="24" t="s">
        <v>810</v>
      </c>
      <c r="BK373" s="214">
        <f>ROUND(I373*H373,2)</f>
        <v>0</v>
      </c>
      <c r="BL373" s="24" t="s">
        <v>967</v>
      </c>
      <c r="BM373" s="24" t="s">
        <v>1705</v>
      </c>
    </row>
    <row r="374" spans="2:65" s="1" customFormat="1" ht="27">
      <c r="B374" s="42"/>
      <c r="C374" s="64"/>
      <c r="D374" s="215" t="s">
        <v>884</v>
      </c>
      <c r="E374" s="64"/>
      <c r="F374" s="216" t="s">
        <v>1706</v>
      </c>
      <c r="G374" s="64"/>
      <c r="H374" s="64"/>
      <c r="I374" s="171"/>
      <c r="J374" s="64"/>
      <c r="K374" s="64"/>
      <c r="L374" s="62"/>
      <c r="M374" s="217"/>
      <c r="N374" s="43"/>
      <c r="O374" s="43"/>
      <c r="P374" s="43"/>
      <c r="Q374" s="43"/>
      <c r="R374" s="43"/>
      <c r="S374" s="43"/>
      <c r="T374" s="79"/>
      <c r="AT374" s="24" t="s">
        <v>884</v>
      </c>
      <c r="AU374" s="24" t="s">
        <v>812</v>
      </c>
    </row>
    <row r="375" spans="2:65" s="11" customFormat="1" ht="29.85" customHeight="1">
      <c r="B375" s="186"/>
      <c r="C375" s="187"/>
      <c r="D375" s="200" t="s">
        <v>802</v>
      </c>
      <c r="E375" s="201" t="s">
        <v>1707</v>
      </c>
      <c r="F375" s="201" t="s">
        <v>1708</v>
      </c>
      <c r="G375" s="187"/>
      <c r="H375" s="187"/>
      <c r="I375" s="190"/>
      <c r="J375" s="202">
        <f>BK375</f>
        <v>0</v>
      </c>
      <c r="K375" s="187"/>
      <c r="L375" s="192"/>
      <c r="M375" s="193"/>
      <c r="N375" s="194"/>
      <c r="O375" s="194"/>
      <c r="P375" s="195">
        <f>SUM(P376:P391)</f>
        <v>0</v>
      </c>
      <c r="Q375" s="194"/>
      <c r="R375" s="195">
        <f>SUM(R376:R391)</f>
        <v>0</v>
      </c>
      <c r="S375" s="194"/>
      <c r="T375" s="196">
        <f>SUM(T376:T391)</f>
        <v>0</v>
      </c>
      <c r="AR375" s="197" t="s">
        <v>812</v>
      </c>
      <c r="AT375" s="198" t="s">
        <v>802</v>
      </c>
      <c r="AU375" s="198" t="s">
        <v>810</v>
      </c>
      <c r="AY375" s="197" t="s">
        <v>874</v>
      </c>
      <c r="BK375" s="199">
        <f>SUM(BK376:BK391)</f>
        <v>0</v>
      </c>
    </row>
    <row r="376" spans="2:65" s="1" customFormat="1" ht="22.5" customHeight="1">
      <c r="B376" s="42"/>
      <c r="C376" s="203" t="s">
        <v>26</v>
      </c>
      <c r="D376" s="203" t="s">
        <v>877</v>
      </c>
      <c r="E376" s="204" t="s">
        <v>1709</v>
      </c>
      <c r="F376" s="205" t="s">
        <v>1710</v>
      </c>
      <c r="G376" s="206" t="s">
        <v>909</v>
      </c>
      <c r="H376" s="207">
        <v>320</v>
      </c>
      <c r="I376" s="208"/>
      <c r="J376" s="209">
        <f>ROUND(I376*H376,2)</f>
        <v>0</v>
      </c>
      <c r="K376" s="205" t="s">
        <v>176</v>
      </c>
      <c r="L376" s="62"/>
      <c r="M376" s="210" t="s">
        <v>801</v>
      </c>
      <c r="N376" s="211" t="s">
        <v>773</v>
      </c>
      <c r="O376" s="43"/>
      <c r="P376" s="212">
        <f>O376*H376</f>
        <v>0</v>
      </c>
      <c r="Q376" s="212">
        <v>0</v>
      </c>
      <c r="R376" s="212">
        <f>Q376*H376</f>
        <v>0</v>
      </c>
      <c r="S376" s="212">
        <v>0</v>
      </c>
      <c r="T376" s="213">
        <f>S376*H376</f>
        <v>0</v>
      </c>
      <c r="AR376" s="24" t="s">
        <v>967</v>
      </c>
      <c r="AT376" s="24" t="s">
        <v>877</v>
      </c>
      <c r="AU376" s="24" t="s">
        <v>812</v>
      </c>
      <c r="AY376" s="24" t="s">
        <v>874</v>
      </c>
      <c r="BE376" s="214">
        <f>IF(N376="základní",J376,0)</f>
        <v>0</v>
      </c>
      <c r="BF376" s="214">
        <f>IF(N376="snížená",J376,0)</f>
        <v>0</v>
      </c>
      <c r="BG376" s="214">
        <f>IF(N376="zákl. přenesená",J376,0)</f>
        <v>0</v>
      </c>
      <c r="BH376" s="214">
        <f>IF(N376="sníž. přenesená",J376,0)</f>
        <v>0</v>
      </c>
      <c r="BI376" s="214">
        <f>IF(N376="nulová",J376,0)</f>
        <v>0</v>
      </c>
      <c r="BJ376" s="24" t="s">
        <v>810</v>
      </c>
      <c r="BK376" s="214">
        <f>ROUND(I376*H376,2)</f>
        <v>0</v>
      </c>
      <c r="BL376" s="24" t="s">
        <v>967</v>
      </c>
      <c r="BM376" s="24" t="s">
        <v>1711</v>
      </c>
    </row>
    <row r="377" spans="2:65" s="1" customFormat="1" ht="27">
      <c r="B377" s="42"/>
      <c r="C377" s="64"/>
      <c r="D377" s="215" t="s">
        <v>884</v>
      </c>
      <c r="E377" s="64"/>
      <c r="F377" s="216" t="s">
        <v>1712</v>
      </c>
      <c r="G377" s="64"/>
      <c r="H377" s="64"/>
      <c r="I377" s="171"/>
      <c r="J377" s="64"/>
      <c r="K377" s="64"/>
      <c r="L377" s="62"/>
      <c r="M377" s="217"/>
      <c r="N377" s="43"/>
      <c r="O377" s="43"/>
      <c r="P377" s="43"/>
      <c r="Q377" s="43"/>
      <c r="R377" s="43"/>
      <c r="S377" s="43"/>
      <c r="T377" s="79"/>
      <c r="AT377" s="24" t="s">
        <v>884</v>
      </c>
      <c r="AU377" s="24" t="s">
        <v>812</v>
      </c>
    </row>
    <row r="378" spans="2:65" s="1" customFormat="1" ht="27">
      <c r="B378" s="42"/>
      <c r="C378" s="64"/>
      <c r="D378" s="220" t="s">
        <v>913</v>
      </c>
      <c r="E378" s="64"/>
      <c r="F378" s="242" t="s">
        <v>179</v>
      </c>
      <c r="G378" s="64"/>
      <c r="H378" s="64"/>
      <c r="I378" s="171"/>
      <c r="J378" s="64"/>
      <c r="K378" s="64"/>
      <c r="L378" s="62"/>
      <c r="M378" s="217"/>
      <c r="N378" s="43"/>
      <c r="O378" s="43"/>
      <c r="P378" s="43"/>
      <c r="Q378" s="43"/>
      <c r="R378" s="43"/>
      <c r="S378" s="43"/>
      <c r="T378" s="79"/>
      <c r="AT378" s="24" t="s">
        <v>913</v>
      </c>
      <c r="AU378" s="24" t="s">
        <v>812</v>
      </c>
    </row>
    <row r="379" spans="2:65" s="1" customFormat="1" ht="31.5" customHeight="1">
      <c r="B379" s="42"/>
      <c r="C379" s="232" t="s">
        <v>30</v>
      </c>
      <c r="D379" s="232" t="s">
        <v>902</v>
      </c>
      <c r="E379" s="233" t="s">
        <v>1713</v>
      </c>
      <c r="F379" s="234" t="s">
        <v>1714</v>
      </c>
      <c r="G379" s="235" t="s">
        <v>909</v>
      </c>
      <c r="H379" s="236">
        <v>220</v>
      </c>
      <c r="I379" s="237"/>
      <c r="J379" s="238">
        <f>ROUND(I379*H379,2)</f>
        <v>0</v>
      </c>
      <c r="K379" s="234" t="s">
        <v>801</v>
      </c>
      <c r="L379" s="239"/>
      <c r="M379" s="240" t="s">
        <v>801</v>
      </c>
      <c r="N379" s="241" t="s">
        <v>773</v>
      </c>
      <c r="O379" s="43"/>
      <c r="P379" s="212">
        <f>O379*H379</f>
        <v>0</v>
      </c>
      <c r="Q379" s="212">
        <v>0</v>
      </c>
      <c r="R379" s="212">
        <f>Q379*H379</f>
        <v>0</v>
      </c>
      <c r="S379" s="212">
        <v>0</v>
      </c>
      <c r="T379" s="213">
        <f>S379*H379</f>
        <v>0</v>
      </c>
      <c r="AR379" s="24" t="s">
        <v>1026</v>
      </c>
      <c r="AT379" s="24" t="s">
        <v>902</v>
      </c>
      <c r="AU379" s="24" t="s">
        <v>812</v>
      </c>
      <c r="AY379" s="24" t="s">
        <v>874</v>
      </c>
      <c r="BE379" s="214">
        <f>IF(N379="základní",J379,0)</f>
        <v>0</v>
      </c>
      <c r="BF379" s="214">
        <f>IF(N379="snížená",J379,0)</f>
        <v>0</v>
      </c>
      <c r="BG379" s="214">
        <f>IF(N379="zákl. přenesená",J379,0)</f>
        <v>0</v>
      </c>
      <c r="BH379" s="214">
        <f>IF(N379="sníž. přenesená",J379,0)</f>
        <v>0</v>
      </c>
      <c r="BI379" s="214">
        <f>IF(N379="nulová",J379,0)</f>
        <v>0</v>
      </c>
      <c r="BJ379" s="24" t="s">
        <v>810</v>
      </c>
      <c r="BK379" s="214">
        <f>ROUND(I379*H379,2)</f>
        <v>0</v>
      </c>
      <c r="BL379" s="24" t="s">
        <v>967</v>
      </c>
      <c r="BM379" s="24" t="s">
        <v>1715</v>
      </c>
    </row>
    <row r="380" spans="2:65" s="1" customFormat="1">
      <c r="B380" s="42"/>
      <c r="C380" s="64"/>
      <c r="D380" s="220" t="s">
        <v>884</v>
      </c>
      <c r="E380" s="64"/>
      <c r="F380" s="230" t="s">
        <v>1716</v>
      </c>
      <c r="G380" s="64"/>
      <c r="H380" s="64"/>
      <c r="I380" s="171"/>
      <c r="J380" s="64"/>
      <c r="K380" s="64"/>
      <c r="L380" s="62"/>
      <c r="M380" s="217"/>
      <c r="N380" s="43"/>
      <c r="O380" s="43"/>
      <c r="P380" s="43"/>
      <c r="Q380" s="43"/>
      <c r="R380" s="43"/>
      <c r="S380" s="43"/>
      <c r="T380" s="79"/>
      <c r="AT380" s="24" t="s">
        <v>884</v>
      </c>
      <c r="AU380" s="24" t="s">
        <v>812</v>
      </c>
    </row>
    <row r="381" spans="2:65" s="1" customFormat="1" ht="22.5" customHeight="1">
      <c r="B381" s="42"/>
      <c r="C381" s="232" t="s">
        <v>34</v>
      </c>
      <c r="D381" s="232" t="s">
        <v>902</v>
      </c>
      <c r="E381" s="233" t="s">
        <v>1717</v>
      </c>
      <c r="F381" s="234" t="s">
        <v>1718</v>
      </c>
      <c r="G381" s="235" t="s">
        <v>909</v>
      </c>
      <c r="H381" s="236">
        <v>100</v>
      </c>
      <c r="I381" s="237"/>
      <c r="J381" s="238">
        <f>ROUND(I381*H381,2)</f>
        <v>0</v>
      </c>
      <c r="K381" s="234" t="s">
        <v>801</v>
      </c>
      <c r="L381" s="239"/>
      <c r="M381" s="240" t="s">
        <v>801</v>
      </c>
      <c r="N381" s="241" t="s">
        <v>773</v>
      </c>
      <c r="O381" s="43"/>
      <c r="P381" s="212">
        <f>O381*H381</f>
        <v>0</v>
      </c>
      <c r="Q381" s="212">
        <v>0</v>
      </c>
      <c r="R381" s="212">
        <f>Q381*H381</f>
        <v>0</v>
      </c>
      <c r="S381" s="212">
        <v>0</v>
      </c>
      <c r="T381" s="213">
        <f>S381*H381</f>
        <v>0</v>
      </c>
      <c r="AR381" s="24" t="s">
        <v>1026</v>
      </c>
      <c r="AT381" s="24" t="s">
        <v>902</v>
      </c>
      <c r="AU381" s="24" t="s">
        <v>812</v>
      </c>
      <c r="AY381" s="24" t="s">
        <v>874</v>
      </c>
      <c r="BE381" s="214">
        <f>IF(N381="základní",J381,0)</f>
        <v>0</v>
      </c>
      <c r="BF381" s="214">
        <f>IF(N381="snížená",J381,0)</f>
        <v>0</v>
      </c>
      <c r="BG381" s="214">
        <f>IF(N381="zákl. přenesená",J381,0)</f>
        <v>0</v>
      </c>
      <c r="BH381" s="214">
        <f>IF(N381="sníž. přenesená",J381,0)</f>
        <v>0</v>
      </c>
      <c r="BI381" s="214">
        <f>IF(N381="nulová",J381,0)</f>
        <v>0</v>
      </c>
      <c r="BJ381" s="24" t="s">
        <v>810</v>
      </c>
      <c r="BK381" s="214">
        <f>ROUND(I381*H381,2)</f>
        <v>0</v>
      </c>
      <c r="BL381" s="24" t="s">
        <v>967</v>
      </c>
      <c r="BM381" s="24" t="s">
        <v>1719</v>
      </c>
    </row>
    <row r="382" spans="2:65" s="1" customFormat="1">
      <c r="B382" s="42"/>
      <c r="C382" s="64"/>
      <c r="D382" s="220" t="s">
        <v>884</v>
      </c>
      <c r="E382" s="64"/>
      <c r="F382" s="230" t="s">
        <v>1718</v>
      </c>
      <c r="G382" s="64"/>
      <c r="H382" s="64"/>
      <c r="I382" s="171"/>
      <c r="J382" s="64"/>
      <c r="K382" s="64"/>
      <c r="L382" s="62"/>
      <c r="M382" s="217"/>
      <c r="N382" s="43"/>
      <c r="O382" s="43"/>
      <c r="P382" s="43"/>
      <c r="Q382" s="43"/>
      <c r="R382" s="43"/>
      <c r="S382" s="43"/>
      <c r="T382" s="79"/>
      <c r="AT382" s="24" t="s">
        <v>884</v>
      </c>
      <c r="AU382" s="24" t="s">
        <v>812</v>
      </c>
    </row>
    <row r="383" spans="2:65" s="1" customFormat="1" ht="22.5" customHeight="1">
      <c r="B383" s="42"/>
      <c r="C383" s="203" t="s">
        <v>38</v>
      </c>
      <c r="D383" s="203" t="s">
        <v>877</v>
      </c>
      <c r="E383" s="204" t="s">
        <v>1720</v>
      </c>
      <c r="F383" s="205" t="s">
        <v>1721</v>
      </c>
      <c r="G383" s="206" t="s">
        <v>944</v>
      </c>
      <c r="H383" s="207">
        <v>7</v>
      </c>
      <c r="I383" s="208"/>
      <c r="J383" s="209">
        <f>ROUND(I383*H383,2)</f>
        <v>0</v>
      </c>
      <c r="K383" s="205" t="s">
        <v>176</v>
      </c>
      <c r="L383" s="62"/>
      <c r="M383" s="210" t="s">
        <v>801</v>
      </c>
      <c r="N383" s="211" t="s">
        <v>773</v>
      </c>
      <c r="O383" s="43"/>
      <c r="P383" s="212">
        <f>O383*H383</f>
        <v>0</v>
      </c>
      <c r="Q383" s="212">
        <v>0</v>
      </c>
      <c r="R383" s="212">
        <f>Q383*H383</f>
        <v>0</v>
      </c>
      <c r="S383" s="212">
        <v>0</v>
      </c>
      <c r="T383" s="213">
        <f>S383*H383</f>
        <v>0</v>
      </c>
      <c r="AR383" s="24" t="s">
        <v>967</v>
      </c>
      <c r="AT383" s="24" t="s">
        <v>877</v>
      </c>
      <c r="AU383" s="24" t="s">
        <v>812</v>
      </c>
      <c r="AY383" s="24" t="s">
        <v>874</v>
      </c>
      <c r="BE383" s="214">
        <f>IF(N383="základní",J383,0)</f>
        <v>0</v>
      </c>
      <c r="BF383" s="214">
        <f>IF(N383="snížená",J383,0)</f>
        <v>0</v>
      </c>
      <c r="BG383" s="214">
        <f>IF(N383="zákl. přenesená",J383,0)</f>
        <v>0</v>
      </c>
      <c r="BH383" s="214">
        <f>IF(N383="sníž. přenesená",J383,0)</f>
        <v>0</v>
      </c>
      <c r="BI383" s="214">
        <f>IF(N383="nulová",J383,0)</f>
        <v>0</v>
      </c>
      <c r="BJ383" s="24" t="s">
        <v>810</v>
      </c>
      <c r="BK383" s="214">
        <f>ROUND(I383*H383,2)</f>
        <v>0</v>
      </c>
      <c r="BL383" s="24" t="s">
        <v>967</v>
      </c>
      <c r="BM383" s="24" t="s">
        <v>1722</v>
      </c>
    </row>
    <row r="384" spans="2:65" s="1" customFormat="1" ht="27">
      <c r="B384" s="42"/>
      <c r="C384" s="64"/>
      <c r="D384" s="215" t="s">
        <v>884</v>
      </c>
      <c r="E384" s="64"/>
      <c r="F384" s="216" t="s">
        <v>1723</v>
      </c>
      <c r="G384" s="64"/>
      <c r="H384" s="64"/>
      <c r="I384" s="171"/>
      <c r="J384" s="64"/>
      <c r="K384" s="64"/>
      <c r="L384" s="62"/>
      <c r="M384" s="217"/>
      <c r="N384" s="43"/>
      <c r="O384" s="43"/>
      <c r="P384" s="43"/>
      <c r="Q384" s="43"/>
      <c r="R384" s="43"/>
      <c r="S384" s="43"/>
      <c r="T384" s="79"/>
      <c r="AT384" s="24" t="s">
        <v>884</v>
      </c>
      <c r="AU384" s="24" t="s">
        <v>812</v>
      </c>
    </row>
    <row r="385" spans="2:65" s="1" customFormat="1" ht="27">
      <c r="B385" s="42"/>
      <c r="C385" s="64"/>
      <c r="D385" s="220" t="s">
        <v>913</v>
      </c>
      <c r="E385" s="64"/>
      <c r="F385" s="242" t="s">
        <v>179</v>
      </c>
      <c r="G385" s="64"/>
      <c r="H385" s="64"/>
      <c r="I385" s="171"/>
      <c r="J385" s="64"/>
      <c r="K385" s="64"/>
      <c r="L385" s="62"/>
      <c r="M385" s="217"/>
      <c r="N385" s="43"/>
      <c r="O385" s="43"/>
      <c r="P385" s="43"/>
      <c r="Q385" s="43"/>
      <c r="R385" s="43"/>
      <c r="S385" s="43"/>
      <c r="T385" s="79"/>
      <c r="AT385" s="24" t="s">
        <v>913</v>
      </c>
      <c r="AU385" s="24" t="s">
        <v>812</v>
      </c>
    </row>
    <row r="386" spans="2:65" s="1" customFormat="1" ht="22.5" customHeight="1">
      <c r="B386" s="42"/>
      <c r="C386" s="232" t="s">
        <v>41</v>
      </c>
      <c r="D386" s="232" t="s">
        <v>902</v>
      </c>
      <c r="E386" s="233" t="s">
        <v>1724</v>
      </c>
      <c r="F386" s="234" t="s">
        <v>1725</v>
      </c>
      <c r="G386" s="235" t="s">
        <v>944</v>
      </c>
      <c r="H386" s="236">
        <v>7</v>
      </c>
      <c r="I386" s="237"/>
      <c r="J386" s="238">
        <f>ROUND(I386*H386,2)</f>
        <v>0</v>
      </c>
      <c r="K386" s="234" t="s">
        <v>801</v>
      </c>
      <c r="L386" s="239"/>
      <c r="M386" s="240" t="s">
        <v>801</v>
      </c>
      <c r="N386" s="241" t="s">
        <v>773</v>
      </c>
      <c r="O386" s="43"/>
      <c r="P386" s="212">
        <f>O386*H386</f>
        <v>0</v>
      </c>
      <c r="Q386" s="212">
        <v>0</v>
      </c>
      <c r="R386" s="212">
        <f>Q386*H386</f>
        <v>0</v>
      </c>
      <c r="S386" s="212">
        <v>0</v>
      </c>
      <c r="T386" s="213">
        <f>S386*H386</f>
        <v>0</v>
      </c>
      <c r="AR386" s="24" t="s">
        <v>1026</v>
      </c>
      <c r="AT386" s="24" t="s">
        <v>902</v>
      </c>
      <c r="AU386" s="24" t="s">
        <v>812</v>
      </c>
      <c r="AY386" s="24" t="s">
        <v>874</v>
      </c>
      <c r="BE386" s="214">
        <f>IF(N386="základní",J386,0)</f>
        <v>0</v>
      </c>
      <c r="BF386" s="214">
        <f>IF(N386="snížená",J386,0)</f>
        <v>0</v>
      </c>
      <c r="BG386" s="214">
        <f>IF(N386="zákl. přenesená",J386,0)</f>
        <v>0</v>
      </c>
      <c r="BH386" s="214">
        <f>IF(N386="sníž. přenesená",J386,0)</f>
        <v>0</v>
      </c>
      <c r="BI386" s="214">
        <f>IF(N386="nulová",J386,0)</f>
        <v>0</v>
      </c>
      <c r="BJ386" s="24" t="s">
        <v>810</v>
      </c>
      <c r="BK386" s="214">
        <f>ROUND(I386*H386,2)</f>
        <v>0</v>
      </c>
      <c r="BL386" s="24" t="s">
        <v>967</v>
      </c>
      <c r="BM386" s="24" t="s">
        <v>1726</v>
      </c>
    </row>
    <row r="387" spans="2:65" s="1" customFormat="1">
      <c r="B387" s="42"/>
      <c r="C387" s="64"/>
      <c r="D387" s="220" t="s">
        <v>884</v>
      </c>
      <c r="E387" s="64"/>
      <c r="F387" s="230" t="s">
        <v>1725</v>
      </c>
      <c r="G387" s="64"/>
      <c r="H387" s="64"/>
      <c r="I387" s="171"/>
      <c r="J387" s="64"/>
      <c r="K387" s="64"/>
      <c r="L387" s="62"/>
      <c r="M387" s="217"/>
      <c r="N387" s="43"/>
      <c r="O387" s="43"/>
      <c r="P387" s="43"/>
      <c r="Q387" s="43"/>
      <c r="R387" s="43"/>
      <c r="S387" s="43"/>
      <c r="T387" s="79"/>
      <c r="AT387" s="24" t="s">
        <v>884</v>
      </c>
      <c r="AU387" s="24" t="s">
        <v>812</v>
      </c>
    </row>
    <row r="388" spans="2:65" s="1" customFormat="1" ht="22.5" customHeight="1">
      <c r="B388" s="42"/>
      <c r="C388" s="203" t="s">
        <v>44</v>
      </c>
      <c r="D388" s="203" t="s">
        <v>877</v>
      </c>
      <c r="E388" s="204" t="s">
        <v>1727</v>
      </c>
      <c r="F388" s="205" t="s">
        <v>1728</v>
      </c>
      <c r="G388" s="206" t="s">
        <v>114</v>
      </c>
      <c r="H388" s="207">
        <v>1</v>
      </c>
      <c r="I388" s="208"/>
      <c r="J388" s="209">
        <f>ROUND(I388*H388,2)</f>
        <v>0</v>
      </c>
      <c r="K388" s="205" t="s">
        <v>801</v>
      </c>
      <c r="L388" s="62"/>
      <c r="M388" s="210" t="s">
        <v>801</v>
      </c>
      <c r="N388" s="211" t="s">
        <v>773</v>
      </c>
      <c r="O388" s="43"/>
      <c r="P388" s="212">
        <f>O388*H388</f>
        <v>0</v>
      </c>
      <c r="Q388" s="212">
        <v>0</v>
      </c>
      <c r="R388" s="212">
        <f>Q388*H388</f>
        <v>0</v>
      </c>
      <c r="S388" s="212">
        <v>0</v>
      </c>
      <c r="T388" s="213">
        <f>S388*H388</f>
        <v>0</v>
      </c>
      <c r="AR388" s="24" t="s">
        <v>967</v>
      </c>
      <c r="AT388" s="24" t="s">
        <v>877</v>
      </c>
      <c r="AU388" s="24" t="s">
        <v>812</v>
      </c>
      <c r="AY388" s="24" t="s">
        <v>874</v>
      </c>
      <c r="BE388" s="214">
        <f>IF(N388="základní",J388,0)</f>
        <v>0</v>
      </c>
      <c r="BF388" s="214">
        <f>IF(N388="snížená",J388,0)</f>
        <v>0</v>
      </c>
      <c r="BG388" s="214">
        <f>IF(N388="zákl. přenesená",J388,0)</f>
        <v>0</v>
      </c>
      <c r="BH388" s="214">
        <f>IF(N388="sníž. přenesená",J388,0)</f>
        <v>0</v>
      </c>
      <c r="BI388" s="214">
        <f>IF(N388="nulová",J388,0)</f>
        <v>0</v>
      </c>
      <c r="BJ388" s="24" t="s">
        <v>810</v>
      </c>
      <c r="BK388" s="214">
        <f>ROUND(I388*H388,2)</f>
        <v>0</v>
      </c>
      <c r="BL388" s="24" t="s">
        <v>967</v>
      </c>
      <c r="BM388" s="24" t="s">
        <v>1729</v>
      </c>
    </row>
    <row r="389" spans="2:65" s="1" customFormat="1">
      <c r="B389" s="42"/>
      <c r="C389" s="64"/>
      <c r="D389" s="220" t="s">
        <v>884</v>
      </c>
      <c r="E389" s="64"/>
      <c r="F389" s="230" t="s">
        <v>1730</v>
      </c>
      <c r="G389" s="64"/>
      <c r="H389" s="64"/>
      <c r="I389" s="171"/>
      <c r="J389" s="64"/>
      <c r="K389" s="64"/>
      <c r="L389" s="62"/>
      <c r="M389" s="217"/>
      <c r="N389" s="43"/>
      <c r="O389" s="43"/>
      <c r="P389" s="43"/>
      <c r="Q389" s="43"/>
      <c r="R389" s="43"/>
      <c r="S389" s="43"/>
      <c r="T389" s="79"/>
      <c r="AT389" s="24" t="s">
        <v>884</v>
      </c>
      <c r="AU389" s="24" t="s">
        <v>812</v>
      </c>
    </row>
    <row r="390" spans="2:65" s="1" customFormat="1" ht="22.5" customHeight="1">
      <c r="B390" s="42"/>
      <c r="C390" s="203" t="s">
        <v>47</v>
      </c>
      <c r="D390" s="203" t="s">
        <v>877</v>
      </c>
      <c r="E390" s="204" t="s">
        <v>1731</v>
      </c>
      <c r="F390" s="205" t="s">
        <v>1732</v>
      </c>
      <c r="G390" s="206" t="s">
        <v>114</v>
      </c>
      <c r="H390" s="207">
        <v>1</v>
      </c>
      <c r="I390" s="208"/>
      <c r="J390" s="209">
        <f>ROUND(I390*H390,2)</f>
        <v>0</v>
      </c>
      <c r="K390" s="205" t="s">
        <v>801</v>
      </c>
      <c r="L390" s="62"/>
      <c r="M390" s="210" t="s">
        <v>801</v>
      </c>
      <c r="N390" s="211" t="s">
        <v>773</v>
      </c>
      <c r="O390" s="43"/>
      <c r="P390" s="212">
        <f>O390*H390</f>
        <v>0</v>
      </c>
      <c r="Q390" s="212">
        <v>0</v>
      </c>
      <c r="R390" s="212">
        <f>Q390*H390</f>
        <v>0</v>
      </c>
      <c r="S390" s="212">
        <v>0</v>
      </c>
      <c r="T390" s="213">
        <f>S390*H390</f>
        <v>0</v>
      </c>
      <c r="AR390" s="24" t="s">
        <v>967</v>
      </c>
      <c r="AT390" s="24" t="s">
        <v>877</v>
      </c>
      <c r="AU390" s="24" t="s">
        <v>812</v>
      </c>
      <c r="AY390" s="24" t="s">
        <v>874</v>
      </c>
      <c r="BE390" s="214">
        <f>IF(N390="základní",J390,0)</f>
        <v>0</v>
      </c>
      <c r="BF390" s="214">
        <f>IF(N390="snížená",J390,0)</f>
        <v>0</v>
      </c>
      <c r="BG390" s="214">
        <f>IF(N390="zákl. přenesená",J390,0)</f>
        <v>0</v>
      </c>
      <c r="BH390" s="214">
        <f>IF(N390="sníž. přenesená",J390,0)</f>
        <v>0</v>
      </c>
      <c r="BI390" s="214">
        <f>IF(N390="nulová",J390,0)</f>
        <v>0</v>
      </c>
      <c r="BJ390" s="24" t="s">
        <v>810</v>
      </c>
      <c r="BK390" s="214">
        <f>ROUND(I390*H390,2)</f>
        <v>0</v>
      </c>
      <c r="BL390" s="24" t="s">
        <v>967</v>
      </c>
      <c r="BM390" s="24" t="s">
        <v>1733</v>
      </c>
    </row>
    <row r="391" spans="2:65" s="1" customFormat="1">
      <c r="B391" s="42"/>
      <c r="C391" s="64"/>
      <c r="D391" s="215" t="s">
        <v>884</v>
      </c>
      <c r="E391" s="64"/>
      <c r="F391" s="216" t="s">
        <v>1734</v>
      </c>
      <c r="G391" s="64"/>
      <c r="H391" s="64"/>
      <c r="I391" s="171"/>
      <c r="J391" s="64"/>
      <c r="K391" s="64"/>
      <c r="L391" s="62"/>
      <c r="M391" s="217"/>
      <c r="N391" s="43"/>
      <c r="O391" s="43"/>
      <c r="P391" s="43"/>
      <c r="Q391" s="43"/>
      <c r="R391" s="43"/>
      <c r="S391" s="43"/>
      <c r="T391" s="79"/>
      <c r="AT391" s="24" t="s">
        <v>884</v>
      </c>
      <c r="AU391" s="24" t="s">
        <v>812</v>
      </c>
    </row>
    <row r="392" spans="2:65" s="11" customFormat="1" ht="29.85" customHeight="1">
      <c r="B392" s="186"/>
      <c r="C392" s="187"/>
      <c r="D392" s="200" t="s">
        <v>802</v>
      </c>
      <c r="E392" s="201" t="s">
        <v>1735</v>
      </c>
      <c r="F392" s="201" t="s">
        <v>1736</v>
      </c>
      <c r="G392" s="187"/>
      <c r="H392" s="187"/>
      <c r="I392" s="190"/>
      <c r="J392" s="202">
        <f>BK392</f>
        <v>0</v>
      </c>
      <c r="K392" s="187"/>
      <c r="L392" s="192"/>
      <c r="M392" s="193"/>
      <c r="N392" s="194"/>
      <c r="O392" s="194"/>
      <c r="P392" s="195">
        <f>SUM(P393:P404)</f>
        <v>0</v>
      </c>
      <c r="Q392" s="194"/>
      <c r="R392" s="195">
        <f>SUM(R393:R404)</f>
        <v>0</v>
      </c>
      <c r="S392" s="194"/>
      <c r="T392" s="196">
        <f>SUM(T393:T404)</f>
        <v>0</v>
      </c>
      <c r="AR392" s="197" t="s">
        <v>812</v>
      </c>
      <c r="AT392" s="198" t="s">
        <v>802</v>
      </c>
      <c r="AU392" s="198" t="s">
        <v>810</v>
      </c>
      <c r="AY392" s="197" t="s">
        <v>874</v>
      </c>
      <c r="BK392" s="199">
        <f>SUM(BK393:BK404)</f>
        <v>0</v>
      </c>
    </row>
    <row r="393" spans="2:65" s="1" customFormat="1" ht="22.5" customHeight="1">
      <c r="B393" s="42"/>
      <c r="C393" s="203" t="s">
        <v>50</v>
      </c>
      <c r="D393" s="203" t="s">
        <v>877</v>
      </c>
      <c r="E393" s="204" t="s">
        <v>1737</v>
      </c>
      <c r="F393" s="205" t="s">
        <v>1738</v>
      </c>
      <c r="G393" s="206" t="s">
        <v>944</v>
      </c>
      <c r="H393" s="207">
        <v>36</v>
      </c>
      <c r="I393" s="208"/>
      <c r="J393" s="209">
        <f>ROUND(I393*H393,2)</f>
        <v>0</v>
      </c>
      <c r="K393" s="205" t="s">
        <v>176</v>
      </c>
      <c r="L393" s="62"/>
      <c r="M393" s="210" t="s">
        <v>801</v>
      </c>
      <c r="N393" s="211" t="s">
        <v>773</v>
      </c>
      <c r="O393" s="43"/>
      <c r="P393" s="212">
        <f>O393*H393</f>
        <v>0</v>
      </c>
      <c r="Q393" s="212">
        <v>0</v>
      </c>
      <c r="R393" s="212">
        <f>Q393*H393</f>
        <v>0</v>
      </c>
      <c r="S393" s="212">
        <v>0</v>
      </c>
      <c r="T393" s="213">
        <f>S393*H393</f>
        <v>0</v>
      </c>
      <c r="AR393" s="24" t="s">
        <v>967</v>
      </c>
      <c r="AT393" s="24" t="s">
        <v>877</v>
      </c>
      <c r="AU393" s="24" t="s">
        <v>812</v>
      </c>
      <c r="AY393" s="24" t="s">
        <v>874</v>
      </c>
      <c r="BE393" s="214">
        <f>IF(N393="základní",J393,0)</f>
        <v>0</v>
      </c>
      <c r="BF393" s="214">
        <f>IF(N393="snížená",J393,0)</f>
        <v>0</v>
      </c>
      <c r="BG393" s="214">
        <f>IF(N393="zákl. přenesená",J393,0)</f>
        <v>0</v>
      </c>
      <c r="BH393" s="214">
        <f>IF(N393="sníž. přenesená",J393,0)</f>
        <v>0</v>
      </c>
      <c r="BI393" s="214">
        <f>IF(N393="nulová",J393,0)</f>
        <v>0</v>
      </c>
      <c r="BJ393" s="24" t="s">
        <v>810</v>
      </c>
      <c r="BK393" s="214">
        <f>ROUND(I393*H393,2)</f>
        <v>0</v>
      </c>
      <c r="BL393" s="24" t="s">
        <v>967</v>
      </c>
      <c r="BM393" s="24" t="s">
        <v>1739</v>
      </c>
    </row>
    <row r="394" spans="2:65" s="1" customFormat="1">
      <c r="B394" s="42"/>
      <c r="C394" s="64"/>
      <c r="D394" s="220" t="s">
        <v>884</v>
      </c>
      <c r="E394" s="64"/>
      <c r="F394" s="230" t="s">
        <v>1740</v>
      </c>
      <c r="G394" s="64"/>
      <c r="H394" s="64"/>
      <c r="I394" s="171"/>
      <c r="J394" s="64"/>
      <c r="K394" s="64"/>
      <c r="L394" s="62"/>
      <c r="M394" s="217"/>
      <c r="N394" s="43"/>
      <c r="O394" s="43"/>
      <c r="P394" s="43"/>
      <c r="Q394" s="43"/>
      <c r="R394" s="43"/>
      <c r="S394" s="43"/>
      <c r="T394" s="79"/>
      <c r="AT394" s="24" t="s">
        <v>884</v>
      </c>
      <c r="AU394" s="24" t="s">
        <v>812</v>
      </c>
    </row>
    <row r="395" spans="2:65" s="1" customFormat="1" ht="22.5" customHeight="1">
      <c r="B395" s="42"/>
      <c r="C395" s="203" t="s">
        <v>53</v>
      </c>
      <c r="D395" s="203" t="s">
        <v>877</v>
      </c>
      <c r="E395" s="204" t="s">
        <v>1741</v>
      </c>
      <c r="F395" s="205" t="s">
        <v>1742</v>
      </c>
      <c r="G395" s="206" t="s">
        <v>944</v>
      </c>
      <c r="H395" s="207">
        <v>36</v>
      </c>
      <c r="I395" s="208"/>
      <c r="J395" s="209">
        <f>ROUND(I395*H395,2)</f>
        <v>0</v>
      </c>
      <c r="K395" s="205" t="s">
        <v>176</v>
      </c>
      <c r="L395" s="62"/>
      <c r="M395" s="210" t="s">
        <v>801</v>
      </c>
      <c r="N395" s="211" t="s">
        <v>773</v>
      </c>
      <c r="O395" s="43"/>
      <c r="P395" s="212">
        <f>O395*H395</f>
        <v>0</v>
      </c>
      <c r="Q395" s="212">
        <v>0</v>
      </c>
      <c r="R395" s="212">
        <f>Q395*H395</f>
        <v>0</v>
      </c>
      <c r="S395" s="212">
        <v>0</v>
      </c>
      <c r="T395" s="213">
        <f>S395*H395</f>
        <v>0</v>
      </c>
      <c r="AR395" s="24" t="s">
        <v>967</v>
      </c>
      <c r="AT395" s="24" t="s">
        <v>877</v>
      </c>
      <c r="AU395" s="24" t="s">
        <v>812</v>
      </c>
      <c r="AY395" s="24" t="s">
        <v>874</v>
      </c>
      <c r="BE395" s="214">
        <f>IF(N395="základní",J395,0)</f>
        <v>0</v>
      </c>
      <c r="BF395" s="214">
        <f>IF(N395="snížená",J395,0)</f>
        <v>0</v>
      </c>
      <c r="BG395" s="214">
        <f>IF(N395="zákl. přenesená",J395,0)</f>
        <v>0</v>
      </c>
      <c r="BH395" s="214">
        <f>IF(N395="sníž. přenesená",J395,0)</f>
        <v>0</v>
      </c>
      <c r="BI395" s="214">
        <f>IF(N395="nulová",J395,0)</f>
        <v>0</v>
      </c>
      <c r="BJ395" s="24" t="s">
        <v>810</v>
      </c>
      <c r="BK395" s="214">
        <f>ROUND(I395*H395,2)</f>
        <v>0</v>
      </c>
      <c r="BL395" s="24" t="s">
        <v>967</v>
      </c>
      <c r="BM395" s="24" t="s">
        <v>1743</v>
      </c>
    </row>
    <row r="396" spans="2:65" s="1" customFormat="1" ht="27">
      <c r="B396" s="42"/>
      <c r="C396" s="64"/>
      <c r="D396" s="220" t="s">
        <v>884</v>
      </c>
      <c r="E396" s="64"/>
      <c r="F396" s="230" t="s">
        <v>1744</v>
      </c>
      <c r="G396" s="64"/>
      <c r="H396" s="64"/>
      <c r="I396" s="171"/>
      <c r="J396" s="64"/>
      <c r="K396" s="64"/>
      <c r="L396" s="62"/>
      <c r="M396" s="217"/>
      <c r="N396" s="43"/>
      <c r="O396" s="43"/>
      <c r="P396" s="43"/>
      <c r="Q396" s="43"/>
      <c r="R396" s="43"/>
      <c r="S396" s="43"/>
      <c r="T396" s="79"/>
      <c r="AT396" s="24" t="s">
        <v>884</v>
      </c>
      <c r="AU396" s="24" t="s">
        <v>812</v>
      </c>
    </row>
    <row r="397" spans="2:65" s="1" customFormat="1" ht="22.5" customHeight="1">
      <c r="B397" s="42"/>
      <c r="C397" s="203" t="s">
        <v>56</v>
      </c>
      <c r="D397" s="203" t="s">
        <v>877</v>
      </c>
      <c r="E397" s="204" t="s">
        <v>1745</v>
      </c>
      <c r="F397" s="205" t="s">
        <v>1746</v>
      </c>
      <c r="G397" s="206" t="s">
        <v>944</v>
      </c>
      <c r="H397" s="207">
        <v>36</v>
      </c>
      <c r="I397" s="208"/>
      <c r="J397" s="209">
        <f>ROUND(I397*H397,2)</f>
        <v>0</v>
      </c>
      <c r="K397" s="205" t="s">
        <v>176</v>
      </c>
      <c r="L397" s="62"/>
      <c r="M397" s="210" t="s">
        <v>801</v>
      </c>
      <c r="N397" s="211" t="s">
        <v>773</v>
      </c>
      <c r="O397" s="43"/>
      <c r="P397" s="212">
        <f>O397*H397</f>
        <v>0</v>
      </c>
      <c r="Q397" s="212">
        <v>0</v>
      </c>
      <c r="R397" s="212">
        <f>Q397*H397</f>
        <v>0</v>
      </c>
      <c r="S397" s="212">
        <v>0</v>
      </c>
      <c r="T397" s="213">
        <f>S397*H397</f>
        <v>0</v>
      </c>
      <c r="AR397" s="24" t="s">
        <v>967</v>
      </c>
      <c r="AT397" s="24" t="s">
        <v>877</v>
      </c>
      <c r="AU397" s="24" t="s">
        <v>812</v>
      </c>
      <c r="AY397" s="24" t="s">
        <v>874</v>
      </c>
      <c r="BE397" s="214">
        <f>IF(N397="základní",J397,0)</f>
        <v>0</v>
      </c>
      <c r="BF397" s="214">
        <f>IF(N397="snížená",J397,0)</f>
        <v>0</v>
      </c>
      <c r="BG397" s="214">
        <f>IF(N397="zákl. přenesená",J397,0)</f>
        <v>0</v>
      </c>
      <c r="BH397" s="214">
        <f>IF(N397="sníž. přenesená",J397,0)</f>
        <v>0</v>
      </c>
      <c r="BI397" s="214">
        <f>IF(N397="nulová",J397,0)</f>
        <v>0</v>
      </c>
      <c r="BJ397" s="24" t="s">
        <v>810</v>
      </c>
      <c r="BK397" s="214">
        <f>ROUND(I397*H397,2)</f>
        <v>0</v>
      </c>
      <c r="BL397" s="24" t="s">
        <v>967</v>
      </c>
      <c r="BM397" s="24" t="s">
        <v>1747</v>
      </c>
    </row>
    <row r="398" spans="2:65" s="1" customFormat="1" ht="27">
      <c r="B398" s="42"/>
      <c r="C398" s="64"/>
      <c r="D398" s="220" t="s">
        <v>884</v>
      </c>
      <c r="E398" s="64"/>
      <c r="F398" s="230" t="s">
        <v>1748</v>
      </c>
      <c r="G398" s="64"/>
      <c r="H398" s="64"/>
      <c r="I398" s="171"/>
      <c r="J398" s="64"/>
      <c r="K398" s="64"/>
      <c r="L398" s="62"/>
      <c r="M398" s="217"/>
      <c r="N398" s="43"/>
      <c r="O398" s="43"/>
      <c r="P398" s="43"/>
      <c r="Q398" s="43"/>
      <c r="R398" s="43"/>
      <c r="S398" s="43"/>
      <c r="T398" s="79"/>
      <c r="AT398" s="24" t="s">
        <v>884</v>
      </c>
      <c r="AU398" s="24" t="s">
        <v>812</v>
      </c>
    </row>
    <row r="399" spans="2:65" s="1" customFormat="1" ht="31.5" customHeight="1">
      <c r="B399" s="42"/>
      <c r="C399" s="232" t="s">
        <v>59</v>
      </c>
      <c r="D399" s="232" t="s">
        <v>902</v>
      </c>
      <c r="E399" s="233" t="s">
        <v>1749</v>
      </c>
      <c r="F399" s="234" t="s">
        <v>1750</v>
      </c>
      <c r="G399" s="235" t="s">
        <v>909</v>
      </c>
      <c r="H399" s="236">
        <v>7</v>
      </c>
      <c r="I399" s="237"/>
      <c r="J399" s="238">
        <f>ROUND(I399*H399,2)</f>
        <v>0</v>
      </c>
      <c r="K399" s="234" t="s">
        <v>801</v>
      </c>
      <c r="L399" s="239"/>
      <c r="M399" s="240" t="s">
        <v>801</v>
      </c>
      <c r="N399" s="241" t="s">
        <v>773</v>
      </c>
      <c r="O399" s="43"/>
      <c r="P399" s="212">
        <f>O399*H399</f>
        <v>0</v>
      </c>
      <c r="Q399" s="212">
        <v>0</v>
      </c>
      <c r="R399" s="212">
        <f>Q399*H399</f>
        <v>0</v>
      </c>
      <c r="S399" s="212">
        <v>0</v>
      </c>
      <c r="T399" s="213">
        <f>S399*H399</f>
        <v>0</v>
      </c>
      <c r="AR399" s="24" t="s">
        <v>1026</v>
      </c>
      <c r="AT399" s="24" t="s">
        <v>902</v>
      </c>
      <c r="AU399" s="24" t="s">
        <v>812</v>
      </c>
      <c r="AY399" s="24" t="s">
        <v>874</v>
      </c>
      <c r="BE399" s="214">
        <f>IF(N399="základní",J399,0)</f>
        <v>0</v>
      </c>
      <c r="BF399" s="214">
        <f>IF(N399="snížená",J399,0)</f>
        <v>0</v>
      </c>
      <c r="BG399" s="214">
        <f>IF(N399="zákl. přenesená",J399,0)</f>
        <v>0</v>
      </c>
      <c r="BH399" s="214">
        <f>IF(N399="sníž. přenesená",J399,0)</f>
        <v>0</v>
      </c>
      <c r="BI399" s="214">
        <f>IF(N399="nulová",J399,0)</f>
        <v>0</v>
      </c>
      <c r="BJ399" s="24" t="s">
        <v>810</v>
      </c>
      <c r="BK399" s="214">
        <f>ROUND(I399*H399,2)</f>
        <v>0</v>
      </c>
      <c r="BL399" s="24" t="s">
        <v>967</v>
      </c>
      <c r="BM399" s="24" t="s">
        <v>1751</v>
      </c>
    </row>
    <row r="400" spans="2:65" s="1" customFormat="1">
      <c r="B400" s="42"/>
      <c r="C400" s="64"/>
      <c r="D400" s="220" t="s">
        <v>884</v>
      </c>
      <c r="E400" s="64"/>
      <c r="F400" s="230" t="s">
        <v>1752</v>
      </c>
      <c r="G400" s="64"/>
      <c r="H400" s="64"/>
      <c r="I400" s="171"/>
      <c r="J400" s="64"/>
      <c r="K400" s="64"/>
      <c r="L400" s="62"/>
      <c r="M400" s="217"/>
      <c r="N400" s="43"/>
      <c r="O400" s="43"/>
      <c r="P400" s="43"/>
      <c r="Q400" s="43"/>
      <c r="R400" s="43"/>
      <c r="S400" s="43"/>
      <c r="T400" s="79"/>
      <c r="AT400" s="24" t="s">
        <v>884</v>
      </c>
      <c r="AU400" s="24" t="s">
        <v>812</v>
      </c>
    </row>
    <row r="401" spans="2:65" s="1" customFormat="1" ht="31.5" customHeight="1">
      <c r="B401" s="42"/>
      <c r="C401" s="232" t="s">
        <v>62</v>
      </c>
      <c r="D401" s="232" t="s">
        <v>902</v>
      </c>
      <c r="E401" s="233" t="s">
        <v>1753</v>
      </c>
      <c r="F401" s="234" t="s">
        <v>1754</v>
      </c>
      <c r="G401" s="235" t="s">
        <v>909</v>
      </c>
      <c r="H401" s="236">
        <v>7</v>
      </c>
      <c r="I401" s="237"/>
      <c r="J401" s="238">
        <f>ROUND(I401*H401,2)</f>
        <v>0</v>
      </c>
      <c r="K401" s="234" t="s">
        <v>801</v>
      </c>
      <c r="L401" s="239"/>
      <c r="M401" s="240" t="s">
        <v>801</v>
      </c>
      <c r="N401" s="241" t="s">
        <v>773</v>
      </c>
      <c r="O401" s="43"/>
      <c r="P401" s="212">
        <f>O401*H401</f>
        <v>0</v>
      </c>
      <c r="Q401" s="212">
        <v>0</v>
      </c>
      <c r="R401" s="212">
        <f>Q401*H401</f>
        <v>0</v>
      </c>
      <c r="S401" s="212">
        <v>0</v>
      </c>
      <c r="T401" s="213">
        <f>S401*H401</f>
        <v>0</v>
      </c>
      <c r="AR401" s="24" t="s">
        <v>1026</v>
      </c>
      <c r="AT401" s="24" t="s">
        <v>902</v>
      </c>
      <c r="AU401" s="24" t="s">
        <v>812</v>
      </c>
      <c r="AY401" s="24" t="s">
        <v>874</v>
      </c>
      <c r="BE401" s="214">
        <f>IF(N401="základní",J401,0)</f>
        <v>0</v>
      </c>
      <c r="BF401" s="214">
        <f>IF(N401="snížená",J401,0)</f>
        <v>0</v>
      </c>
      <c r="BG401" s="214">
        <f>IF(N401="zákl. přenesená",J401,0)</f>
        <v>0</v>
      </c>
      <c r="BH401" s="214">
        <f>IF(N401="sníž. přenesená",J401,0)</f>
        <v>0</v>
      </c>
      <c r="BI401" s="214">
        <f>IF(N401="nulová",J401,0)</f>
        <v>0</v>
      </c>
      <c r="BJ401" s="24" t="s">
        <v>810</v>
      </c>
      <c r="BK401" s="214">
        <f>ROUND(I401*H401,2)</f>
        <v>0</v>
      </c>
      <c r="BL401" s="24" t="s">
        <v>967</v>
      </c>
      <c r="BM401" s="24" t="s">
        <v>1755</v>
      </c>
    </row>
    <row r="402" spans="2:65" s="1" customFormat="1">
      <c r="B402" s="42"/>
      <c r="C402" s="64"/>
      <c r="D402" s="220" t="s">
        <v>884</v>
      </c>
      <c r="E402" s="64"/>
      <c r="F402" s="230" t="s">
        <v>1756</v>
      </c>
      <c r="G402" s="64"/>
      <c r="H402" s="64"/>
      <c r="I402" s="171"/>
      <c r="J402" s="64"/>
      <c r="K402" s="64"/>
      <c r="L402" s="62"/>
      <c r="M402" s="217"/>
      <c r="N402" s="43"/>
      <c r="O402" s="43"/>
      <c r="P402" s="43"/>
      <c r="Q402" s="43"/>
      <c r="R402" s="43"/>
      <c r="S402" s="43"/>
      <c r="T402" s="79"/>
      <c r="AT402" s="24" t="s">
        <v>884</v>
      </c>
      <c r="AU402" s="24" t="s">
        <v>812</v>
      </c>
    </row>
    <row r="403" spans="2:65" s="1" customFormat="1" ht="31.5" customHeight="1">
      <c r="B403" s="42"/>
      <c r="C403" s="232" t="s">
        <v>65</v>
      </c>
      <c r="D403" s="232" t="s">
        <v>902</v>
      </c>
      <c r="E403" s="233" t="s">
        <v>1757</v>
      </c>
      <c r="F403" s="234" t="s">
        <v>1758</v>
      </c>
      <c r="G403" s="235" t="s">
        <v>909</v>
      </c>
      <c r="H403" s="236">
        <v>4</v>
      </c>
      <c r="I403" s="237"/>
      <c r="J403" s="238">
        <f>ROUND(I403*H403,2)</f>
        <v>0</v>
      </c>
      <c r="K403" s="234" t="s">
        <v>801</v>
      </c>
      <c r="L403" s="239"/>
      <c r="M403" s="240" t="s">
        <v>801</v>
      </c>
      <c r="N403" s="241" t="s">
        <v>773</v>
      </c>
      <c r="O403" s="43"/>
      <c r="P403" s="212">
        <f>O403*H403</f>
        <v>0</v>
      </c>
      <c r="Q403" s="212">
        <v>0</v>
      </c>
      <c r="R403" s="212">
        <f>Q403*H403</f>
        <v>0</v>
      </c>
      <c r="S403" s="212">
        <v>0</v>
      </c>
      <c r="T403" s="213">
        <f>S403*H403</f>
        <v>0</v>
      </c>
      <c r="AR403" s="24" t="s">
        <v>1026</v>
      </c>
      <c r="AT403" s="24" t="s">
        <v>902</v>
      </c>
      <c r="AU403" s="24" t="s">
        <v>812</v>
      </c>
      <c r="AY403" s="24" t="s">
        <v>874</v>
      </c>
      <c r="BE403" s="214">
        <f>IF(N403="základní",J403,0)</f>
        <v>0</v>
      </c>
      <c r="BF403" s="214">
        <f>IF(N403="snížená",J403,0)</f>
        <v>0</v>
      </c>
      <c r="BG403" s="214">
        <f>IF(N403="zákl. přenesená",J403,0)</f>
        <v>0</v>
      </c>
      <c r="BH403" s="214">
        <f>IF(N403="sníž. přenesená",J403,0)</f>
        <v>0</v>
      </c>
      <c r="BI403" s="214">
        <f>IF(N403="nulová",J403,0)</f>
        <v>0</v>
      </c>
      <c r="BJ403" s="24" t="s">
        <v>810</v>
      </c>
      <c r="BK403" s="214">
        <f>ROUND(I403*H403,2)</f>
        <v>0</v>
      </c>
      <c r="BL403" s="24" t="s">
        <v>967</v>
      </c>
      <c r="BM403" s="24" t="s">
        <v>1759</v>
      </c>
    </row>
    <row r="404" spans="2:65" s="1" customFormat="1">
      <c r="B404" s="42"/>
      <c r="C404" s="64"/>
      <c r="D404" s="215" t="s">
        <v>884</v>
      </c>
      <c r="E404" s="64"/>
      <c r="F404" s="216" t="s">
        <v>1760</v>
      </c>
      <c r="G404" s="64"/>
      <c r="H404" s="64"/>
      <c r="I404" s="171"/>
      <c r="J404" s="64"/>
      <c r="K404" s="64"/>
      <c r="L404" s="62"/>
      <c r="M404" s="217"/>
      <c r="N404" s="43"/>
      <c r="O404" s="43"/>
      <c r="P404" s="43"/>
      <c r="Q404" s="43"/>
      <c r="R404" s="43"/>
      <c r="S404" s="43"/>
      <c r="T404" s="79"/>
      <c r="AT404" s="24" t="s">
        <v>884</v>
      </c>
      <c r="AU404" s="24" t="s">
        <v>812</v>
      </c>
    </row>
    <row r="405" spans="2:65" s="11" customFormat="1" ht="37.35" customHeight="1">
      <c r="B405" s="186"/>
      <c r="C405" s="187"/>
      <c r="D405" s="188" t="s">
        <v>802</v>
      </c>
      <c r="E405" s="189" t="s">
        <v>902</v>
      </c>
      <c r="F405" s="189" t="s">
        <v>903</v>
      </c>
      <c r="G405" s="187"/>
      <c r="H405" s="187"/>
      <c r="I405" s="190"/>
      <c r="J405" s="191">
        <f>BK405</f>
        <v>0</v>
      </c>
      <c r="K405" s="187"/>
      <c r="L405" s="192"/>
      <c r="M405" s="193"/>
      <c r="N405" s="194"/>
      <c r="O405" s="194"/>
      <c r="P405" s="195">
        <f>P406+P411</f>
        <v>0</v>
      </c>
      <c r="Q405" s="194"/>
      <c r="R405" s="195">
        <f>R406+R411</f>
        <v>4.0000000000000003E-5</v>
      </c>
      <c r="S405" s="194"/>
      <c r="T405" s="196">
        <f>T406+T411</f>
        <v>0</v>
      </c>
      <c r="AR405" s="197" t="s">
        <v>892</v>
      </c>
      <c r="AT405" s="198" t="s">
        <v>802</v>
      </c>
      <c r="AU405" s="198" t="s">
        <v>803</v>
      </c>
      <c r="AY405" s="197" t="s">
        <v>874</v>
      </c>
      <c r="BK405" s="199">
        <f>BK406+BK411</f>
        <v>0</v>
      </c>
    </row>
    <row r="406" spans="2:65" s="11" customFormat="1" ht="19.899999999999999" customHeight="1">
      <c r="B406" s="186"/>
      <c r="C406" s="187"/>
      <c r="D406" s="200" t="s">
        <v>802</v>
      </c>
      <c r="E406" s="201" t="s">
        <v>1761</v>
      </c>
      <c r="F406" s="201" t="s">
        <v>1762</v>
      </c>
      <c r="G406" s="187"/>
      <c r="H406" s="187"/>
      <c r="I406" s="190"/>
      <c r="J406" s="202">
        <f>BK406</f>
        <v>0</v>
      </c>
      <c r="K406" s="187"/>
      <c r="L406" s="192"/>
      <c r="M406" s="193"/>
      <c r="N406" s="194"/>
      <c r="O406" s="194"/>
      <c r="P406" s="195">
        <f>SUM(P407:P410)</f>
        <v>0</v>
      </c>
      <c r="Q406" s="194"/>
      <c r="R406" s="195">
        <f>SUM(R407:R410)</f>
        <v>0</v>
      </c>
      <c r="S406" s="194"/>
      <c r="T406" s="196">
        <f>SUM(T407:T410)</f>
        <v>0</v>
      </c>
      <c r="AR406" s="197" t="s">
        <v>892</v>
      </c>
      <c r="AT406" s="198" t="s">
        <v>802</v>
      </c>
      <c r="AU406" s="198" t="s">
        <v>810</v>
      </c>
      <c r="AY406" s="197" t="s">
        <v>874</v>
      </c>
      <c r="BK406" s="199">
        <f>SUM(BK407:BK410)</f>
        <v>0</v>
      </c>
    </row>
    <row r="407" spans="2:65" s="1" customFormat="1" ht="31.5" customHeight="1">
      <c r="B407" s="42"/>
      <c r="C407" s="203" t="s">
        <v>68</v>
      </c>
      <c r="D407" s="203" t="s">
        <v>877</v>
      </c>
      <c r="E407" s="204" t="s">
        <v>1763</v>
      </c>
      <c r="F407" s="205" t="s">
        <v>1764</v>
      </c>
      <c r="G407" s="206" t="s">
        <v>925</v>
      </c>
      <c r="H407" s="207">
        <v>4</v>
      </c>
      <c r="I407" s="208"/>
      <c r="J407" s="209">
        <f>ROUND(I407*H407,2)</f>
        <v>0</v>
      </c>
      <c r="K407" s="205" t="s">
        <v>176</v>
      </c>
      <c r="L407" s="62"/>
      <c r="M407" s="210" t="s">
        <v>801</v>
      </c>
      <c r="N407" s="211" t="s">
        <v>773</v>
      </c>
      <c r="O407" s="43"/>
      <c r="P407" s="212">
        <f>O407*H407</f>
        <v>0</v>
      </c>
      <c r="Q407" s="212">
        <v>0</v>
      </c>
      <c r="R407" s="212">
        <f>Q407*H407</f>
        <v>0</v>
      </c>
      <c r="S407" s="212">
        <v>0</v>
      </c>
      <c r="T407" s="213">
        <f>S407*H407</f>
        <v>0</v>
      </c>
      <c r="AR407" s="24" t="s">
        <v>910</v>
      </c>
      <c r="AT407" s="24" t="s">
        <v>877</v>
      </c>
      <c r="AU407" s="24" t="s">
        <v>812</v>
      </c>
      <c r="AY407" s="24" t="s">
        <v>874</v>
      </c>
      <c r="BE407" s="214">
        <f>IF(N407="základní",J407,0)</f>
        <v>0</v>
      </c>
      <c r="BF407" s="214">
        <f>IF(N407="snížená",J407,0)</f>
        <v>0</v>
      </c>
      <c r="BG407" s="214">
        <f>IF(N407="zákl. přenesená",J407,0)</f>
        <v>0</v>
      </c>
      <c r="BH407" s="214">
        <f>IF(N407="sníž. přenesená",J407,0)</f>
        <v>0</v>
      </c>
      <c r="BI407" s="214">
        <f>IF(N407="nulová",J407,0)</f>
        <v>0</v>
      </c>
      <c r="BJ407" s="24" t="s">
        <v>810</v>
      </c>
      <c r="BK407" s="214">
        <f>ROUND(I407*H407,2)</f>
        <v>0</v>
      </c>
      <c r="BL407" s="24" t="s">
        <v>910</v>
      </c>
      <c r="BM407" s="24" t="s">
        <v>1765</v>
      </c>
    </row>
    <row r="408" spans="2:65" s="1" customFormat="1" ht="27">
      <c r="B408" s="42"/>
      <c r="C408" s="64"/>
      <c r="D408" s="220" t="s">
        <v>884</v>
      </c>
      <c r="E408" s="64"/>
      <c r="F408" s="230" t="s">
        <v>1766</v>
      </c>
      <c r="G408" s="64"/>
      <c r="H408" s="64"/>
      <c r="I408" s="171"/>
      <c r="J408" s="64"/>
      <c r="K408" s="64"/>
      <c r="L408" s="62"/>
      <c r="M408" s="217"/>
      <c r="N408" s="43"/>
      <c r="O408" s="43"/>
      <c r="P408" s="43"/>
      <c r="Q408" s="43"/>
      <c r="R408" s="43"/>
      <c r="S408" s="43"/>
      <c r="T408" s="79"/>
      <c r="AT408" s="24" t="s">
        <v>884</v>
      </c>
      <c r="AU408" s="24" t="s">
        <v>812</v>
      </c>
    </row>
    <row r="409" spans="2:65" s="1" customFormat="1" ht="44.25" customHeight="1">
      <c r="B409" s="42"/>
      <c r="C409" s="232" t="s">
        <v>73</v>
      </c>
      <c r="D409" s="232" t="s">
        <v>902</v>
      </c>
      <c r="E409" s="233" t="s">
        <v>1767</v>
      </c>
      <c r="F409" s="234" t="s">
        <v>1768</v>
      </c>
      <c r="G409" s="235" t="s">
        <v>925</v>
      </c>
      <c r="H409" s="236">
        <v>4</v>
      </c>
      <c r="I409" s="237"/>
      <c r="J409" s="238">
        <f>ROUND(I409*H409,2)</f>
        <v>0</v>
      </c>
      <c r="K409" s="234" t="s">
        <v>801</v>
      </c>
      <c r="L409" s="239"/>
      <c r="M409" s="240" t="s">
        <v>801</v>
      </c>
      <c r="N409" s="241" t="s">
        <v>773</v>
      </c>
      <c r="O409" s="43"/>
      <c r="P409" s="212">
        <f>O409*H409</f>
        <v>0</v>
      </c>
      <c r="Q409" s="212">
        <v>0</v>
      </c>
      <c r="R409" s="212">
        <f>Q409*H409</f>
        <v>0</v>
      </c>
      <c r="S409" s="212">
        <v>0</v>
      </c>
      <c r="T409" s="213">
        <f>S409*H409</f>
        <v>0</v>
      </c>
      <c r="AR409" s="24" t="s">
        <v>932</v>
      </c>
      <c r="AT409" s="24" t="s">
        <v>902</v>
      </c>
      <c r="AU409" s="24" t="s">
        <v>812</v>
      </c>
      <c r="AY409" s="24" t="s">
        <v>874</v>
      </c>
      <c r="BE409" s="214">
        <f>IF(N409="základní",J409,0)</f>
        <v>0</v>
      </c>
      <c r="BF409" s="214">
        <f>IF(N409="snížená",J409,0)</f>
        <v>0</v>
      </c>
      <c r="BG409" s="214">
        <f>IF(N409="zákl. přenesená",J409,0)</f>
        <v>0</v>
      </c>
      <c r="BH409" s="214">
        <f>IF(N409="sníž. přenesená",J409,0)</f>
        <v>0</v>
      </c>
      <c r="BI409" s="214">
        <f>IF(N409="nulová",J409,0)</f>
        <v>0</v>
      </c>
      <c r="BJ409" s="24" t="s">
        <v>810</v>
      </c>
      <c r="BK409" s="214">
        <f>ROUND(I409*H409,2)</f>
        <v>0</v>
      </c>
      <c r="BL409" s="24" t="s">
        <v>910</v>
      </c>
      <c r="BM409" s="24" t="s">
        <v>1769</v>
      </c>
    </row>
    <row r="410" spans="2:65" s="1" customFormat="1" ht="27">
      <c r="B410" s="42"/>
      <c r="C410" s="64"/>
      <c r="D410" s="215" t="s">
        <v>884</v>
      </c>
      <c r="E410" s="64"/>
      <c r="F410" s="216" t="s">
        <v>1770</v>
      </c>
      <c r="G410" s="64"/>
      <c r="H410" s="64"/>
      <c r="I410" s="171"/>
      <c r="J410" s="64"/>
      <c r="K410" s="64"/>
      <c r="L410" s="62"/>
      <c r="M410" s="217"/>
      <c r="N410" s="43"/>
      <c r="O410" s="43"/>
      <c r="P410" s="43"/>
      <c r="Q410" s="43"/>
      <c r="R410" s="43"/>
      <c r="S410" s="43"/>
      <c r="T410" s="79"/>
      <c r="AT410" s="24" t="s">
        <v>884</v>
      </c>
      <c r="AU410" s="24" t="s">
        <v>812</v>
      </c>
    </row>
    <row r="411" spans="2:65" s="11" customFormat="1" ht="29.85" customHeight="1">
      <c r="B411" s="186"/>
      <c r="C411" s="187"/>
      <c r="D411" s="200" t="s">
        <v>802</v>
      </c>
      <c r="E411" s="201" t="s">
        <v>1771</v>
      </c>
      <c r="F411" s="201" t="s">
        <v>1772</v>
      </c>
      <c r="G411" s="187"/>
      <c r="H411" s="187"/>
      <c r="I411" s="190"/>
      <c r="J411" s="202">
        <f>BK411</f>
        <v>0</v>
      </c>
      <c r="K411" s="187"/>
      <c r="L411" s="192"/>
      <c r="M411" s="193"/>
      <c r="N411" s="194"/>
      <c r="O411" s="194"/>
      <c r="P411" s="195">
        <f>SUM(P412:P420)</f>
        <v>0</v>
      </c>
      <c r="Q411" s="194"/>
      <c r="R411" s="195">
        <f>SUM(R412:R420)</f>
        <v>4.0000000000000003E-5</v>
      </c>
      <c r="S411" s="194"/>
      <c r="T411" s="196">
        <f>SUM(T412:T420)</f>
        <v>0</v>
      </c>
      <c r="AR411" s="197" t="s">
        <v>892</v>
      </c>
      <c r="AT411" s="198" t="s">
        <v>802</v>
      </c>
      <c r="AU411" s="198" t="s">
        <v>810</v>
      </c>
      <c r="AY411" s="197" t="s">
        <v>874</v>
      </c>
      <c r="BK411" s="199">
        <f>SUM(BK412:BK420)</f>
        <v>0</v>
      </c>
    </row>
    <row r="412" spans="2:65" s="1" customFormat="1" ht="22.5" customHeight="1">
      <c r="B412" s="42"/>
      <c r="C412" s="203" t="s">
        <v>77</v>
      </c>
      <c r="D412" s="203" t="s">
        <v>877</v>
      </c>
      <c r="E412" s="204" t="s">
        <v>1773</v>
      </c>
      <c r="F412" s="205" t="s">
        <v>1774</v>
      </c>
      <c r="G412" s="206" t="s">
        <v>925</v>
      </c>
      <c r="H412" s="207">
        <v>2</v>
      </c>
      <c r="I412" s="208"/>
      <c r="J412" s="209">
        <f>ROUND(I412*H412,2)</f>
        <v>0</v>
      </c>
      <c r="K412" s="205" t="s">
        <v>176</v>
      </c>
      <c r="L412" s="62"/>
      <c r="M412" s="210" t="s">
        <v>801</v>
      </c>
      <c r="N412" s="211" t="s">
        <v>773</v>
      </c>
      <c r="O412" s="43"/>
      <c r="P412" s="212">
        <f>O412*H412</f>
        <v>0</v>
      </c>
      <c r="Q412" s="212">
        <v>2.0000000000000002E-5</v>
      </c>
      <c r="R412" s="212">
        <f>Q412*H412</f>
        <v>4.0000000000000003E-5</v>
      </c>
      <c r="S412" s="212">
        <v>0</v>
      </c>
      <c r="T412" s="213">
        <f>S412*H412</f>
        <v>0</v>
      </c>
      <c r="AR412" s="24" t="s">
        <v>910</v>
      </c>
      <c r="AT412" s="24" t="s">
        <v>877</v>
      </c>
      <c r="AU412" s="24" t="s">
        <v>812</v>
      </c>
      <c r="AY412" s="24" t="s">
        <v>874</v>
      </c>
      <c r="BE412" s="214">
        <f>IF(N412="základní",J412,0)</f>
        <v>0</v>
      </c>
      <c r="BF412" s="214">
        <f>IF(N412="snížená",J412,0)</f>
        <v>0</v>
      </c>
      <c r="BG412" s="214">
        <f>IF(N412="zákl. přenesená",J412,0)</f>
        <v>0</v>
      </c>
      <c r="BH412" s="214">
        <f>IF(N412="sníž. přenesená",J412,0)</f>
        <v>0</v>
      </c>
      <c r="BI412" s="214">
        <f>IF(N412="nulová",J412,0)</f>
        <v>0</v>
      </c>
      <c r="BJ412" s="24" t="s">
        <v>810</v>
      </c>
      <c r="BK412" s="214">
        <f>ROUND(I412*H412,2)</f>
        <v>0</v>
      </c>
      <c r="BL412" s="24" t="s">
        <v>910</v>
      </c>
      <c r="BM412" s="24" t="s">
        <v>1775</v>
      </c>
    </row>
    <row r="413" spans="2:65" s="1" customFormat="1" ht="27">
      <c r="B413" s="42"/>
      <c r="C413" s="64"/>
      <c r="D413" s="220" t="s">
        <v>884</v>
      </c>
      <c r="E413" s="64"/>
      <c r="F413" s="230" t="s">
        <v>1776</v>
      </c>
      <c r="G413" s="64"/>
      <c r="H413" s="64"/>
      <c r="I413" s="171"/>
      <c r="J413" s="64"/>
      <c r="K413" s="64"/>
      <c r="L413" s="62"/>
      <c r="M413" s="217"/>
      <c r="N413" s="43"/>
      <c r="O413" s="43"/>
      <c r="P413" s="43"/>
      <c r="Q413" s="43"/>
      <c r="R413" s="43"/>
      <c r="S413" s="43"/>
      <c r="T413" s="79"/>
      <c r="AT413" s="24" t="s">
        <v>884</v>
      </c>
      <c r="AU413" s="24" t="s">
        <v>812</v>
      </c>
    </row>
    <row r="414" spans="2:65" s="1" customFormat="1" ht="22.5" customHeight="1">
      <c r="B414" s="42"/>
      <c r="C414" s="232" t="s">
        <v>81</v>
      </c>
      <c r="D414" s="232" t="s">
        <v>902</v>
      </c>
      <c r="E414" s="233" t="s">
        <v>1777</v>
      </c>
      <c r="F414" s="234" t="s">
        <v>1778</v>
      </c>
      <c r="G414" s="235" t="s">
        <v>925</v>
      </c>
      <c r="H414" s="236">
        <v>2</v>
      </c>
      <c r="I414" s="237"/>
      <c r="J414" s="238">
        <f>ROUND(I414*H414,2)</f>
        <v>0</v>
      </c>
      <c r="K414" s="234" t="s">
        <v>801</v>
      </c>
      <c r="L414" s="239"/>
      <c r="M414" s="240" t="s">
        <v>801</v>
      </c>
      <c r="N414" s="241" t="s">
        <v>773</v>
      </c>
      <c r="O414" s="43"/>
      <c r="P414" s="212">
        <f>O414*H414</f>
        <v>0</v>
      </c>
      <c r="Q414" s="212">
        <v>0</v>
      </c>
      <c r="R414" s="212">
        <f>Q414*H414</f>
        <v>0</v>
      </c>
      <c r="S414" s="212">
        <v>0</v>
      </c>
      <c r="T414" s="213">
        <f>S414*H414</f>
        <v>0</v>
      </c>
      <c r="AR414" s="24" t="s">
        <v>932</v>
      </c>
      <c r="AT414" s="24" t="s">
        <v>902</v>
      </c>
      <c r="AU414" s="24" t="s">
        <v>812</v>
      </c>
      <c r="AY414" s="24" t="s">
        <v>874</v>
      </c>
      <c r="BE414" s="214">
        <f>IF(N414="základní",J414,0)</f>
        <v>0</v>
      </c>
      <c r="BF414" s="214">
        <f>IF(N414="snížená",J414,0)</f>
        <v>0</v>
      </c>
      <c r="BG414" s="214">
        <f>IF(N414="zákl. přenesená",J414,0)</f>
        <v>0</v>
      </c>
      <c r="BH414" s="214">
        <f>IF(N414="sníž. přenesená",J414,0)</f>
        <v>0</v>
      </c>
      <c r="BI414" s="214">
        <f>IF(N414="nulová",J414,0)</f>
        <v>0</v>
      </c>
      <c r="BJ414" s="24" t="s">
        <v>810</v>
      </c>
      <c r="BK414" s="214">
        <f>ROUND(I414*H414,2)</f>
        <v>0</v>
      </c>
      <c r="BL414" s="24" t="s">
        <v>910</v>
      </c>
      <c r="BM414" s="24" t="s">
        <v>1779</v>
      </c>
    </row>
    <row r="415" spans="2:65" s="1" customFormat="1">
      <c r="B415" s="42"/>
      <c r="C415" s="64"/>
      <c r="D415" s="220" t="s">
        <v>884</v>
      </c>
      <c r="E415" s="64"/>
      <c r="F415" s="230" t="s">
        <v>1778</v>
      </c>
      <c r="G415" s="64"/>
      <c r="H415" s="64"/>
      <c r="I415" s="171"/>
      <c r="J415" s="64"/>
      <c r="K415" s="64"/>
      <c r="L415" s="62"/>
      <c r="M415" s="217"/>
      <c r="N415" s="43"/>
      <c r="O415" s="43"/>
      <c r="P415" s="43"/>
      <c r="Q415" s="43"/>
      <c r="R415" s="43"/>
      <c r="S415" s="43"/>
      <c r="T415" s="79"/>
      <c r="AT415" s="24" t="s">
        <v>884</v>
      </c>
      <c r="AU415" s="24" t="s">
        <v>812</v>
      </c>
    </row>
    <row r="416" spans="2:65" s="1" customFormat="1" ht="22.5" customHeight="1">
      <c r="B416" s="42"/>
      <c r="C416" s="203" t="s">
        <v>85</v>
      </c>
      <c r="D416" s="203" t="s">
        <v>877</v>
      </c>
      <c r="E416" s="204" t="s">
        <v>1780</v>
      </c>
      <c r="F416" s="205" t="s">
        <v>337</v>
      </c>
      <c r="G416" s="206" t="s">
        <v>964</v>
      </c>
      <c r="H416" s="207">
        <v>3</v>
      </c>
      <c r="I416" s="208"/>
      <c r="J416" s="209">
        <f>ROUND(I416*H416,2)</f>
        <v>0</v>
      </c>
      <c r="K416" s="205" t="s">
        <v>801</v>
      </c>
      <c r="L416" s="62"/>
      <c r="M416" s="210" t="s">
        <v>801</v>
      </c>
      <c r="N416" s="211" t="s">
        <v>773</v>
      </c>
      <c r="O416" s="43"/>
      <c r="P416" s="212">
        <f>O416*H416</f>
        <v>0</v>
      </c>
      <c r="Q416" s="212">
        <v>0</v>
      </c>
      <c r="R416" s="212">
        <f>Q416*H416</f>
        <v>0</v>
      </c>
      <c r="S416" s="212">
        <v>0</v>
      </c>
      <c r="T416" s="213">
        <f>S416*H416</f>
        <v>0</v>
      </c>
      <c r="AR416" s="24" t="s">
        <v>910</v>
      </c>
      <c r="AT416" s="24" t="s">
        <v>877</v>
      </c>
      <c r="AU416" s="24" t="s">
        <v>812</v>
      </c>
      <c r="AY416" s="24" t="s">
        <v>874</v>
      </c>
      <c r="BE416" s="214">
        <f>IF(N416="základní",J416,0)</f>
        <v>0</v>
      </c>
      <c r="BF416" s="214">
        <f>IF(N416="snížená",J416,0)</f>
        <v>0</v>
      </c>
      <c r="BG416" s="214">
        <f>IF(N416="zákl. přenesená",J416,0)</f>
        <v>0</v>
      </c>
      <c r="BH416" s="214">
        <f>IF(N416="sníž. přenesená",J416,0)</f>
        <v>0</v>
      </c>
      <c r="BI416" s="214">
        <f>IF(N416="nulová",J416,0)</f>
        <v>0</v>
      </c>
      <c r="BJ416" s="24" t="s">
        <v>810</v>
      </c>
      <c r="BK416" s="214">
        <f>ROUND(I416*H416,2)</f>
        <v>0</v>
      </c>
      <c r="BL416" s="24" t="s">
        <v>910</v>
      </c>
      <c r="BM416" s="24" t="s">
        <v>1781</v>
      </c>
    </row>
    <row r="417" spans="2:65" s="1" customFormat="1">
      <c r="B417" s="42"/>
      <c r="C417" s="64"/>
      <c r="D417" s="220" t="s">
        <v>884</v>
      </c>
      <c r="E417" s="64"/>
      <c r="F417" s="230" t="s">
        <v>337</v>
      </c>
      <c r="G417" s="64"/>
      <c r="H417" s="64"/>
      <c r="I417" s="171"/>
      <c r="J417" s="64"/>
      <c r="K417" s="64"/>
      <c r="L417" s="62"/>
      <c r="M417" s="217"/>
      <c r="N417" s="43"/>
      <c r="O417" s="43"/>
      <c r="P417" s="43"/>
      <c r="Q417" s="43"/>
      <c r="R417" s="43"/>
      <c r="S417" s="43"/>
      <c r="T417" s="79"/>
      <c r="AT417" s="24" t="s">
        <v>884</v>
      </c>
      <c r="AU417" s="24" t="s">
        <v>812</v>
      </c>
    </row>
    <row r="418" spans="2:65" s="1" customFormat="1" ht="22.5" customHeight="1">
      <c r="B418" s="42"/>
      <c r="C418" s="232" t="s">
        <v>89</v>
      </c>
      <c r="D418" s="232" t="s">
        <v>902</v>
      </c>
      <c r="E418" s="233" t="s">
        <v>1782</v>
      </c>
      <c r="F418" s="234" t="s">
        <v>337</v>
      </c>
      <c r="G418" s="235" t="s">
        <v>114</v>
      </c>
      <c r="H418" s="236">
        <v>3</v>
      </c>
      <c r="I418" s="237"/>
      <c r="J418" s="238">
        <f>ROUND(I418*H418,2)</f>
        <v>0</v>
      </c>
      <c r="K418" s="234" t="s">
        <v>801</v>
      </c>
      <c r="L418" s="239"/>
      <c r="M418" s="240" t="s">
        <v>801</v>
      </c>
      <c r="N418" s="241" t="s">
        <v>773</v>
      </c>
      <c r="O418" s="43"/>
      <c r="P418" s="212">
        <f>O418*H418</f>
        <v>0</v>
      </c>
      <c r="Q418" s="212">
        <v>0</v>
      </c>
      <c r="R418" s="212">
        <f>Q418*H418</f>
        <v>0</v>
      </c>
      <c r="S418" s="212">
        <v>0</v>
      </c>
      <c r="T418" s="213">
        <f>S418*H418</f>
        <v>0</v>
      </c>
      <c r="AR418" s="24" t="s">
        <v>932</v>
      </c>
      <c r="AT418" s="24" t="s">
        <v>902</v>
      </c>
      <c r="AU418" s="24" t="s">
        <v>812</v>
      </c>
      <c r="AY418" s="24" t="s">
        <v>874</v>
      </c>
      <c r="BE418" s="214">
        <f>IF(N418="základní",J418,0)</f>
        <v>0</v>
      </c>
      <c r="BF418" s="214">
        <f>IF(N418="snížená",J418,0)</f>
        <v>0</v>
      </c>
      <c r="BG418" s="214">
        <f>IF(N418="zákl. přenesená",J418,0)</f>
        <v>0</v>
      </c>
      <c r="BH418" s="214">
        <f>IF(N418="sníž. přenesená",J418,0)</f>
        <v>0</v>
      </c>
      <c r="BI418" s="214">
        <f>IF(N418="nulová",J418,0)</f>
        <v>0</v>
      </c>
      <c r="BJ418" s="24" t="s">
        <v>810</v>
      </c>
      <c r="BK418" s="214">
        <f>ROUND(I418*H418,2)</f>
        <v>0</v>
      </c>
      <c r="BL418" s="24" t="s">
        <v>910</v>
      </c>
      <c r="BM418" s="24" t="s">
        <v>1783</v>
      </c>
    </row>
    <row r="419" spans="2:65" s="1" customFormat="1">
      <c r="B419" s="42"/>
      <c r="C419" s="64"/>
      <c r="D419" s="215" t="s">
        <v>884</v>
      </c>
      <c r="E419" s="64"/>
      <c r="F419" s="216" t="s">
        <v>337</v>
      </c>
      <c r="G419" s="64"/>
      <c r="H419" s="64"/>
      <c r="I419" s="171"/>
      <c r="J419" s="64"/>
      <c r="K419" s="64"/>
      <c r="L419" s="62"/>
      <c r="M419" s="217"/>
      <c r="N419" s="43"/>
      <c r="O419" s="43"/>
      <c r="P419" s="43"/>
      <c r="Q419" s="43"/>
      <c r="R419" s="43"/>
      <c r="S419" s="43"/>
      <c r="T419" s="79"/>
      <c r="AT419" s="24" t="s">
        <v>884</v>
      </c>
      <c r="AU419" s="24" t="s">
        <v>812</v>
      </c>
    </row>
    <row r="420" spans="2:65" s="1" customFormat="1" ht="27">
      <c r="B420" s="42"/>
      <c r="C420" s="64"/>
      <c r="D420" s="215" t="s">
        <v>913</v>
      </c>
      <c r="E420" s="64"/>
      <c r="F420" s="231" t="s">
        <v>1784</v>
      </c>
      <c r="G420" s="64"/>
      <c r="H420" s="64"/>
      <c r="I420" s="171"/>
      <c r="J420" s="64"/>
      <c r="K420" s="64"/>
      <c r="L420" s="62"/>
      <c r="M420" s="217"/>
      <c r="N420" s="43"/>
      <c r="O420" s="43"/>
      <c r="P420" s="43"/>
      <c r="Q420" s="43"/>
      <c r="R420" s="43"/>
      <c r="S420" s="43"/>
      <c r="T420" s="79"/>
      <c r="AT420" s="24" t="s">
        <v>913</v>
      </c>
      <c r="AU420" s="24" t="s">
        <v>812</v>
      </c>
    </row>
    <row r="421" spans="2:65" s="11" customFormat="1" ht="37.35" customHeight="1">
      <c r="B421" s="186"/>
      <c r="C421" s="187"/>
      <c r="D421" s="200" t="s">
        <v>802</v>
      </c>
      <c r="E421" s="249" t="s">
        <v>1785</v>
      </c>
      <c r="F421" s="249" t="s">
        <v>1786</v>
      </c>
      <c r="G421" s="187"/>
      <c r="H421" s="187"/>
      <c r="I421" s="190"/>
      <c r="J421" s="250">
        <f>BK421</f>
        <v>0</v>
      </c>
      <c r="K421" s="187"/>
      <c r="L421" s="192"/>
      <c r="M421" s="193"/>
      <c r="N421" s="194"/>
      <c r="O421" s="194"/>
      <c r="P421" s="195">
        <f>SUM(P422:P423)</f>
        <v>0</v>
      </c>
      <c r="Q421" s="194"/>
      <c r="R421" s="195">
        <f>SUM(R422:R423)</f>
        <v>0</v>
      </c>
      <c r="S421" s="194"/>
      <c r="T421" s="196">
        <f>SUM(T422:T423)</f>
        <v>0</v>
      </c>
      <c r="AR421" s="197" t="s">
        <v>882</v>
      </c>
      <c r="AT421" s="198" t="s">
        <v>802</v>
      </c>
      <c r="AU421" s="198" t="s">
        <v>803</v>
      </c>
      <c r="AY421" s="197" t="s">
        <v>874</v>
      </c>
      <c r="BK421" s="199">
        <f>SUM(BK422:BK423)</f>
        <v>0</v>
      </c>
    </row>
    <row r="422" spans="2:65" s="1" customFormat="1" ht="22.5" customHeight="1">
      <c r="B422" s="42"/>
      <c r="C422" s="203" t="s">
        <v>93</v>
      </c>
      <c r="D422" s="203" t="s">
        <v>877</v>
      </c>
      <c r="E422" s="204" t="s">
        <v>1787</v>
      </c>
      <c r="F422" s="205" t="s">
        <v>1788</v>
      </c>
      <c r="G422" s="206" t="s">
        <v>1789</v>
      </c>
      <c r="H422" s="207">
        <v>20</v>
      </c>
      <c r="I422" s="208"/>
      <c r="J422" s="209">
        <f>ROUND(I422*H422,2)</f>
        <v>0</v>
      </c>
      <c r="K422" s="205" t="s">
        <v>801</v>
      </c>
      <c r="L422" s="62"/>
      <c r="M422" s="210" t="s">
        <v>801</v>
      </c>
      <c r="N422" s="211" t="s">
        <v>773</v>
      </c>
      <c r="O422" s="43"/>
      <c r="P422" s="212">
        <f>O422*H422</f>
        <v>0</v>
      </c>
      <c r="Q422" s="212">
        <v>0</v>
      </c>
      <c r="R422" s="212">
        <f>Q422*H422</f>
        <v>0</v>
      </c>
      <c r="S422" s="212">
        <v>0</v>
      </c>
      <c r="T422" s="213">
        <f>S422*H422</f>
        <v>0</v>
      </c>
      <c r="AR422" s="24" t="s">
        <v>1790</v>
      </c>
      <c r="AT422" s="24" t="s">
        <v>877</v>
      </c>
      <c r="AU422" s="24" t="s">
        <v>810</v>
      </c>
      <c r="AY422" s="24" t="s">
        <v>874</v>
      </c>
      <c r="BE422" s="214">
        <f>IF(N422="základní",J422,0)</f>
        <v>0</v>
      </c>
      <c r="BF422" s="214">
        <f>IF(N422="snížená",J422,0)</f>
        <v>0</v>
      </c>
      <c r="BG422" s="214">
        <f>IF(N422="zákl. přenesená",J422,0)</f>
        <v>0</v>
      </c>
      <c r="BH422" s="214">
        <f>IF(N422="sníž. přenesená",J422,0)</f>
        <v>0</v>
      </c>
      <c r="BI422" s="214">
        <f>IF(N422="nulová",J422,0)</f>
        <v>0</v>
      </c>
      <c r="BJ422" s="24" t="s">
        <v>810</v>
      </c>
      <c r="BK422" s="214">
        <f>ROUND(I422*H422,2)</f>
        <v>0</v>
      </c>
      <c r="BL422" s="24" t="s">
        <v>1790</v>
      </c>
      <c r="BM422" s="24" t="s">
        <v>1791</v>
      </c>
    </row>
    <row r="423" spans="2:65" s="1" customFormat="1">
      <c r="B423" s="42"/>
      <c r="C423" s="64"/>
      <c r="D423" s="215" t="s">
        <v>884</v>
      </c>
      <c r="E423" s="64"/>
      <c r="F423" s="216" t="s">
        <v>1792</v>
      </c>
      <c r="G423" s="64"/>
      <c r="H423" s="64"/>
      <c r="I423" s="171"/>
      <c r="J423" s="64"/>
      <c r="K423" s="64"/>
      <c r="L423" s="62"/>
      <c r="M423" s="217"/>
      <c r="N423" s="43"/>
      <c r="O423" s="43"/>
      <c r="P423" s="43"/>
      <c r="Q423" s="43"/>
      <c r="R423" s="43"/>
      <c r="S423" s="43"/>
      <c r="T423" s="79"/>
      <c r="AT423" s="24" t="s">
        <v>884</v>
      </c>
      <c r="AU423" s="24" t="s">
        <v>810</v>
      </c>
    </row>
    <row r="424" spans="2:65" s="11" customFormat="1" ht="37.35" customHeight="1">
      <c r="B424" s="186"/>
      <c r="C424" s="187"/>
      <c r="D424" s="200" t="s">
        <v>802</v>
      </c>
      <c r="E424" s="249" t="s">
        <v>1793</v>
      </c>
      <c r="F424" s="249" t="s">
        <v>1794</v>
      </c>
      <c r="G424" s="187"/>
      <c r="H424" s="187"/>
      <c r="I424" s="190"/>
      <c r="J424" s="250">
        <f>BK424</f>
        <v>0</v>
      </c>
      <c r="K424" s="187"/>
      <c r="L424" s="192"/>
      <c r="M424" s="193"/>
      <c r="N424" s="194"/>
      <c r="O424" s="194"/>
      <c r="P424" s="195">
        <f>SUM(P425:P426)</f>
        <v>0</v>
      </c>
      <c r="Q424" s="194"/>
      <c r="R424" s="195">
        <f>SUM(R425:R426)</f>
        <v>0</v>
      </c>
      <c r="S424" s="194"/>
      <c r="T424" s="196">
        <f>SUM(T425:T426)</f>
        <v>0</v>
      </c>
      <c r="AR424" s="197" t="s">
        <v>882</v>
      </c>
      <c r="AT424" s="198" t="s">
        <v>802</v>
      </c>
      <c r="AU424" s="198" t="s">
        <v>803</v>
      </c>
      <c r="AY424" s="197" t="s">
        <v>874</v>
      </c>
      <c r="BK424" s="199">
        <f>SUM(BK425:BK426)</f>
        <v>0</v>
      </c>
    </row>
    <row r="425" spans="2:65" s="1" customFormat="1" ht="22.5" customHeight="1">
      <c r="B425" s="42"/>
      <c r="C425" s="203" t="s">
        <v>97</v>
      </c>
      <c r="D425" s="203" t="s">
        <v>877</v>
      </c>
      <c r="E425" s="204" t="s">
        <v>1795</v>
      </c>
      <c r="F425" s="205" t="s">
        <v>1796</v>
      </c>
      <c r="G425" s="206" t="s">
        <v>1789</v>
      </c>
      <c r="H425" s="207">
        <v>53</v>
      </c>
      <c r="I425" s="208"/>
      <c r="J425" s="209">
        <f>ROUND(I425*H425,2)</f>
        <v>0</v>
      </c>
      <c r="K425" s="205" t="s">
        <v>801</v>
      </c>
      <c r="L425" s="62"/>
      <c r="M425" s="210" t="s">
        <v>801</v>
      </c>
      <c r="N425" s="211" t="s">
        <v>773</v>
      </c>
      <c r="O425" s="43"/>
      <c r="P425" s="212">
        <f>O425*H425</f>
        <v>0</v>
      </c>
      <c r="Q425" s="212">
        <v>0</v>
      </c>
      <c r="R425" s="212">
        <f>Q425*H425</f>
        <v>0</v>
      </c>
      <c r="S425" s="212">
        <v>0</v>
      </c>
      <c r="T425" s="213">
        <f>S425*H425</f>
        <v>0</v>
      </c>
      <c r="AR425" s="24" t="s">
        <v>1790</v>
      </c>
      <c r="AT425" s="24" t="s">
        <v>877</v>
      </c>
      <c r="AU425" s="24" t="s">
        <v>810</v>
      </c>
      <c r="AY425" s="24" t="s">
        <v>874</v>
      </c>
      <c r="BE425" s="214">
        <f>IF(N425="základní",J425,0)</f>
        <v>0</v>
      </c>
      <c r="BF425" s="214">
        <f>IF(N425="snížená",J425,0)</f>
        <v>0</v>
      </c>
      <c r="BG425" s="214">
        <f>IF(N425="zákl. přenesená",J425,0)</f>
        <v>0</v>
      </c>
      <c r="BH425" s="214">
        <f>IF(N425="sníž. přenesená",J425,0)</f>
        <v>0</v>
      </c>
      <c r="BI425" s="214">
        <f>IF(N425="nulová",J425,0)</f>
        <v>0</v>
      </c>
      <c r="BJ425" s="24" t="s">
        <v>810</v>
      </c>
      <c r="BK425" s="214">
        <f>ROUND(I425*H425,2)</f>
        <v>0</v>
      </c>
      <c r="BL425" s="24" t="s">
        <v>1790</v>
      </c>
      <c r="BM425" s="24" t="s">
        <v>1797</v>
      </c>
    </row>
    <row r="426" spans="2:65" s="1" customFormat="1">
      <c r="B426" s="42"/>
      <c r="C426" s="64"/>
      <c r="D426" s="215" t="s">
        <v>884</v>
      </c>
      <c r="E426" s="64"/>
      <c r="F426" s="216" t="s">
        <v>1794</v>
      </c>
      <c r="G426" s="64"/>
      <c r="H426" s="64"/>
      <c r="I426" s="171"/>
      <c r="J426" s="64"/>
      <c r="K426" s="64"/>
      <c r="L426" s="62"/>
      <c r="M426" s="217"/>
      <c r="N426" s="43"/>
      <c r="O426" s="43"/>
      <c r="P426" s="43"/>
      <c r="Q426" s="43"/>
      <c r="R426" s="43"/>
      <c r="S426" s="43"/>
      <c r="T426" s="79"/>
      <c r="AT426" s="24" t="s">
        <v>884</v>
      </c>
      <c r="AU426" s="24" t="s">
        <v>810</v>
      </c>
    </row>
    <row r="427" spans="2:65" s="11" customFormat="1" ht="37.35" customHeight="1">
      <c r="B427" s="186"/>
      <c r="C427" s="187"/>
      <c r="D427" s="188" t="s">
        <v>802</v>
      </c>
      <c r="E427" s="189" t="s">
        <v>1798</v>
      </c>
      <c r="F427" s="189" t="s">
        <v>1799</v>
      </c>
      <c r="G427" s="187"/>
      <c r="H427" s="187"/>
      <c r="I427" s="190"/>
      <c r="J427" s="191">
        <f>BK427</f>
        <v>196200</v>
      </c>
      <c r="K427" s="187"/>
      <c r="L427" s="192"/>
      <c r="M427" s="193"/>
      <c r="N427" s="194"/>
      <c r="O427" s="194"/>
      <c r="P427" s="195">
        <f>P428</f>
        <v>0</v>
      </c>
      <c r="Q427" s="194"/>
      <c r="R427" s="195">
        <f>R428</f>
        <v>0</v>
      </c>
      <c r="S427" s="194"/>
      <c r="T427" s="196">
        <f>T428</f>
        <v>0</v>
      </c>
      <c r="AR427" s="197" t="s">
        <v>906</v>
      </c>
      <c r="AT427" s="198" t="s">
        <v>802</v>
      </c>
      <c r="AU427" s="198" t="s">
        <v>803</v>
      </c>
      <c r="AY427" s="197" t="s">
        <v>874</v>
      </c>
      <c r="BK427" s="199">
        <f>BK428</f>
        <v>196200</v>
      </c>
    </row>
    <row r="428" spans="2:65" s="11" customFormat="1" ht="19.899999999999999" customHeight="1">
      <c r="B428" s="186"/>
      <c r="C428" s="187"/>
      <c r="D428" s="200" t="s">
        <v>802</v>
      </c>
      <c r="E428" s="201" t="s">
        <v>1800</v>
      </c>
      <c r="F428" s="201" t="s">
        <v>1801</v>
      </c>
      <c r="G428" s="187"/>
      <c r="H428" s="187"/>
      <c r="I428" s="190"/>
      <c r="J428" s="202">
        <f>BK428</f>
        <v>196200</v>
      </c>
      <c r="K428" s="187"/>
      <c r="L428" s="192"/>
      <c r="M428" s="193"/>
      <c r="N428" s="194"/>
      <c r="O428" s="194"/>
      <c r="P428" s="195">
        <f>SUM(P429:P444)</f>
        <v>0</v>
      </c>
      <c r="Q428" s="194"/>
      <c r="R428" s="195">
        <f>SUM(R429:R444)</f>
        <v>0</v>
      </c>
      <c r="S428" s="194"/>
      <c r="T428" s="196">
        <f>SUM(T429:T444)</f>
        <v>0</v>
      </c>
      <c r="AR428" s="197" t="s">
        <v>906</v>
      </c>
      <c r="AT428" s="198" t="s">
        <v>802</v>
      </c>
      <c r="AU428" s="198" t="s">
        <v>810</v>
      </c>
      <c r="AY428" s="197" t="s">
        <v>874</v>
      </c>
      <c r="BK428" s="199">
        <f>SUM(BK429:BK444)</f>
        <v>196200</v>
      </c>
    </row>
    <row r="429" spans="2:65" s="1" customFormat="1" ht="22.5" customHeight="1">
      <c r="B429" s="42"/>
      <c r="C429" s="203" t="s">
        <v>101</v>
      </c>
      <c r="D429" s="203" t="s">
        <v>877</v>
      </c>
      <c r="E429" s="204" t="s">
        <v>1802</v>
      </c>
      <c r="F429" s="205" t="s">
        <v>1803</v>
      </c>
      <c r="G429" s="206" t="s">
        <v>1804</v>
      </c>
      <c r="H429" s="207">
        <v>1</v>
      </c>
      <c r="I429" s="208"/>
      <c r="J429" s="209">
        <f>ROUND(I429*H429,2)</f>
        <v>0</v>
      </c>
      <c r="K429" s="205" t="s">
        <v>176</v>
      </c>
      <c r="L429" s="62"/>
      <c r="M429" s="210" t="s">
        <v>801</v>
      </c>
      <c r="N429" s="211" t="s">
        <v>773</v>
      </c>
      <c r="O429" s="43"/>
      <c r="P429" s="212">
        <f>O429*H429</f>
        <v>0</v>
      </c>
      <c r="Q429" s="212">
        <v>0</v>
      </c>
      <c r="R429" s="212">
        <f>Q429*H429</f>
        <v>0</v>
      </c>
      <c r="S429" s="212">
        <v>0</v>
      </c>
      <c r="T429" s="213">
        <f>S429*H429</f>
        <v>0</v>
      </c>
      <c r="AR429" s="24" t="s">
        <v>1805</v>
      </c>
      <c r="AT429" s="24" t="s">
        <v>877</v>
      </c>
      <c r="AU429" s="24" t="s">
        <v>812</v>
      </c>
      <c r="AY429" s="24" t="s">
        <v>874</v>
      </c>
      <c r="BE429" s="214">
        <f>IF(N429="základní",J429,0)</f>
        <v>0</v>
      </c>
      <c r="BF429" s="214">
        <f>IF(N429="snížená",J429,0)</f>
        <v>0</v>
      </c>
      <c r="BG429" s="214">
        <f>IF(N429="zákl. přenesená",J429,0)</f>
        <v>0</v>
      </c>
      <c r="BH429" s="214">
        <f>IF(N429="sníž. přenesená",J429,0)</f>
        <v>0</v>
      </c>
      <c r="BI429" s="214">
        <f>IF(N429="nulová",J429,0)</f>
        <v>0</v>
      </c>
      <c r="BJ429" s="24" t="s">
        <v>810</v>
      </c>
      <c r="BK429" s="214">
        <f>ROUND(I429*H429,2)</f>
        <v>0</v>
      </c>
      <c r="BL429" s="24" t="s">
        <v>1805</v>
      </c>
      <c r="BM429" s="24" t="s">
        <v>1806</v>
      </c>
    </row>
    <row r="430" spans="2:65" s="1" customFormat="1">
      <c r="B430" s="42"/>
      <c r="C430" s="64"/>
      <c r="D430" s="220" t="s">
        <v>884</v>
      </c>
      <c r="E430" s="64"/>
      <c r="F430" s="230" t="s">
        <v>1807</v>
      </c>
      <c r="G430" s="64"/>
      <c r="H430" s="64"/>
      <c r="I430" s="171"/>
      <c r="J430" s="64"/>
      <c r="K430" s="64"/>
      <c r="L430" s="62"/>
      <c r="M430" s="217"/>
      <c r="N430" s="43"/>
      <c r="O430" s="43"/>
      <c r="P430" s="43"/>
      <c r="Q430" s="43"/>
      <c r="R430" s="43"/>
      <c r="S430" s="43"/>
      <c r="T430" s="79"/>
      <c r="AT430" s="24" t="s">
        <v>884</v>
      </c>
      <c r="AU430" s="24" t="s">
        <v>812</v>
      </c>
    </row>
    <row r="431" spans="2:65" s="1" customFormat="1" ht="31.5" customHeight="1">
      <c r="B431" s="42"/>
      <c r="C431" s="203" t="s">
        <v>107</v>
      </c>
      <c r="D431" s="203" t="s">
        <v>877</v>
      </c>
      <c r="E431" s="204" t="s">
        <v>1808</v>
      </c>
      <c r="F431" s="205" t="s">
        <v>1809</v>
      </c>
      <c r="G431" s="206" t="s">
        <v>948</v>
      </c>
      <c r="H431" s="207">
        <v>1</v>
      </c>
      <c r="I431" s="208"/>
      <c r="J431" s="209">
        <f>ROUND(I431*H431,2)</f>
        <v>0</v>
      </c>
      <c r="K431" s="205" t="s">
        <v>801</v>
      </c>
      <c r="L431" s="62"/>
      <c r="M431" s="210" t="s">
        <v>801</v>
      </c>
      <c r="N431" s="211" t="s">
        <v>773</v>
      </c>
      <c r="O431" s="43"/>
      <c r="P431" s="212">
        <f>O431*H431</f>
        <v>0</v>
      </c>
      <c r="Q431" s="212">
        <v>0</v>
      </c>
      <c r="R431" s="212">
        <f>Q431*H431</f>
        <v>0</v>
      </c>
      <c r="S431" s="212">
        <v>0</v>
      </c>
      <c r="T431" s="213">
        <f>S431*H431</f>
        <v>0</v>
      </c>
      <c r="AR431" s="24" t="s">
        <v>1805</v>
      </c>
      <c r="AT431" s="24" t="s">
        <v>877</v>
      </c>
      <c r="AU431" s="24" t="s">
        <v>812</v>
      </c>
      <c r="AY431" s="24" t="s">
        <v>874</v>
      </c>
      <c r="BE431" s="214">
        <f>IF(N431="základní",J431,0)</f>
        <v>0</v>
      </c>
      <c r="BF431" s="214">
        <f>IF(N431="snížená",J431,0)</f>
        <v>0</v>
      </c>
      <c r="BG431" s="214">
        <f>IF(N431="zákl. přenesená",J431,0)</f>
        <v>0</v>
      </c>
      <c r="BH431" s="214">
        <f>IF(N431="sníž. přenesená",J431,0)</f>
        <v>0</v>
      </c>
      <c r="BI431" s="214">
        <f>IF(N431="nulová",J431,0)</f>
        <v>0</v>
      </c>
      <c r="BJ431" s="24" t="s">
        <v>810</v>
      </c>
      <c r="BK431" s="214">
        <f>ROUND(I431*H431,2)</f>
        <v>0</v>
      </c>
      <c r="BL431" s="24" t="s">
        <v>1805</v>
      </c>
      <c r="BM431" s="24" t="s">
        <v>1810</v>
      </c>
    </row>
    <row r="432" spans="2:65" s="1" customFormat="1" ht="27">
      <c r="B432" s="42"/>
      <c r="C432" s="64"/>
      <c r="D432" s="220" t="s">
        <v>884</v>
      </c>
      <c r="E432" s="64"/>
      <c r="F432" s="230" t="s">
        <v>1809</v>
      </c>
      <c r="G432" s="64"/>
      <c r="H432" s="64"/>
      <c r="I432" s="171"/>
      <c r="J432" s="64"/>
      <c r="K432" s="64"/>
      <c r="L432" s="62"/>
      <c r="M432" s="217"/>
      <c r="N432" s="43"/>
      <c r="O432" s="43"/>
      <c r="P432" s="43"/>
      <c r="Q432" s="43"/>
      <c r="R432" s="43"/>
      <c r="S432" s="43"/>
      <c r="T432" s="79"/>
      <c r="AT432" s="24" t="s">
        <v>884</v>
      </c>
      <c r="AU432" s="24" t="s">
        <v>812</v>
      </c>
    </row>
    <row r="433" spans="2:65" s="1" customFormat="1" ht="31.5" customHeight="1">
      <c r="B433" s="42"/>
      <c r="C433" s="203" t="s">
        <v>111</v>
      </c>
      <c r="D433" s="203" t="s">
        <v>877</v>
      </c>
      <c r="E433" s="204" t="s">
        <v>1811</v>
      </c>
      <c r="F433" s="205" t="s">
        <v>1812</v>
      </c>
      <c r="G433" s="206" t="s">
        <v>948</v>
      </c>
      <c r="H433" s="207">
        <v>1</v>
      </c>
      <c r="I433" s="208"/>
      <c r="J433" s="209">
        <f>ROUND(I433*H433,2)</f>
        <v>0</v>
      </c>
      <c r="K433" s="205" t="s">
        <v>801</v>
      </c>
      <c r="L433" s="62"/>
      <c r="M433" s="210" t="s">
        <v>801</v>
      </c>
      <c r="N433" s="211" t="s">
        <v>773</v>
      </c>
      <c r="O433" s="43"/>
      <c r="P433" s="212">
        <f>O433*H433</f>
        <v>0</v>
      </c>
      <c r="Q433" s="212">
        <v>0</v>
      </c>
      <c r="R433" s="212">
        <f>Q433*H433</f>
        <v>0</v>
      </c>
      <c r="S433" s="212">
        <v>0</v>
      </c>
      <c r="T433" s="213">
        <f>S433*H433</f>
        <v>0</v>
      </c>
      <c r="AR433" s="24" t="s">
        <v>1805</v>
      </c>
      <c r="AT433" s="24" t="s">
        <v>877</v>
      </c>
      <c r="AU433" s="24" t="s">
        <v>812</v>
      </c>
      <c r="AY433" s="24" t="s">
        <v>874</v>
      </c>
      <c r="BE433" s="214">
        <f>IF(N433="základní",J433,0)</f>
        <v>0</v>
      </c>
      <c r="BF433" s="214">
        <f>IF(N433="snížená",J433,0)</f>
        <v>0</v>
      </c>
      <c r="BG433" s="214">
        <f>IF(N433="zákl. přenesená",J433,0)</f>
        <v>0</v>
      </c>
      <c r="BH433" s="214">
        <f>IF(N433="sníž. přenesená",J433,0)</f>
        <v>0</v>
      </c>
      <c r="BI433" s="214">
        <f>IF(N433="nulová",J433,0)</f>
        <v>0</v>
      </c>
      <c r="BJ433" s="24" t="s">
        <v>810</v>
      </c>
      <c r="BK433" s="214">
        <f>ROUND(I433*H433,2)</f>
        <v>0</v>
      </c>
      <c r="BL433" s="24" t="s">
        <v>1805</v>
      </c>
      <c r="BM433" s="24" t="s">
        <v>1813</v>
      </c>
    </row>
    <row r="434" spans="2:65" s="1" customFormat="1" ht="27">
      <c r="B434" s="42"/>
      <c r="C434" s="64"/>
      <c r="D434" s="220" t="s">
        <v>884</v>
      </c>
      <c r="E434" s="64"/>
      <c r="F434" s="230" t="s">
        <v>1814</v>
      </c>
      <c r="G434" s="64"/>
      <c r="H434" s="64"/>
      <c r="I434" s="171"/>
      <c r="J434" s="64"/>
      <c r="K434" s="64"/>
      <c r="L434" s="62"/>
      <c r="M434" s="217"/>
      <c r="N434" s="43"/>
      <c r="O434" s="43"/>
      <c r="P434" s="43"/>
      <c r="Q434" s="43"/>
      <c r="R434" s="43"/>
      <c r="S434" s="43"/>
      <c r="T434" s="79"/>
      <c r="AT434" s="24" t="s">
        <v>884</v>
      </c>
      <c r="AU434" s="24" t="s">
        <v>812</v>
      </c>
    </row>
    <row r="435" spans="2:65" s="1" customFormat="1" ht="57" customHeight="1">
      <c r="B435" s="42"/>
      <c r="C435" s="203" t="s">
        <v>117</v>
      </c>
      <c r="D435" s="203" t="s">
        <v>877</v>
      </c>
      <c r="E435" s="204" t="s">
        <v>1815</v>
      </c>
      <c r="F435" s="205" t="s">
        <v>1816</v>
      </c>
      <c r="G435" s="206" t="s">
        <v>948</v>
      </c>
      <c r="H435" s="207">
        <v>1</v>
      </c>
      <c r="I435" s="356">
        <v>73800</v>
      </c>
      <c r="J435" s="209">
        <f>ROUND(I435*H435,2)</f>
        <v>73800</v>
      </c>
      <c r="K435" s="205" t="s">
        <v>801</v>
      </c>
      <c r="L435" s="62"/>
      <c r="M435" s="210" t="s">
        <v>801</v>
      </c>
      <c r="N435" s="211" t="s">
        <v>773</v>
      </c>
      <c r="O435" s="43"/>
      <c r="P435" s="212">
        <f>O435*H435</f>
        <v>0</v>
      </c>
      <c r="Q435" s="212">
        <v>0</v>
      </c>
      <c r="R435" s="212">
        <f>Q435*H435</f>
        <v>0</v>
      </c>
      <c r="S435" s="212">
        <v>0</v>
      </c>
      <c r="T435" s="213">
        <f>S435*H435</f>
        <v>0</v>
      </c>
      <c r="AR435" s="24" t="s">
        <v>1805</v>
      </c>
      <c r="AT435" s="24" t="s">
        <v>877</v>
      </c>
      <c r="AU435" s="24" t="s">
        <v>812</v>
      </c>
      <c r="AY435" s="24" t="s">
        <v>874</v>
      </c>
      <c r="BE435" s="214">
        <f>IF(N435="základní",J435,0)</f>
        <v>73800</v>
      </c>
      <c r="BF435" s="214">
        <f>IF(N435="snížená",J435,0)</f>
        <v>0</v>
      </c>
      <c r="BG435" s="214">
        <f>IF(N435="zákl. přenesená",J435,0)</f>
        <v>0</v>
      </c>
      <c r="BH435" s="214">
        <f>IF(N435="sníž. přenesená",J435,0)</f>
        <v>0</v>
      </c>
      <c r="BI435" s="214">
        <f>IF(N435="nulová",J435,0)</f>
        <v>0</v>
      </c>
      <c r="BJ435" s="24" t="s">
        <v>810</v>
      </c>
      <c r="BK435" s="214">
        <f>ROUND(I435*H435,2)</f>
        <v>73800</v>
      </c>
      <c r="BL435" s="24" t="s">
        <v>1805</v>
      </c>
      <c r="BM435" s="24" t="s">
        <v>1817</v>
      </c>
    </row>
    <row r="436" spans="2:65" s="1" customFormat="1" ht="40.5">
      <c r="B436" s="42"/>
      <c r="C436" s="64"/>
      <c r="D436" s="220" t="s">
        <v>884</v>
      </c>
      <c r="E436" s="64"/>
      <c r="F436" s="230" t="s">
        <v>1816</v>
      </c>
      <c r="G436" s="64"/>
      <c r="H436" s="64"/>
      <c r="I436" s="171"/>
      <c r="J436" s="64"/>
      <c r="K436" s="64"/>
      <c r="L436" s="62"/>
      <c r="M436" s="217"/>
      <c r="N436" s="43"/>
      <c r="O436" s="43"/>
      <c r="P436" s="43"/>
      <c r="Q436" s="43"/>
      <c r="R436" s="43"/>
      <c r="S436" s="43"/>
      <c r="T436" s="79"/>
      <c r="AT436" s="24" t="s">
        <v>884</v>
      </c>
      <c r="AU436" s="24" t="s">
        <v>812</v>
      </c>
    </row>
    <row r="437" spans="2:65" s="1" customFormat="1" ht="44.25" customHeight="1">
      <c r="B437" s="42"/>
      <c r="C437" s="203" t="s">
        <v>121</v>
      </c>
      <c r="D437" s="203" t="s">
        <v>877</v>
      </c>
      <c r="E437" s="204" t="s">
        <v>1818</v>
      </c>
      <c r="F437" s="205" t="s">
        <v>1819</v>
      </c>
      <c r="G437" s="206" t="s">
        <v>948</v>
      </c>
      <c r="H437" s="207">
        <v>1</v>
      </c>
      <c r="I437" s="356">
        <v>21600</v>
      </c>
      <c r="J437" s="209">
        <f>ROUND(I437*H437,2)</f>
        <v>21600</v>
      </c>
      <c r="K437" s="205" t="s">
        <v>801</v>
      </c>
      <c r="L437" s="62"/>
      <c r="M437" s="210" t="s">
        <v>801</v>
      </c>
      <c r="N437" s="211" t="s">
        <v>773</v>
      </c>
      <c r="O437" s="43"/>
      <c r="P437" s="212">
        <f>O437*H437</f>
        <v>0</v>
      </c>
      <c r="Q437" s="212">
        <v>0</v>
      </c>
      <c r="R437" s="212">
        <f>Q437*H437</f>
        <v>0</v>
      </c>
      <c r="S437" s="212">
        <v>0</v>
      </c>
      <c r="T437" s="213">
        <f>S437*H437</f>
        <v>0</v>
      </c>
      <c r="AR437" s="24" t="s">
        <v>1805</v>
      </c>
      <c r="AT437" s="24" t="s">
        <v>877</v>
      </c>
      <c r="AU437" s="24" t="s">
        <v>812</v>
      </c>
      <c r="AY437" s="24" t="s">
        <v>874</v>
      </c>
      <c r="BE437" s="214">
        <f>IF(N437="základní",J437,0)</f>
        <v>21600</v>
      </c>
      <c r="BF437" s="214">
        <f>IF(N437="snížená",J437,0)</f>
        <v>0</v>
      </c>
      <c r="BG437" s="214">
        <f>IF(N437="zákl. přenesená",J437,0)</f>
        <v>0</v>
      </c>
      <c r="BH437" s="214">
        <f>IF(N437="sníž. přenesená",J437,0)</f>
        <v>0</v>
      </c>
      <c r="BI437" s="214">
        <f>IF(N437="nulová",J437,0)</f>
        <v>0</v>
      </c>
      <c r="BJ437" s="24" t="s">
        <v>810</v>
      </c>
      <c r="BK437" s="214">
        <f>ROUND(I437*H437,2)</f>
        <v>21600</v>
      </c>
      <c r="BL437" s="24" t="s">
        <v>1805</v>
      </c>
      <c r="BM437" s="24" t="s">
        <v>1820</v>
      </c>
    </row>
    <row r="438" spans="2:65" s="1" customFormat="1" ht="40.5">
      <c r="B438" s="42"/>
      <c r="C438" s="64"/>
      <c r="D438" s="220" t="s">
        <v>884</v>
      </c>
      <c r="E438" s="64"/>
      <c r="F438" s="230" t="s">
        <v>1821</v>
      </c>
      <c r="G438" s="64"/>
      <c r="H438" s="64"/>
      <c r="I438" s="171"/>
      <c r="J438" s="64"/>
      <c r="K438" s="64"/>
      <c r="L438" s="62"/>
      <c r="M438" s="217"/>
      <c r="N438" s="43"/>
      <c r="O438" s="43"/>
      <c r="P438" s="43"/>
      <c r="Q438" s="43"/>
      <c r="R438" s="43"/>
      <c r="S438" s="43"/>
      <c r="T438" s="79"/>
      <c r="AT438" s="24" t="s">
        <v>884</v>
      </c>
      <c r="AU438" s="24" t="s">
        <v>812</v>
      </c>
    </row>
    <row r="439" spans="2:65" s="1" customFormat="1" ht="31.5" customHeight="1">
      <c r="B439" s="42"/>
      <c r="C439" s="203" t="s">
        <v>126</v>
      </c>
      <c r="D439" s="203" t="s">
        <v>877</v>
      </c>
      <c r="E439" s="204" t="s">
        <v>1822</v>
      </c>
      <c r="F439" s="205" t="s">
        <v>1823</v>
      </c>
      <c r="G439" s="206" t="s">
        <v>948</v>
      </c>
      <c r="H439" s="207">
        <v>1</v>
      </c>
      <c r="I439" s="356">
        <v>18000</v>
      </c>
      <c r="J439" s="209">
        <f>ROUND(I439*H439,2)</f>
        <v>18000</v>
      </c>
      <c r="K439" s="205" t="s">
        <v>801</v>
      </c>
      <c r="L439" s="62"/>
      <c r="M439" s="210" t="s">
        <v>801</v>
      </c>
      <c r="N439" s="211" t="s">
        <v>773</v>
      </c>
      <c r="O439" s="43"/>
      <c r="P439" s="212">
        <f>O439*H439</f>
        <v>0</v>
      </c>
      <c r="Q439" s="212">
        <v>0</v>
      </c>
      <c r="R439" s="212">
        <f>Q439*H439</f>
        <v>0</v>
      </c>
      <c r="S439" s="212">
        <v>0</v>
      </c>
      <c r="T439" s="213">
        <f>S439*H439</f>
        <v>0</v>
      </c>
      <c r="AR439" s="24" t="s">
        <v>1805</v>
      </c>
      <c r="AT439" s="24" t="s">
        <v>877</v>
      </c>
      <c r="AU439" s="24" t="s">
        <v>812</v>
      </c>
      <c r="AY439" s="24" t="s">
        <v>874</v>
      </c>
      <c r="BE439" s="214">
        <f>IF(N439="základní",J439,0)</f>
        <v>18000</v>
      </c>
      <c r="BF439" s="214">
        <f>IF(N439="snížená",J439,0)</f>
        <v>0</v>
      </c>
      <c r="BG439" s="214">
        <f>IF(N439="zákl. přenesená",J439,0)</f>
        <v>0</v>
      </c>
      <c r="BH439" s="214">
        <f>IF(N439="sníž. přenesená",J439,0)</f>
        <v>0</v>
      </c>
      <c r="BI439" s="214">
        <f>IF(N439="nulová",J439,0)</f>
        <v>0</v>
      </c>
      <c r="BJ439" s="24" t="s">
        <v>810</v>
      </c>
      <c r="BK439" s="214">
        <f>ROUND(I439*H439,2)</f>
        <v>18000</v>
      </c>
      <c r="BL439" s="24" t="s">
        <v>1805</v>
      </c>
      <c r="BM439" s="24" t="s">
        <v>1824</v>
      </c>
    </row>
    <row r="440" spans="2:65" s="1" customFormat="1" ht="27">
      <c r="B440" s="42"/>
      <c r="C440" s="64"/>
      <c r="D440" s="220" t="s">
        <v>884</v>
      </c>
      <c r="E440" s="64"/>
      <c r="F440" s="230" t="s">
        <v>1823</v>
      </c>
      <c r="G440" s="64"/>
      <c r="H440" s="64"/>
      <c r="I440" s="171"/>
      <c r="J440" s="64"/>
      <c r="K440" s="64"/>
      <c r="L440" s="62"/>
      <c r="M440" s="217"/>
      <c r="N440" s="43"/>
      <c r="O440" s="43"/>
      <c r="P440" s="43"/>
      <c r="Q440" s="43"/>
      <c r="R440" s="43"/>
      <c r="S440" s="43"/>
      <c r="T440" s="79"/>
      <c r="AT440" s="24" t="s">
        <v>884</v>
      </c>
      <c r="AU440" s="24" t="s">
        <v>812</v>
      </c>
    </row>
    <row r="441" spans="2:65" s="1" customFormat="1" ht="31.5" customHeight="1">
      <c r="B441" s="42"/>
      <c r="C441" s="203" t="s">
        <v>130</v>
      </c>
      <c r="D441" s="203" t="s">
        <v>877</v>
      </c>
      <c r="E441" s="204" t="s">
        <v>1825</v>
      </c>
      <c r="F441" s="205" t="s">
        <v>1826</v>
      </c>
      <c r="G441" s="206" t="s">
        <v>948</v>
      </c>
      <c r="H441" s="207">
        <v>1</v>
      </c>
      <c r="I441" s="356">
        <v>54000</v>
      </c>
      <c r="J441" s="209">
        <f>ROUND(I441*H441,2)</f>
        <v>54000</v>
      </c>
      <c r="K441" s="205" t="s">
        <v>801</v>
      </c>
      <c r="L441" s="62"/>
      <c r="M441" s="210" t="s">
        <v>801</v>
      </c>
      <c r="N441" s="211" t="s">
        <v>773</v>
      </c>
      <c r="O441" s="43"/>
      <c r="P441" s="212">
        <f>O441*H441</f>
        <v>0</v>
      </c>
      <c r="Q441" s="212">
        <v>0</v>
      </c>
      <c r="R441" s="212">
        <f>Q441*H441</f>
        <v>0</v>
      </c>
      <c r="S441" s="212">
        <v>0</v>
      </c>
      <c r="T441" s="213">
        <f>S441*H441</f>
        <v>0</v>
      </c>
      <c r="AR441" s="24" t="s">
        <v>1805</v>
      </c>
      <c r="AT441" s="24" t="s">
        <v>877</v>
      </c>
      <c r="AU441" s="24" t="s">
        <v>812</v>
      </c>
      <c r="AY441" s="24" t="s">
        <v>874</v>
      </c>
      <c r="BE441" s="214">
        <f>IF(N441="základní",J441,0)</f>
        <v>54000</v>
      </c>
      <c r="BF441" s="214">
        <f>IF(N441="snížená",J441,0)</f>
        <v>0</v>
      </c>
      <c r="BG441" s="214">
        <f>IF(N441="zákl. přenesená",J441,0)</f>
        <v>0</v>
      </c>
      <c r="BH441" s="214">
        <f>IF(N441="sníž. přenesená",J441,0)</f>
        <v>0</v>
      </c>
      <c r="BI441" s="214">
        <f>IF(N441="nulová",J441,0)</f>
        <v>0</v>
      </c>
      <c r="BJ441" s="24" t="s">
        <v>810</v>
      </c>
      <c r="BK441" s="214">
        <f>ROUND(I441*H441,2)</f>
        <v>54000</v>
      </c>
      <c r="BL441" s="24" t="s">
        <v>1805</v>
      </c>
      <c r="BM441" s="24" t="s">
        <v>1827</v>
      </c>
    </row>
    <row r="442" spans="2:65" s="1" customFormat="1" ht="27">
      <c r="B442" s="42"/>
      <c r="C442" s="64"/>
      <c r="D442" s="220" t="s">
        <v>884</v>
      </c>
      <c r="E442" s="64"/>
      <c r="F442" s="230" t="s">
        <v>1826</v>
      </c>
      <c r="G442" s="64"/>
      <c r="H442" s="64"/>
      <c r="I442" s="171"/>
      <c r="J442" s="64"/>
      <c r="K442" s="64"/>
      <c r="L442" s="62"/>
      <c r="M442" s="217"/>
      <c r="N442" s="43"/>
      <c r="O442" s="43"/>
      <c r="P442" s="43"/>
      <c r="Q442" s="43"/>
      <c r="R442" s="43"/>
      <c r="S442" s="43"/>
      <c r="T442" s="79"/>
      <c r="AT442" s="24" t="s">
        <v>884</v>
      </c>
      <c r="AU442" s="24" t="s">
        <v>812</v>
      </c>
    </row>
    <row r="443" spans="2:65" s="1" customFormat="1" ht="22.5" customHeight="1">
      <c r="B443" s="42"/>
      <c r="C443" s="203" t="s">
        <v>135</v>
      </c>
      <c r="D443" s="203" t="s">
        <v>877</v>
      </c>
      <c r="E443" s="204" t="s">
        <v>1828</v>
      </c>
      <c r="F443" s="205" t="s">
        <v>1829</v>
      </c>
      <c r="G443" s="206" t="s">
        <v>948</v>
      </c>
      <c r="H443" s="207">
        <v>1</v>
      </c>
      <c r="I443" s="356">
        <v>28800</v>
      </c>
      <c r="J443" s="209">
        <f>ROUND(I443*H443,2)</f>
        <v>28800</v>
      </c>
      <c r="K443" s="205" t="s">
        <v>801</v>
      </c>
      <c r="L443" s="62"/>
      <c r="M443" s="210" t="s">
        <v>801</v>
      </c>
      <c r="N443" s="211" t="s">
        <v>773</v>
      </c>
      <c r="O443" s="43"/>
      <c r="P443" s="212">
        <f>O443*H443</f>
        <v>0</v>
      </c>
      <c r="Q443" s="212">
        <v>0</v>
      </c>
      <c r="R443" s="212">
        <f>Q443*H443</f>
        <v>0</v>
      </c>
      <c r="S443" s="212">
        <v>0</v>
      </c>
      <c r="T443" s="213">
        <f>S443*H443</f>
        <v>0</v>
      </c>
      <c r="AR443" s="24" t="s">
        <v>1805</v>
      </c>
      <c r="AT443" s="24" t="s">
        <v>877</v>
      </c>
      <c r="AU443" s="24" t="s">
        <v>812</v>
      </c>
      <c r="AY443" s="24" t="s">
        <v>874</v>
      </c>
      <c r="BE443" s="214">
        <f>IF(N443="základní",J443,0)</f>
        <v>28800</v>
      </c>
      <c r="BF443" s="214">
        <f>IF(N443="snížená",J443,0)</f>
        <v>0</v>
      </c>
      <c r="BG443" s="214">
        <f>IF(N443="zákl. přenesená",J443,0)</f>
        <v>0</v>
      </c>
      <c r="BH443" s="214">
        <f>IF(N443="sníž. přenesená",J443,0)</f>
        <v>0</v>
      </c>
      <c r="BI443" s="214">
        <f>IF(N443="nulová",J443,0)</f>
        <v>0</v>
      </c>
      <c r="BJ443" s="24" t="s">
        <v>810</v>
      </c>
      <c r="BK443" s="214">
        <f>ROUND(I443*H443,2)</f>
        <v>28800</v>
      </c>
      <c r="BL443" s="24" t="s">
        <v>1805</v>
      </c>
      <c r="BM443" s="24" t="s">
        <v>1830</v>
      </c>
    </row>
    <row r="444" spans="2:65" s="1" customFormat="1">
      <c r="B444" s="42"/>
      <c r="C444" s="64"/>
      <c r="D444" s="215" t="s">
        <v>884</v>
      </c>
      <c r="E444" s="64"/>
      <c r="F444" s="216" t="s">
        <v>1829</v>
      </c>
      <c r="G444" s="64"/>
      <c r="H444" s="64"/>
      <c r="I444" s="171"/>
      <c r="J444" s="64"/>
      <c r="K444" s="64"/>
      <c r="L444" s="62"/>
      <c r="M444" s="251"/>
      <c r="N444" s="252"/>
      <c r="O444" s="252"/>
      <c r="P444" s="252"/>
      <c r="Q444" s="252"/>
      <c r="R444" s="252"/>
      <c r="S444" s="252"/>
      <c r="T444" s="253"/>
      <c r="AT444" s="24" t="s">
        <v>884</v>
      </c>
      <c r="AU444" s="24" t="s">
        <v>812</v>
      </c>
    </row>
    <row r="445" spans="2:65" s="1" customFormat="1" ht="6.95" customHeight="1">
      <c r="B445" s="57"/>
      <c r="C445" s="58"/>
      <c r="D445" s="58"/>
      <c r="E445" s="58"/>
      <c r="F445" s="58"/>
      <c r="G445" s="58"/>
      <c r="H445" s="58"/>
      <c r="I445" s="146"/>
      <c r="J445" s="58"/>
      <c r="K445" s="58"/>
      <c r="L445" s="62"/>
    </row>
  </sheetData>
  <sheetProtection password="CC35" sheet="1" objects="1" scenarios="1" formatCells="0" formatColumns="0" formatRows="0" sort="0" autoFilter="0"/>
  <autoFilter ref="C95:K444"/>
  <mergeCells count="12">
    <mergeCell ref="E47:H47"/>
    <mergeCell ref="E84:H84"/>
    <mergeCell ref="G1:H1"/>
    <mergeCell ref="L2:V2"/>
    <mergeCell ref="E49:H49"/>
    <mergeCell ref="E51:H51"/>
    <mergeCell ref="E86:H86"/>
    <mergeCell ref="E88:H88"/>
    <mergeCell ref="E7:H7"/>
    <mergeCell ref="E9:H9"/>
    <mergeCell ref="E11:H11"/>
    <mergeCell ref="E26:H26"/>
  </mergeCells>
  <phoneticPr fontId="52" type="noConversion"/>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308"/>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1"/>
      <c r="B1" s="121"/>
      <c r="C1" s="121"/>
      <c r="D1" s="122" t="s">
        <v>719</v>
      </c>
      <c r="E1" s="121"/>
      <c r="F1" s="123" t="s">
        <v>837</v>
      </c>
      <c r="G1" s="399" t="s">
        <v>838</v>
      </c>
      <c r="H1" s="399"/>
      <c r="I1" s="124"/>
      <c r="J1" s="123" t="s">
        <v>839</v>
      </c>
      <c r="K1" s="122" t="s">
        <v>840</v>
      </c>
      <c r="L1" s="123" t="s">
        <v>841</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5"/>
      <c r="M2" s="365"/>
      <c r="N2" s="365"/>
      <c r="O2" s="365"/>
      <c r="P2" s="365"/>
      <c r="Q2" s="365"/>
      <c r="R2" s="365"/>
      <c r="S2" s="365"/>
      <c r="T2" s="365"/>
      <c r="U2" s="365"/>
      <c r="V2" s="365"/>
      <c r="AT2" s="24" t="s">
        <v>827</v>
      </c>
    </row>
    <row r="3" spans="1:70" ht="6.95" customHeight="1">
      <c r="B3" s="25"/>
      <c r="C3" s="26"/>
      <c r="D3" s="26"/>
      <c r="E3" s="26"/>
      <c r="F3" s="26"/>
      <c r="G3" s="26"/>
      <c r="H3" s="26"/>
      <c r="I3" s="125"/>
      <c r="J3" s="26"/>
      <c r="K3" s="27"/>
      <c r="AT3" s="24" t="s">
        <v>812</v>
      </c>
    </row>
    <row r="4" spans="1:70" ht="36.950000000000003" customHeight="1">
      <c r="B4" s="28"/>
      <c r="C4" s="29"/>
      <c r="D4" s="30" t="s">
        <v>842</v>
      </c>
      <c r="E4" s="29"/>
      <c r="F4" s="29"/>
      <c r="G4" s="29"/>
      <c r="H4" s="29"/>
      <c r="I4" s="126"/>
      <c r="J4" s="29"/>
      <c r="K4" s="31"/>
      <c r="M4" s="32" t="s">
        <v>730</v>
      </c>
      <c r="AT4" s="24" t="s">
        <v>724</v>
      </c>
    </row>
    <row r="5" spans="1:70" ht="6.95" customHeight="1">
      <c r="B5" s="28"/>
      <c r="C5" s="29"/>
      <c r="D5" s="29"/>
      <c r="E5" s="29"/>
      <c r="F5" s="29"/>
      <c r="G5" s="29"/>
      <c r="H5" s="29"/>
      <c r="I5" s="126"/>
      <c r="J5" s="29"/>
      <c r="K5" s="31"/>
    </row>
    <row r="6" spans="1:70" ht="15">
      <c r="B6" s="28"/>
      <c r="C6" s="29"/>
      <c r="D6" s="37" t="s">
        <v>736</v>
      </c>
      <c r="E6" s="29"/>
      <c r="F6" s="29"/>
      <c r="G6" s="29"/>
      <c r="H6" s="29"/>
      <c r="I6" s="126"/>
      <c r="J6" s="29"/>
      <c r="K6" s="31"/>
    </row>
    <row r="7" spans="1:70" ht="22.5" customHeight="1">
      <c r="B7" s="28"/>
      <c r="C7" s="29"/>
      <c r="D7" s="29"/>
      <c r="E7" s="400" t="str">
        <f ca="1">'Rekapitulace stavby'!K6</f>
        <v>ČOV Olomouc - Rekonstrukce dmýcharny včetně rozvodny</v>
      </c>
      <c r="F7" s="405"/>
      <c r="G7" s="405"/>
      <c r="H7" s="405"/>
      <c r="I7" s="126"/>
      <c r="J7" s="29"/>
      <c r="K7" s="31"/>
    </row>
    <row r="8" spans="1:70" ht="15">
      <c r="B8" s="28"/>
      <c r="C8" s="29"/>
      <c r="D8" s="37" t="s">
        <v>843</v>
      </c>
      <c r="E8" s="29"/>
      <c r="F8" s="29"/>
      <c r="G8" s="29"/>
      <c r="H8" s="29"/>
      <c r="I8" s="126"/>
      <c r="J8" s="29"/>
      <c r="K8" s="31"/>
    </row>
    <row r="9" spans="1:70" s="1" customFormat="1" ht="22.5" customHeight="1">
      <c r="B9" s="42"/>
      <c r="C9" s="43"/>
      <c r="D9" s="43"/>
      <c r="E9" s="400" t="s">
        <v>1831</v>
      </c>
      <c r="F9" s="401"/>
      <c r="G9" s="401"/>
      <c r="H9" s="401"/>
      <c r="I9" s="127"/>
      <c r="J9" s="43"/>
      <c r="K9" s="46"/>
    </row>
    <row r="10" spans="1:70" s="1" customFormat="1" ht="15">
      <c r="B10" s="42"/>
      <c r="C10" s="43"/>
      <c r="D10" s="37" t="s">
        <v>845</v>
      </c>
      <c r="E10" s="43"/>
      <c r="F10" s="43"/>
      <c r="G10" s="43"/>
      <c r="H10" s="43"/>
      <c r="I10" s="127"/>
      <c r="J10" s="43"/>
      <c r="K10" s="46"/>
    </row>
    <row r="11" spans="1:70" s="1" customFormat="1" ht="36.950000000000003" customHeight="1">
      <c r="B11" s="42"/>
      <c r="C11" s="43"/>
      <c r="D11" s="43"/>
      <c r="E11" s="402" t="s">
        <v>1832</v>
      </c>
      <c r="F11" s="401"/>
      <c r="G11" s="401"/>
      <c r="H11" s="401"/>
      <c r="I11" s="127"/>
      <c r="J11" s="43"/>
      <c r="K11" s="46"/>
    </row>
    <row r="12" spans="1:70" s="1" customFormat="1">
      <c r="B12" s="42"/>
      <c r="C12" s="43"/>
      <c r="D12" s="43"/>
      <c r="E12" s="43"/>
      <c r="F12" s="43"/>
      <c r="G12" s="43"/>
      <c r="H12" s="43"/>
      <c r="I12" s="127"/>
      <c r="J12" s="43"/>
      <c r="K12" s="46"/>
    </row>
    <row r="13" spans="1:70" s="1" customFormat="1" ht="14.45" customHeight="1">
      <c r="B13" s="42"/>
      <c r="C13" s="43"/>
      <c r="D13" s="37" t="s">
        <v>739</v>
      </c>
      <c r="E13" s="43"/>
      <c r="F13" s="35" t="s">
        <v>740</v>
      </c>
      <c r="G13" s="43"/>
      <c r="H13" s="43"/>
      <c r="I13" s="128" t="s">
        <v>741</v>
      </c>
      <c r="J13" s="35" t="s">
        <v>742</v>
      </c>
      <c r="K13" s="46"/>
    </row>
    <row r="14" spans="1:70" s="1" customFormat="1" ht="14.45" customHeight="1">
      <c r="B14" s="42"/>
      <c r="C14" s="43"/>
      <c r="D14" s="37" t="s">
        <v>743</v>
      </c>
      <c r="E14" s="43"/>
      <c r="F14" s="35" t="s">
        <v>744</v>
      </c>
      <c r="G14" s="43"/>
      <c r="H14" s="43"/>
      <c r="I14" s="128" t="s">
        <v>745</v>
      </c>
      <c r="J14" s="129" t="str">
        <f ca="1">'Rekapitulace stavby'!AN8</f>
        <v>28.6.2016</v>
      </c>
      <c r="K14" s="46"/>
    </row>
    <row r="15" spans="1:70" s="1" customFormat="1" ht="21.75" customHeight="1">
      <c r="B15" s="42"/>
      <c r="C15" s="43"/>
      <c r="D15" s="43"/>
      <c r="E15" s="43"/>
      <c r="F15" s="43"/>
      <c r="G15" s="43"/>
      <c r="H15" s="43"/>
      <c r="I15" s="130" t="s">
        <v>750</v>
      </c>
      <c r="J15" s="39" t="s">
        <v>751</v>
      </c>
      <c r="K15" s="46"/>
    </row>
    <row r="16" spans="1:70" s="1" customFormat="1" ht="14.45" customHeight="1">
      <c r="B16" s="42"/>
      <c r="C16" s="43"/>
      <c r="D16" s="37" t="s">
        <v>753</v>
      </c>
      <c r="E16" s="43"/>
      <c r="F16" s="43"/>
      <c r="G16" s="43"/>
      <c r="H16" s="43"/>
      <c r="I16" s="128" t="s">
        <v>754</v>
      </c>
      <c r="J16" s="35" t="s">
        <v>755</v>
      </c>
      <c r="K16" s="46"/>
    </row>
    <row r="17" spans="2:11" s="1" customFormat="1" ht="18" customHeight="1">
      <c r="B17" s="42"/>
      <c r="C17" s="43"/>
      <c r="D17" s="43"/>
      <c r="E17" s="35" t="s">
        <v>756</v>
      </c>
      <c r="F17" s="43"/>
      <c r="G17" s="43"/>
      <c r="H17" s="43"/>
      <c r="I17" s="128" t="s">
        <v>757</v>
      </c>
      <c r="J17" s="35" t="s">
        <v>758</v>
      </c>
      <c r="K17" s="46"/>
    </row>
    <row r="18" spans="2:11" s="1" customFormat="1" ht="6.95" customHeight="1">
      <c r="B18" s="42"/>
      <c r="C18" s="43"/>
      <c r="D18" s="43"/>
      <c r="E18" s="43"/>
      <c r="F18" s="43"/>
      <c r="G18" s="43"/>
      <c r="H18" s="43"/>
      <c r="I18" s="127"/>
      <c r="J18" s="43"/>
      <c r="K18" s="46"/>
    </row>
    <row r="19" spans="2:11" s="1" customFormat="1" ht="14.45" customHeight="1">
      <c r="B19" s="42"/>
      <c r="C19" s="43"/>
      <c r="D19" s="37" t="s">
        <v>759</v>
      </c>
      <c r="E19" s="43"/>
      <c r="F19" s="43"/>
      <c r="G19" s="43"/>
      <c r="H19" s="43"/>
      <c r="I19" s="128" t="s">
        <v>754</v>
      </c>
      <c r="J19" s="35" t="str">
        <f ca="1">IF('Rekapitulace stavby'!AN13="Vyplň údaj","",IF('Rekapitulace stavby'!AN13="","",'Rekapitulace stavby'!AN13))</f>
        <v/>
      </c>
      <c r="K19" s="46"/>
    </row>
    <row r="20" spans="2:11" s="1" customFormat="1" ht="18" customHeight="1">
      <c r="B20" s="42"/>
      <c r="C20" s="43"/>
      <c r="D20" s="43"/>
      <c r="E20" s="35" t="str">
        <f ca="1">IF('Rekapitulace stavby'!E14="Vyplň údaj","",IF('Rekapitulace stavby'!E14="","",'Rekapitulace stavby'!E14))</f>
        <v/>
      </c>
      <c r="F20" s="43"/>
      <c r="G20" s="43"/>
      <c r="H20" s="43"/>
      <c r="I20" s="128" t="s">
        <v>757</v>
      </c>
      <c r="J20" s="35" t="str">
        <f ca="1">IF('Rekapitulace stavby'!AN14="Vyplň údaj","",IF('Rekapitulace stavby'!AN14="","",'Rekapitulace stavby'!AN14))</f>
        <v/>
      </c>
      <c r="K20" s="46"/>
    </row>
    <row r="21" spans="2:11" s="1" customFormat="1" ht="6.95" customHeight="1">
      <c r="B21" s="42"/>
      <c r="C21" s="43"/>
      <c r="D21" s="43"/>
      <c r="E21" s="43"/>
      <c r="F21" s="43"/>
      <c r="G21" s="43"/>
      <c r="H21" s="43"/>
      <c r="I21" s="127"/>
      <c r="J21" s="43"/>
      <c r="K21" s="46"/>
    </row>
    <row r="22" spans="2:11" s="1" customFormat="1" ht="14.45" customHeight="1">
      <c r="B22" s="42"/>
      <c r="C22" s="43"/>
      <c r="D22" s="37" t="s">
        <v>761</v>
      </c>
      <c r="E22" s="43"/>
      <c r="F22" s="43"/>
      <c r="G22" s="43"/>
      <c r="H22" s="43"/>
      <c r="I22" s="128" t="s">
        <v>754</v>
      </c>
      <c r="J22" s="35" t="s">
        <v>762</v>
      </c>
      <c r="K22" s="46"/>
    </row>
    <row r="23" spans="2:11" s="1" customFormat="1" ht="18" customHeight="1">
      <c r="B23" s="42"/>
      <c r="C23" s="43"/>
      <c r="D23" s="43"/>
      <c r="E23" s="35" t="s">
        <v>763</v>
      </c>
      <c r="F23" s="43"/>
      <c r="G23" s="43"/>
      <c r="H23" s="43"/>
      <c r="I23" s="128" t="s">
        <v>757</v>
      </c>
      <c r="J23" s="35" t="s">
        <v>764</v>
      </c>
      <c r="K23" s="46"/>
    </row>
    <row r="24" spans="2:11" s="1" customFormat="1" ht="6.95" customHeight="1">
      <c r="B24" s="42"/>
      <c r="C24" s="43"/>
      <c r="D24" s="43"/>
      <c r="E24" s="43"/>
      <c r="F24" s="43"/>
      <c r="G24" s="43"/>
      <c r="H24" s="43"/>
      <c r="I24" s="127"/>
      <c r="J24" s="43"/>
      <c r="K24" s="46"/>
    </row>
    <row r="25" spans="2:11" s="1" customFormat="1" ht="14.45" customHeight="1">
      <c r="B25" s="42"/>
      <c r="C25" s="43"/>
      <c r="D25" s="37" t="s">
        <v>766</v>
      </c>
      <c r="E25" s="43"/>
      <c r="F25" s="43"/>
      <c r="G25" s="43"/>
      <c r="H25" s="43"/>
      <c r="I25" s="127"/>
      <c r="J25" s="43"/>
      <c r="K25" s="46"/>
    </row>
    <row r="26" spans="2:11" s="7" customFormat="1" ht="120" customHeight="1">
      <c r="B26" s="131"/>
      <c r="C26" s="132"/>
      <c r="D26" s="132"/>
      <c r="E26" s="396" t="s">
        <v>847</v>
      </c>
      <c r="F26" s="396"/>
      <c r="G26" s="396"/>
      <c r="H26" s="396"/>
      <c r="I26" s="133"/>
      <c r="J26" s="132"/>
      <c r="K26" s="134"/>
    </row>
    <row r="27" spans="2:11" s="1" customFormat="1" ht="6.95" customHeight="1">
      <c r="B27" s="42"/>
      <c r="C27" s="43"/>
      <c r="D27" s="43"/>
      <c r="E27" s="43"/>
      <c r="F27" s="43"/>
      <c r="G27" s="43"/>
      <c r="H27" s="43"/>
      <c r="I27" s="127"/>
      <c r="J27" s="43"/>
      <c r="K27" s="46"/>
    </row>
    <row r="28" spans="2:11" s="1" customFormat="1" ht="6.95" customHeight="1">
      <c r="B28" s="42"/>
      <c r="C28" s="43"/>
      <c r="D28" s="85"/>
      <c r="E28" s="85"/>
      <c r="F28" s="85"/>
      <c r="G28" s="85"/>
      <c r="H28" s="85"/>
      <c r="I28" s="135"/>
      <c r="J28" s="85"/>
      <c r="K28" s="136"/>
    </row>
    <row r="29" spans="2:11" s="1" customFormat="1" ht="25.35" customHeight="1">
      <c r="B29" s="42"/>
      <c r="C29" s="43"/>
      <c r="D29" s="137" t="s">
        <v>768</v>
      </c>
      <c r="E29" s="43"/>
      <c r="F29" s="43"/>
      <c r="G29" s="43"/>
      <c r="H29" s="43"/>
      <c r="I29" s="127"/>
      <c r="J29" s="138">
        <f>ROUND(J95,2)</f>
        <v>0</v>
      </c>
      <c r="K29" s="46"/>
    </row>
    <row r="30" spans="2:11" s="1" customFormat="1" ht="6.95" customHeight="1">
      <c r="B30" s="42"/>
      <c r="C30" s="43"/>
      <c r="D30" s="85"/>
      <c r="E30" s="85"/>
      <c r="F30" s="85"/>
      <c r="G30" s="85"/>
      <c r="H30" s="85"/>
      <c r="I30" s="135"/>
      <c r="J30" s="85"/>
      <c r="K30" s="136"/>
    </row>
    <row r="31" spans="2:11" s="1" customFormat="1" ht="14.45" customHeight="1">
      <c r="B31" s="42"/>
      <c r="C31" s="43"/>
      <c r="D31" s="43"/>
      <c r="E31" s="43"/>
      <c r="F31" s="47" t="s">
        <v>770</v>
      </c>
      <c r="G31" s="43"/>
      <c r="H31" s="43"/>
      <c r="I31" s="139" t="s">
        <v>769</v>
      </c>
      <c r="J31" s="47" t="s">
        <v>771</v>
      </c>
      <c r="K31" s="46"/>
    </row>
    <row r="32" spans="2:11" s="1" customFormat="1" ht="14.45" customHeight="1">
      <c r="B32" s="42"/>
      <c r="C32" s="43"/>
      <c r="D32" s="50" t="s">
        <v>772</v>
      </c>
      <c r="E32" s="50" t="s">
        <v>773</v>
      </c>
      <c r="F32" s="140">
        <f>ROUND(SUM(BE95:BE307), 2)</f>
        <v>0</v>
      </c>
      <c r="G32" s="43"/>
      <c r="H32" s="43"/>
      <c r="I32" s="141">
        <v>0.21</v>
      </c>
      <c r="J32" s="140">
        <f>ROUND(ROUND((SUM(BE95:BE307)), 2)*I32, 2)</f>
        <v>0</v>
      </c>
      <c r="K32" s="46"/>
    </row>
    <row r="33" spans="2:11" s="1" customFormat="1" ht="14.45" customHeight="1">
      <c r="B33" s="42"/>
      <c r="C33" s="43"/>
      <c r="D33" s="43"/>
      <c r="E33" s="50" t="s">
        <v>774</v>
      </c>
      <c r="F33" s="140">
        <f>ROUND(SUM(BF95:BF307), 2)</f>
        <v>0</v>
      </c>
      <c r="G33" s="43"/>
      <c r="H33" s="43"/>
      <c r="I33" s="141">
        <v>0.15</v>
      </c>
      <c r="J33" s="140">
        <f>ROUND(ROUND((SUM(BF95:BF307)), 2)*I33, 2)</f>
        <v>0</v>
      </c>
      <c r="K33" s="46"/>
    </row>
    <row r="34" spans="2:11" s="1" customFormat="1" ht="14.45" hidden="1" customHeight="1">
      <c r="B34" s="42"/>
      <c r="C34" s="43"/>
      <c r="D34" s="43"/>
      <c r="E34" s="50" t="s">
        <v>775</v>
      </c>
      <c r="F34" s="140">
        <f>ROUND(SUM(BG95:BG307), 2)</f>
        <v>0</v>
      </c>
      <c r="G34" s="43"/>
      <c r="H34" s="43"/>
      <c r="I34" s="141">
        <v>0.21</v>
      </c>
      <c r="J34" s="140">
        <v>0</v>
      </c>
      <c r="K34" s="46"/>
    </row>
    <row r="35" spans="2:11" s="1" customFormat="1" ht="14.45" hidden="1" customHeight="1">
      <c r="B35" s="42"/>
      <c r="C35" s="43"/>
      <c r="D35" s="43"/>
      <c r="E35" s="50" t="s">
        <v>776</v>
      </c>
      <c r="F35" s="140">
        <f>ROUND(SUM(BH95:BH307), 2)</f>
        <v>0</v>
      </c>
      <c r="G35" s="43"/>
      <c r="H35" s="43"/>
      <c r="I35" s="141">
        <v>0.15</v>
      </c>
      <c r="J35" s="140">
        <v>0</v>
      </c>
      <c r="K35" s="46"/>
    </row>
    <row r="36" spans="2:11" s="1" customFormat="1" ht="14.45" hidden="1" customHeight="1">
      <c r="B36" s="42"/>
      <c r="C36" s="43"/>
      <c r="D36" s="43"/>
      <c r="E36" s="50" t="s">
        <v>777</v>
      </c>
      <c r="F36" s="140">
        <f>ROUND(SUM(BI95:BI307), 2)</f>
        <v>0</v>
      </c>
      <c r="G36" s="43"/>
      <c r="H36" s="43"/>
      <c r="I36" s="141">
        <v>0</v>
      </c>
      <c r="J36" s="140">
        <v>0</v>
      </c>
      <c r="K36" s="46"/>
    </row>
    <row r="37" spans="2:11" s="1" customFormat="1" ht="6.95" customHeight="1">
      <c r="B37" s="42"/>
      <c r="C37" s="43"/>
      <c r="D37" s="43"/>
      <c r="E37" s="43"/>
      <c r="F37" s="43"/>
      <c r="G37" s="43"/>
      <c r="H37" s="43"/>
      <c r="I37" s="127"/>
      <c r="J37" s="43"/>
      <c r="K37" s="46"/>
    </row>
    <row r="38" spans="2:11" s="1" customFormat="1" ht="25.35" customHeight="1">
      <c r="B38" s="42"/>
      <c r="C38" s="52"/>
      <c r="D38" s="53" t="s">
        <v>778</v>
      </c>
      <c r="E38" s="54"/>
      <c r="F38" s="54"/>
      <c r="G38" s="142" t="s">
        <v>779</v>
      </c>
      <c r="H38" s="55" t="s">
        <v>780</v>
      </c>
      <c r="I38" s="143"/>
      <c r="J38" s="144">
        <f>SUM(J29:J36)</f>
        <v>0</v>
      </c>
      <c r="K38" s="145"/>
    </row>
    <row r="39" spans="2:11" s="1" customFormat="1" ht="14.45" customHeight="1">
      <c r="B39" s="57"/>
      <c r="C39" s="58"/>
      <c r="D39" s="58"/>
      <c r="E39" s="58"/>
      <c r="F39" s="58"/>
      <c r="G39" s="58"/>
      <c r="H39" s="58"/>
      <c r="I39" s="146"/>
      <c r="J39" s="58"/>
      <c r="K39" s="59"/>
    </row>
    <row r="43" spans="2:11" s="1" customFormat="1" ht="6.95" customHeight="1">
      <c r="B43" s="147"/>
      <c r="C43" s="148"/>
      <c r="D43" s="148"/>
      <c r="E43" s="148"/>
      <c r="F43" s="148"/>
      <c r="G43" s="148"/>
      <c r="H43" s="148"/>
      <c r="I43" s="149"/>
      <c r="J43" s="148"/>
      <c r="K43" s="150"/>
    </row>
    <row r="44" spans="2:11" s="1" customFormat="1" ht="36.950000000000003" customHeight="1">
      <c r="B44" s="42"/>
      <c r="C44" s="30" t="s">
        <v>848</v>
      </c>
      <c r="D44" s="43"/>
      <c r="E44" s="43"/>
      <c r="F44" s="43"/>
      <c r="G44" s="43"/>
      <c r="H44" s="43"/>
      <c r="I44" s="127"/>
      <c r="J44" s="43"/>
      <c r="K44" s="46"/>
    </row>
    <row r="45" spans="2:11" s="1" customFormat="1" ht="6.95" customHeight="1">
      <c r="B45" s="42"/>
      <c r="C45" s="43"/>
      <c r="D45" s="43"/>
      <c r="E45" s="43"/>
      <c r="F45" s="43"/>
      <c r="G45" s="43"/>
      <c r="H45" s="43"/>
      <c r="I45" s="127"/>
      <c r="J45" s="43"/>
      <c r="K45" s="46"/>
    </row>
    <row r="46" spans="2:11" s="1" customFormat="1" ht="14.45" customHeight="1">
      <c r="B46" s="42"/>
      <c r="C46" s="37" t="s">
        <v>736</v>
      </c>
      <c r="D46" s="43"/>
      <c r="E46" s="43"/>
      <c r="F46" s="43"/>
      <c r="G46" s="43"/>
      <c r="H46" s="43"/>
      <c r="I46" s="127"/>
      <c r="J46" s="43"/>
      <c r="K46" s="46"/>
    </row>
    <row r="47" spans="2:11" s="1" customFormat="1" ht="22.5" customHeight="1">
      <c r="B47" s="42"/>
      <c r="C47" s="43"/>
      <c r="D47" s="43"/>
      <c r="E47" s="400" t="str">
        <f>E7</f>
        <v>ČOV Olomouc - Rekonstrukce dmýcharny včetně rozvodny</v>
      </c>
      <c r="F47" s="405"/>
      <c r="G47" s="405"/>
      <c r="H47" s="405"/>
      <c r="I47" s="127"/>
      <c r="J47" s="43"/>
      <c r="K47" s="46"/>
    </row>
    <row r="48" spans="2:11" ht="15">
      <c r="B48" s="28"/>
      <c r="C48" s="37" t="s">
        <v>843</v>
      </c>
      <c r="D48" s="29"/>
      <c r="E48" s="29"/>
      <c r="F48" s="29"/>
      <c r="G48" s="29"/>
      <c r="H48" s="29"/>
      <c r="I48" s="126"/>
      <c r="J48" s="29"/>
      <c r="K48" s="31"/>
    </row>
    <row r="49" spans="2:47" s="1" customFormat="1" ht="22.5" customHeight="1">
      <c r="B49" s="42"/>
      <c r="C49" s="43"/>
      <c r="D49" s="43"/>
      <c r="E49" s="400" t="s">
        <v>1831</v>
      </c>
      <c r="F49" s="401"/>
      <c r="G49" s="401"/>
      <c r="H49" s="401"/>
      <c r="I49" s="127"/>
      <c r="J49" s="43"/>
      <c r="K49" s="46"/>
    </row>
    <row r="50" spans="2:47" s="1" customFormat="1" ht="14.45" customHeight="1">
      <c r="B50" s="42"/>
      <c r="C50" s="37" t="s">
        <v>845</v>
      </c>
      <c r="D50" s="43"/>
      <c r="E50" s="43"/>
      <c r="F50" s="43"/>
      <c r="G50" s="43"/>
      <c r="H50" s="43"/>
      <c r="I50" s="127"/>
      <c r="J50" s="43"/>
      <c r="K50" s="46"/>
    </row>
    <row r="51" spans="2:47" s="1" customFormat="1" ht="23.25" customHeight="1">
      <c r="B51" s="42"/>
      <c r="C51" s="43"/>
      <c r="D51" s="43"/>
      <c r="E51" s="402" t="str">
        <f>E11</f>
        <v>001 - D.1 - Stavební úpravy</v>
      </c>
      <c r="F51" s="401"/>
      <c r="G51" s="401"/>
      <c r="H51" s="401"/>
      <c r="I51" s="127"/>
      <c r="J51" s="43"/>
      <c r="K51" s="46"/>
    </row>
    <row r="52" spans="2:47" s="1" customFormat="1" ht="6.95" customHeight="1">
      <c r="B52" s="42"/>
      <c r="C52" s="43"/>
      <c r="D52" s="43"/>
      <c r="E52" s="43"/>
      <c r="F52" s="43"/>
      <c r="G52" s="43"/>
      <c r="H52" s="43"/>
      <c r="I52" s="127"/>
      <c r="J52" s="43"/>
      <c r="K52" s="46"/>
    </row>
    <row r="53" spans="2:47" s="1" customFormat="1" ht="18" customHeight="1">
      <c r="B53" s="42"/>
      <c r="C53" s="37" t="s">
        <v>743</v>
      </c>
      <c r="D53" s="43"/>
      <c r="E53" s="43"/>
      <c r="F53" s="35" t="str">
        <f>F14</f>
        <v>Olomouc</v>
      </c>
      <c r="G53" s="43"/>
      <c r="H53" s="43"/>
      <c r="I53" s="128" t="s">
        <v>745</v>
      </c>
      <c r="J53" s="129" t="str">
        <f>IF(J14="","",J14)</f>
        <v>28.6.2016</v>
      </c>
      <c r="K53" s="46"/>
    </row>
    <row r="54" spans="2:47" s="1" customFormat="1" ht="6.95" customHeight="1">
      <c r="B54" s="42"/>
      <c r="C54" s="43"/>
      <c r="D54" s="43"/>
      <c r="E54" s="43"/>
      <c r="F54" s="43"/>
      <c r="G54" s="43"/>
      <c r="H54" s="43"/>
      <c r="I54" s="127"/>
      <c r="J54" s="43"/>
      <c r="K54" s="46"/>
    </row>
    <row r="55" spans="2:47" s="1" customFormat="1" ht="15">
      <c r="B55" s="42"/>
      <c r="C55" s="37" t="s">
        <v>753</v>
      </c>
      <c r="D55" s="43"/>
      <c r="E55" s="43"/>
      <c r="F55" s="35" t="str">
        <f>E17</f>
        <v>Statutární město Olomouc, Horní nám. 583, 779 11</v>
      </c>
      <c r="G55" s="43"/>
      <c r="H55" s="43"/>
      <c r="I55" s="128" t="s">
        <v>761</v>
      </c>
      <c r="J55" s="35" t="str">
        <f>E23</f>
        <v>Sweco Hydroprojekt a.s., divize Morava</v>
      </c>
      <c r="K55" s="46"/>
    </row>
    <row r="56" spans="2:47" s="1" customFormat="1" ht="14.45" customHeight="1">
      <c r="B56" s="42"/>
      <c r="C56" s="37" t="s">
        <v>759</v>
      </c>
      <c r="D56" s="43"/>
      <c r="E56" s="43"/>
      <c r="F56" s="35" t="str">
        <f>IF(E20="","",E20)</f>
        <v/>
      </c>
      <c r="G56" s="43"/>
      <c r="H56" s="43"/>
      <c r="I56" s="127"/>
      <c r="J56" s="43"/>
      <c r="K56" s="46"/>
    </row>
    <row r="57" spans="2:47" s="1" customFormat="1" ht="10.35" customHeight="1">
      <c r="B57" s="42"/>
      <c r="C57" s="43"/>
      <c r="D57" s="43"/>
      <c r="E57" s="43"/>
      <c r="F57" s="43"/>
      <c r="G57" s="43"/>
      <c r="H57" s="43"/>
      <c r="I57" s="127"/>
      <c r="J57" s="43"/>
      <c r="K57" s="46"/>
    </row>
    <row r="58" spans="2:47" s="1" customFormat="1" ht="29.25" customHeight="1">
      <c r="B58" s="42"/>
      <c r="C58" s="151" t="s">
        <v>849</v>
      </c>
      <c r="D58" s="52"/>
      <c r="E58" s="52"/>
      <c r="F58" s="52"/>
      <c r="G58" s="52"/>
      <c r="H58" s="52"/>
      <c r="I58" s="152"/>
      <c r="J58" s="153" t="s">
        <v>850</v>
      </c>
      <c r="K58" s="56"/>
    </row>
    <row r="59" spans="2:47" s="1" customFormat="1" ht="10.35" customHeight="1">
      <c r="B59" s="42"/>
      <c r="C59" s="43"/>
      <c r="D59" s="43"/>
      <c r="E59" s="43"/>
      <c r="F59" s="43"/>
      <c r="G59" s="43"/>
      <c r="H59" s="43"/>
      <c r="I59" s="127"/>
      <c r="J59" s="43"/>
      <c r="K59" s="46"/>
    </row>
    <row r="60" spans="2:47" s="1" customFormat="1" ht="29.25" customHeight="1">
      <c r="B60" s="42"/>
      <c r="C60" s="154" t="s">
        <v>851</v>
      </c>
      <c r="D60" s="43"/>
      <c r="E60" s="43"/>
      <c r="F60" s="43"/>
      <c r="G60" s="43"/>
      <c r="H60" s="43"/>
      <c r="I60" s="127"/>
      <c r="J60" s="138">
        <f>J95</f>
        <v>0</v>
      </c>
      <c r="K60" s="46"/>
      <c r="AU60" s="24" t="s">
        <v>852</v>
      </c>
    </row>
    <row r="61" spans="2:47" s="8" customFormat="1" ht="24.95" customHeight="1">
      <c r="B61" s="155"/>
      <c r="C61" s="156"/>
      <c r="D61" s="157" t="s">
        <v>853</v>
      </c>
      <c r="E61" s="160"/>
      <c r="F61" s="160"/>
      <c r="G61" s="160"/>
      <c r="H61" s="160"/>
      <c r="I61" s="161"/>
      <c r="J61" s="162">
        <f>J96</f>
        <v>0</v>
      </c>
      <c r="K61" s="163"/>
    </row>
    <row r="62" spans="2:47" s="9" customFormat="1" ht="19.899999999999999" customHeight="1">
      <c r="B62" s="164"/>
      <c r="C62" s="165"/>
      <c r="D62" s="166" t="s">
        <v>1833</v>
      </c>
      <c r="E62" s="167"/>
      <c r="F62" s="167"/>
      <c r="G62" s="167"/>
      <c r="H62" s="167"/>
      <c r="I62" s="168"/>
      <c r="J62" s="169">
        <f>J97</f>
        <v>0</v>
      </c>
      <c r="K62" s="170"/>
    </row>
    <row r="63" spans="2:47" s="9" customFormat="1" ht="19.899999999999999" customHeight="1">
      <c r="B63" s="164"/>
      <c r="C63" s="165"/>
      <c r="D63" s="166" t="s">
        <v>1834</v>
      </c>
      <c r="E63" s="167"/>
      <c r="F63" s="167"/>
      <c r="G63" s="167"/>
      <c r="H63" s="167"/>
      <c r="I63" s="168"/>
      <c r="J63" s="169">
        <f>J114</f>
        <v>0</v>
      </c>
      <c r="K63" s="170"/>
    </row>
    <row r="64" spans="2:47" s="9" customFormat="1" ht="19.899999999999999" customHeight="1">
      <c r="B64" s="164"/>
      <c r="C64" s="165"/>
      <c r="D64" s="166" t="s">
        <v>1835</v>
      </c>
      <c r="E64" s="167"/>
      <c r="F64" s="167"/>
      <c r="G64" s="167"/>
      <c r="H64" s="167"/>
      <c r="I64" s="168"/>
      <c r="J64" s="169">
        <f>J171</f>
        <v>0</v>
      </c>
      <c r="K64" s="170"/>
    </row>
    <row r="65" spans="2:12" s="9" customFormat="1" ht="19.899999999999999" customHeight="1">
      <c r="B65" s="164"/>
      <c r="C65" s="165"/>
      <c r="D65" s="166" t="s">
        <v>854</v>
      </c>
      <c r="E65" s="167"/>
      <c r="F65" s="167"/>
      <c r="G65" s="167"/>
      <c r="H65" s="167"/>
      <c r="I65" s="168"/>
      <c r="J65" s="169">
        <f>J246</f>
        <v>0</v>
      </c>
      <c r="K65" s="170"/>
    </row>
    <row r="66" spans="2:12" s="9" customFormat="1" ht="19.899999999999999" customHeight="1">
      <c r="B66" s="164"/>
      <c r="C66" s="165"/>
      <c r="D66" s="166" t="s">
        <v>1836</v>
      </c>
      <c r="E66" s="167"/>
      <c r="F66" s="167"/>
      <c r="G66" s="167"/>
      <c r="H66" s="167"/>
      <c r="I66" s="168"/>
      <c r="J66" s="169">
        <f>J257</f>
        <v>0</v>
      </c>
      <c r="K66" s="170"/>
    </row>
    <row r="67" spans="2:12" s="8" customFormat="1" ht="24.95" customHeight="1">
      <c r="B67" s="155"/>
      <c r="C67" s="156"/>
      <c r="D67" s="157" t="s">
        <v>157</v>
      </c>
      <c r="E67" s="160"/>
      <c r="F67" s="160"/>
      <c r="G67" s="160"/>
      <c r="H67" s="160"/>
      <c r="I67" s="161"/>
      <c r="J67" s="162">
        <f>J260</f>
        <v>0</v>
      </c>
      <c r="K67" s="163"/>
    </row>
    <row r="68" spans="2:12" s="9" customFormat="1" ht="19.899999999999999" customHeight="1">
      <c r="B68" s="164"/>
      <c r="C68" s="165"/>
      <c r="D68" s="166" t="s">
        <v>1837</v>
      </c>
      <c r="E68" s="167"/>
      <c r="F68" s="167"/>
      <c r="G68" s="167"/>
      <c r="H68" s="167"/>
      <c r="I68" s="168"/>
      <c r="J68" s="169">
        <f>J261</f>
        <v>0</v>
      </c>
      <c r="K68" s="170"/>
    </row>
    <row r="69" spans="2:12" s="9" customFormat="1" ht="19.899999999999999" customHeight="1">
      <c r="B69" s="164"/>
      <c r="C69" s="165"/>
      <c r="D69" s="166" t="s">
        <v>1838</v>
      </c>
      <c r="E69" s="167"/>
      <c r="F69" s="167"/>
      <c r="G69" s="167"/>
      <c r="H69" s="167"/>
      <c r="I69" s="168"/>
      <c r="J69" s="169">
        <f>J272</f>
        <v>0</v>
      </c>
      <c r="K69" s="170"/>
    </row>
    <row r="70" spans="2:12" s="9" customFormat="1" ht="19.899999999999999" customHeight="1">
      <c r="B70" s="164"/>
      <c r="C70" s="165"/>
      <c r="D70" s="166" t="s">
        <v>1839</v>
      </c>
      <c r="E70" s="167"/>
      <c r="F70" s="167"/>
      <c r="G70" s="167"/>
      <c r="H70" s="167"/>
      <c r="I70" s="168"/>
      <c r="J70" s="169">
        <f>J283</f>
        <v>0</v>
      </c>
      <c r="K70" s="170"/>
    </row>
    <row r="71" spans="2:12" s="9" customFormat="1" ht="19.899999999999999" customHeight="1">
      <c r="B71" s="164"/>
      <c r="C71" s="165"/>
      <c r="D71" s="166" t="s">
        <v>1840</v>
      </c>
      <c r="E71" s="167"/>
      <c r="F71" s="167"/>
      <c r="G71" s="167"/>
      <c r="H71" s="167"/>
      <c r="I71" s="168"/>
      <c r="J71" s="169">
        <f>J291</f>
        <v>0</v>
      </c>
      <c r="K71" s="170"/>
    </row>
    <row r="72" spans="2:12" s="8" customFormat="1" ht="24.95" customHeight="1">
      <c r="B72" s="155"/>
      <c r="C72" s="156"/>
      <c r="D72" s="157" t="s">
        <v>855</v>
      </c>
      <c r="E72" s="160"/>
      <c r="F72" s="160"/>
      <c r="G72" s="160"/>
      <c r="H72" s="160"/>
      <c r="I72" s="161"/>
      <c r="J72" s="162">
        <f>J298</f>
        <v>0</v>
      </c>
      <c r="K72" s="163"/>
    </row>
    <row r="73" spans="2:12" s="9" customFormat="1" ht="19.899999999999999" customHeight="1">
      <c r="B73" s="164"/>
      <c r="C73" s="165"/>
      <c r="D73" s="166" t="s">
        <v>1841</v>
      </c>
      <c r="E73" s="167"/>
      <c r="F73" s="167"/>
      <c r="G73" s="167"/>
      <c r="H73" s="167"/>
      <c r="I73" s="168"/>
      <c r="J73" s="169">
        <f>J299</f>
        <v>0</v>
      </c>
      <c r="K73" s="170"/>
    </row>
    <row r="74" spans="2:12" s="1" customFormat="1" ht="21.75" customHeight="1">
      <c r="B74" s="42"/>
      <c r="C74" s="43"/>
      <c r="D74" s="43"/>
      <c r="E74" s="43"/>
      <c r="F74" s="43"/>
      <c r="G74" s="43"/>
      <c r="H74" s="43"/>
      <c r="I74" s="127"/>
      <c r="J74" s="43"/>
      <c r="K74" s="46"/>
    </row>
    <row r="75" spans="2:12" s="1" customFormat="1" ht="6.95" customHeight="1">
      <c r="B75" s="57"/>
      <c r="C75" s="58"/>
      <c r="D75" s="58"/>
      <c r="E75" s="58"/>
      <c r="F75" s="58"/>
      <c r="G75" s="58"/>
      <c r="H75" s="58"/>
      <c r="I75" s="146"/>
      <c r="J75" s="58"/>
      <c r="K75" s="59"/>
    </row>
    <row r="79" spans="2:12" s="1" customFormat="1" ht="6.95" customHeight="1">
      <c r="B79" s="60"/>
      <c r="C79" s="61"/>
      <c r="D79" s="61"/>
      <c r="E79" s="61"/>
      <c r="F79" s="61"/>
      <c r="G79" s="61"/>
      <c r="H79" s="61"/>
      <c r="I79" s="149"/>
      <c r="J79" s="61"/>
      <c r="K79" s="61"/>
      <c r="L79" s="62"/>
    </row>
    <row r="80" spans="2:12" s="1" customFormat="1" ht="36.950000000000003" customHeight="1">
      <c r="B80" s="42"/>
      <c r="C80" s="63" t="s">
        <v>858</v>
      </c>
      <c r="D80" s="64"/>
      <c r="E80" s="64"/>
      <c r="F80" s="64"/>
      <c r="G80" s="64"/>
      <c r="H80" s="64"/>
      <c r="I80" s="171"/>
      <c r="J80" s="64"/>
      <c r="K80" s="64"/>
      <c r="L80" s="62"/>
    </row>
    <row r="81" spans="2:63" s="1" customFormat="1" ht="6.95" customHeight="1">
      <c r="B81" s="42"/>
      <c r="C81" s="64"/>
      <c r="D81" s="64"/>
      <c r="E81" s="64"/>
      <c r="F81" s="64"/>
      <c r="G81" s="64"/>
      <c r="H81" s="64"/>
      <c r="I81" s="171"/>
      <c r="J81" s="64"/>
      <c r="K81" s="64"/>
      <c r="L81" s="62"/>
    </row>
    <row r="82" spans="2:63" s="1" customFormat="1" ht="14.45" customHeight="1">
      <c r="B82" s="42"/>
      <c r="C82" s="66" t="s">
        <v>736</v>
      </c>
      <c r="D82" s="64"/>
      <c r="E82" s="64"/>
      <c r="F82" s="64"/>
      <c r="G82" s="64"/>
      <c r="H82" s="64"/>
      <c r="I82" s="171"/>
      <c r="J82" s="64"/>
      <c r="K82" s="64"/>
      <c r="L82" s="62"/>
    </row>
    <row r="83" spans="2:63" s="1" customFormat="1" ht="22.5" customHeight="1">
      <c r="B83" s="42"/>
      <c r="C83" s="64"/>
      <c r="D83" s="64"/>
      <c r="E83" s="403" t="str">
        <f>E7</f>
        <v>ČOV Olomouc - Rekonstrukce dmýcharny včetně rozvodny</v>
      </c>
      <c r="F83" s="406"/>
      <c r="G83" s="406"/>
      <c r="H83" s="406"/>
      <c r="I83" s="171"/>
      <c r="J83" s="64"/>
      <c r="K83" s="64"/>
      <c r="L83" s="62"/>
    </row>
    <row r="84" spans="2:63" ht="15">
      <c r="B84" s="28"/>
      <c r="C84" s="66" t="s">
        <v>843</v>
      </c>
      <c r="D84" s="172"/>
      <c r="E84" s="172"/>
      <c r="F84" s="172"/>
      <c r="G84" s="172"/>
      <c r="H84" s="172"/>
      <c r="J84" s="172"/>
      <c r="K84" s="172"/>
      <c r="L84" s="173"/>
    </row>
    <row r="85" spans="2:63" s="1" customFormat="1" ht="22.5" customHeight="1">
      <c r="B85" s="42"/>
      <c r="C85" s="64"/>
      <c r="D85" s="64"/>
      <c r="E85" s="403" t="s">
        <v>1831</v>
      </c>
      <c r="F85" s="404"/>
      <c r="G85" s="404"/>
      <c r="H85" s="404"/>
      <c r="I85" s="171"/>
      <c r="J85" s="64"/>
      <c r="K85" s="64"/>
      <c r="L85" s="62"/>
    </row>
    <row r="86" spans="2:63" s="1" customFormat="1" ht="14.45" customHeight="1">
      <c r="B86" s="42"/>
      <c r="C86" s="66" t="s">
        <v>845</v>
      </c>
      <c r="D86" s="64"/>
      <c r="E86" s="64"/>
      <c r="F86" s="64"/>
      <c r="G86" s="64"/>
      <c r="H86" s="64"/>
      <c r="I86" s="171"/>
      <c r="J86" s="64"/>
      <c r="K86" s="64"/>
      <c r="L86" s="62"/>
    </row>
    <row r="87" spans="2:63" s="1" customFormat="1" ht="23.25" customHeight="1">
      <c r="B87" s="42"/>
      <c r="C87" s="64"/>
      <c r="D87" s="64"/>
      <c r="E87" s="381" t="str">
        <f>E11</f>
        <v>001 - D.1 - Stavební úpravy</v>
      </c>
      <c r="F87" s="404"/>
      <c r="G87" s="404"/>
      <c r="H87" s="404"/>
      <c r="I87" s="171"/>
      <c r="J87" s="64"/>
      <c r="K87" s="64"/>
      <c r="L87" s="62"/>
    </row>
    <row r="88" spans="2:63" s="1" customFormat="1" ht="6.95" customHeight="1">
      <c r="B88" s="42"/>
      <c r="C88" s="64"/>
      <c r="D88" s="64"/>
      <c r="E88" s="64"/>
      <c r="F88" s="64"/>
      <c r="G88" s="64"/>
      <c r="H88" s="64"/>
      <c r="I88" s="171"/>
      <c r="J88" s="64"/>
      <c r="K88" s="64"/>
      <c r="L88" s="62"/>
    </row>
    <row r="89" spans="2:63" s="1" customFormat="1" ht="18" customHeight="1">
      <c r="B89" s="42"/>
      <c r="C89" s="66" t="s">
        <v>743</v>
      </c>
      <c r="D89" s="64"/>
      <c r="E89" s="64"/>
      <c r="F89" s="174" t="str">
        <f>F14</f>
        <v>Olomouc</v>
      </c>
      <c r="G89" s="64"/>
      <c r="H89" s="64"/>
      <c r="I89" s="175" t="s">
        <v>745</v>
      </c>
      <c r="J89" s="74" t="str">
        <f>IF(J14="","",J14)</f>
        <v>28.6.2016</v>
      </c>
      <c r="K89" s="64"/>
      <c r="L89" s="62"/>
    </row>
    <row r="90" spans="2:63" s="1" customFormat="1" ht="6.95" customHeight="1">
      <c r="B90" s="42"/>
      <c r="C90" s="64"/>
      <c r="D90" s="64"/>
      <c r="E90" s="64"/>
      <c r="F90" s="64"/>
      <c r="G90" s="64"/>
      <c r="H90" s="64"/>
      <c r="I90" s="171"/>
      <c r="J90" s="64"/>
      <c r="K90" s="64"/>
      <c r="L90" s="62"/>
    </row>
    <row r="91" spans="2:63" s="1" customFormat="1" ht="15">
      <c r="B91" s="42"/>
      <c r="C91" s="66" t="s">
        <v>753</v>
      </c>
      <c r="D91" s="64"/>
      <c r="E91" s="64"/>
      <c r="F91" s="174" t="str">
        <f>E17</f>
        <v>Statutární město Olomouc, Horní nám. 583, 779 11</v>
      </c>
      <c r="G91" s="64"/>
      <c r="H91" s="64"/>
      <c r="I91" s="175" t="s">
        <v>761</v>
      </c>
      <c r="J91" s="174" t="str">
        <f>E23</f>
        <v>Sweco Hydroprojekt a.s., divize Morava</v>
      </c>
      <c r="K91" s="64"/>
      <c r="L91" s="62"/>
    </row>
    <row r="92" spans="2:63" s="1" customFormat="1" ht="14.45" customHeight="1">
      <c r="B92" s="42"/>
      <c r="C92" s="66" t="s">
        <v>759</v>
      </c>
      <c r="D92" s="64"/>
      <c r="E92" s="64"/>
      <c r="F92" s="174" t="str">
        <f>IF(E20="","",E20)</f>
        <v/>
      </c>
      <c r="G92" s="64"/>
      <c r="H92" s="64"/>
      <c r="I92" s="171"/>
      <c r="J92" s="64"/>
      <c r="K92" s="64"/>
      <c r="L92" s="62"/>
    </row>
    <row r="93" spans="2:63" s="1" customFormat="1" ht="10.35" customHeight="1">
      <c r="B93" s="42"/>
      <c r="C93" s="64"/>
      <c r="D93" s="64"/>
      <c r="E93" s="64"/>
      <c r="F93" s="64"/>
      <c r="G93" s="64"/>
      <c r="H93" s="64"/>
      <c r="I93" s="171"/>
      <c r="J93" s="64"/>
      <c r="K93" s="64"/>
      <c r="L93" s="62"/>
    </row>
    <row r="94" spans="2:63" s="10" customFormat="1" ht="29.25" customHeight="1">
      <c r="B94" s="176"/>
      <c r="C94" s="177" t="s">
        <v>859</v>
      </c>
      <c r="D94" s="178" t="s">
        <v>787</v>
      </c>
      <c r="E94" s="178" t="s">
        <v>783</v>
      </c>
      <c r="F94" s="178" t="s">
        <v>860</v>
      </c>
      <c r="G94" s="178" t="s">
        <v>861</v>
      </c>
      <c r="H94" s="178" t="s">
        <v>862</v>
      </c>
      <c r="I94" s="179" t="s">
        <v>863</v>
      </c>
      <c r="J94" s="178" t="s">
        <v>850</v>
      </c>
      <c r="K94" s="180" t="s">
        <v>864</v>
      </c>
      <c r="L94" s="181"/>
      <c r="M94" s="81" t="s">
        <v>865</v>
      </c>
      <c r="N94" s="82" t="s">
        <v>772</v>
      </c>
      <c r="O94" s="82" t="s">
        <v>866</v>
      </c>
      <c r="P94" s="82" t="s">
        <v>867</v>
      </c>
      <c r="Q94" s="82" t="s">
        <v>868</v>
      </c>
      <c r="R94" s="82" t="s">
        <v>869</v>
      </c>
      <c r="S94" s="82" t="s">
        <v>870</v>
      </c>
      <c r="T94" s="83" t="s">
        <v>871</v>
      </c>
    </row>
    <row r="95" spans="2:63" s="1" customFormat="1" ht="29.25" customHeight="1">
      <c r="B95" s="42"/>
      <c r="C95" s="87" t="s">
        <v>851</v>
      </c>
      <c r="D95" s="64"/>
      <c r="E95" s="64"/>
      <c r="F95" s="64"/>
      <c r="G95" s="64"/>
      <c r="H95" s="64"/>
      <c r="I95" s="171"/>
      <c r="J95" s="182">
        <f>BK95</f>
        <v>0</v>
      </c>
      <c r="K95" s="64"/>
      <c r="L95" s="62"/>
      <c r="M95" s="84"/>
      <c r="N95" s="85"/>
      <c r="O95" s="85"/>
      <c r="P95" s="183">
        <f>P96+P260+P298</f>
        <v>0</v>
      </c>
      <c r="Q95" s="85"/>
      <c r="R95" s="183">
        <f>R96+R260+R298</f>
        <v>2.8502036800000004</v>
      </c>
      <c r="S95" s="85"/>
      <c r="T95" s="184">
        <f>T96+T260+T298</f>
        <v>3.8156999999999996</v>
      </c>
      <c r="AT95" s="24" t="s">
        <v>802</v>
      </c>
      <c r="AU95" s="24" t="s">
        <v>852</v>
      </c>
      <c r="BK95" s="185">
        <f>BK96+BK260+BK298</f>
        <v>0</v>
      </c>
    </row>
    <row r="96" spans="2:63" s="11" customFormat="1" ht="37.35" customHeight="1">
      <c r="B96" s="186"/>
      <c r="C96" s="187"/>
      <c r="D96" s="188" t="s">
        <v>802</v>
      </c>
      <c r="E96" s="189" t="s">
        <v>872</v>
      </c>
      <c r="F96" s="189" t="s">
        <v>873</v>
      </c>
      <c r="G96" s="187"/>
      <c r="H96" s="187"/>
      <c r="I96" s="190"/>
      <c r="J96" s="191">
        <f>BK96</f>
        <v>0</v>
      </c>
      <c r="K96" s="187"/>
      <c r="L96" s="192"/>
      <c r="M96" s="193"/>
      <c r="N96" s="194"/>
      <c r="O96" s="194"/>
      <c r="P96" s="195">
        <f>P97+P114+P171+P246+P257</f>
        <v>0</v>
      </c>
      <c r="Q96" s="194"/>
      <c r="R96" s="195">
        <f>R97+R114+R171+R246+R257</f>
        <v>2.8458566800000002</v>
      </c>
      <c r="S96" s="194"/>
      <c r="T96" s="196">
        <f>T97+T114+T171+T246+T257</f>
        <v>3.8156999999999996</v>
      </c>
      <c r="AR96" s="197" t="s">
        <v>810</v>
      </c>
      <c r="AT96" s="198" t="s">
        <v>802</v>
      </c>
      <c r="AU96" s="198" t="s">
        <v>803</v>
      </c>
      <c r="AY96" s="197" t="s">
        <v>874</v>
      </c>
      <c r="BK96" s="199">
        <f>BK97+BK114+BK171+BK246+BK257</f>
        <v>0</v>
      </c>
    </row>
    <row r="97" spans="2:65" s="11" customFormat="1" ht="19.899999999999999" customHeight="1">
      <c r="B97" s="186"/>
      <c r="C97" s="187"/>
      <c r="D97" s="200" t="s">
        <v>802</v>
      </c>
      <c r="E97" s="201" t="s">
        <v>892</v>
      </c>
      <c r="F97" s="201" t="s">
        <v>1842</v>
      </c>
      <c r="G97" s="187"/>
      <c r="H97" s="187"/>
      <c r="I97" s="190"/>
      <c r="J97" s="202">
        <f>BK97</f>
        <v>0</v>
      </c>
      <c r="K97" s="187"/>
      <c r="L97" s="192"/>
      <c r="M97" s="193"/>
      <c r="N97" s="194"/>
      <c r="O97" s="194"/>
      <c r="P97" s="195">
        <f>SUM(P98:P113)</f>
        <v>0</v>
      </c>
      <c r="Q97" s="194"/>
      <c r="R97" s="195">
        <f>SUM(R98:R113)</f>
        <v>0.80573048000000003</v>
      </c>
      <c r="S97" s="194"/>
      <c r="T97" s="196">
        <f>SUM(T98:T113)</f>
        <v>0</v>
      </c>
      <c r="AR97" s="197" t="s">
        <v>810</v>
      </c>
      <c r="AT97" s="198" t="s">
        <v>802</v>
      </c>
      <c r="AU97" s="198" t="s">
        <v>810</v>
      </c>
      <c r="AY97" s="197" t="s">
        <v>874</v>
      </c>
      <c r="BK97" s="199">
        <f>SUM(BK98:BK113)</f>
        <v>0</v>
      </c>
    </row>
    <row r="98" spans="2:65" s="1" customFormat="1" ht="22.5" customHeight="1">
      <c r="B98" s="42"/>
      <c r="C98" s="203" t="s">
        <v>810</v>
      </c>
      <c r="D98" s="203" t="s">
        <v>877</v>
      </c>
      <c r="E98" s="204" t="s">
        <v>1843</v>
      </c>
      <c r="F98" s="205" t="s">
        <v>1844</v>
      </c>
      <c r="G98" s="206" t="s">
        <v>1845</v>
      </c>
      <c r="H98" s="207">
        <v>0.32400000000000001</v>
      </c>
      <c r="I98" s="208"/>
      <c r="J98" s="209">
        <f>ROUND(I98*H98,2)</f>
        <v>0</v>
      </c>
      <c r="K98" s="205" t="s">
        <v>881</v>
      </c>
      <c r="L98" s="62"/>
      <c r="M98" s="210" t="s">
        <v>801</v>
      </c>
      <c r="N98" s="211" t="s">
        <v>773</v>
      </c>
      <c r="O98" s="43"/>
      <c r="P98" s="212">
        <f>O98*H98</f>
        <v>0</v>
      </c>
      <c r="Q98" s="212">
        <v>1.94302</v>
      </c>
      <c r="R98" s="212">
        <f>Q98*H98</f>
        <v>0.62953848000000001</v>
      </c>
      <c r="S98" s="212">
        <v>0</v>
      </c>
      <c r="T98" s="213">
        <f>S98*H98</f>
        <v>0</v>
      </c>
      <c r="AR98" s="24" t="s">
        <v>882</v>
      </c>
      <c r="AT98" s="24" t="s">
        <v>877</v>
      </c>
      <c r="AU98" s="24" t="s">
        <v>812</v>
      </c>
      <c r="AY98" s="24" t="s">
        <v>874</v>
      </c>
      <c r="BE98" s="214">
        <f>IF(N98="základní",J98,0)</f>
        <v>0</v>
      </c>
      <c r="BF98" s="214">
        <f>IF(N98="snížená",J98,0)</f>
        <v>0</v>
      </c>
      <c r="BG98" s="214">
        <f>IF(N98="zákl. přenesená",J98,0)</f>
        <v>0</v>
      </c>
      <c r="BH98" s="214">
        <f>IF(N98="sníž. přenesená",J98,0)</f>
        <v>0</v>
      </c>
      <c r="BI98" s="214">
        <f>IF(N98="nulová",J98,0)</f>
        <v>0</v>
      </c>
      <c r="BJ98" s="24" t="s">
        <v>810</v>
      </c>
      <c r="BK98" s="214">
        <f>ROUND(I98*H98,2)</f>
        <v>0</v>
      </c>
      <c r="BL98" s="24" t="s">
        <v>882</v>
      </c>
      <c r="BM98" s="24" t="s">
        <v>1846</v>
      </c>
    </row>
    <row r="99" spans="2:65" s="1" customFormat="1">
      <c r="B99" s="42"/>
      <c r="C99" s="64"/>
      <c r="D99" s="215" t="s">
        <v>884</v>
      </c>
      <c r="E99" s="64"/>
      <c r="F99" s="216" t="s">
        <v>1847</v>
      </c>
      <c r="G99" s="64"/>
      <c r="H99" s="64"/>
      <c r="I99" s="171"/>
      <c r="J99" s="64"/>
      <c r="K99" s="64"/>
      <c r="L99" s="62"/>
      <c r="M99" s="217"/>
      <c r="N99" s="43"/>
      <c r="O99" s="43"/>
      <c r="P99" s="43"/>
      <c r="Q99" s="43"/>
      <c r="R99" s="43"/>
      <c r="S99" s="43"/>
      <c r="T99" s="79"/>
      <c r="AT99" s="24" t="s">
        <v>884</v>
      </c>
      <c r="AU99" s="24" t="s">
        <v>812</v>
      </c>
    </row>
    <row r="100" spans="2:65" s="1" customFormat="1" ht="27">
      <c r="B100" s="42"/>
      <c r="C100" s="64"/>
      <c r="D100" s="215" t="s">
        <v>913</v>
      </c>
      <c r="E100" s="64"/>
      <c r="F100" s="231" t="s">
        <v>1848</v>
      </c>
      <c r="G100" s="64"/>
      <c r="H100" s="64"/>
      <c r="I100" s="171"/>
      <c r="J100" s="64"/>
      <c r="K100" s="64"/>
      <c r="L100" s="62"/>
      <c r="M100" s="217"/>
      <c r="N100" s="43"/>
      <c r="O100" s="43"/>
      <c r="P100" s="43"/>
      <c r="Q100" s="43"/>
      <c r="R100" s="43"/>
      <c r="S100" s="43"/>
      <c r="T100" s="79"/>
      <c r="AT100" s="24" t="s">
        <v>913</v>
      </c>
      <c r="AU100" s="24" t="s">
        <v>812</v>
      </c>
    </row>
    <row r="101" spans="2:65" s="13" customFormat="1">
      <c r="B101" s="254"/>
      <c r="C101" s="255"/>
      <c r="D101" s="215" t="s">
        <v>886</v>
      </c>
      <c r="E101" s="256" t="s">
        <v>801</v>
      </c>
      <c r="F101" s="257" t="s">
        <v>1849</v>
      </c>
      <c r="G101" s="255"/>
      <c r="H101" s="258" t="s">
        <v>801</v>
      </c>
      <c r="I101" s="259"/>
      <c r="J101" s="255"/>
      <c r="K101" s="255"/>
      <c r="L101" s="260"/>
      <c r="M101" s="261"/>
      <c r="N101" s="262"/>
      <c r="O101" s="262"/>
      <c r="P101" s="262"/>
      <c r="Q101" s="262"/>
      <c r="R101" s="262"/>
      <c r="S101" s="262"/>
      <c r="T101" s="263"/>
      <c r="AT101" s="264" t="s">
        <v>886</v>
      </c>
      <c r="AU101" s="264" t="s">
        <v>812</v>
      </c>
      <c r="AV101" s="13" t="s">
        <v>810</v>
      </c>
      <c r="AW101" s="13" t="s">
        <v>765</v>
      </c>
      <c r="AX101" s="13" t="s">
        <v>803</v>
      </c>
      <c r="AY101" s="264" t="s">
        <v>874</v>
      </c>
    </row>
    <row r="102" spans="2:65" s="13" customFormat="1">
      <c r="B102" s="254"/>
      <c r="C102" s="255"/>
      <c r="D102" s="215" t="s">
        <v>886</v>
      </c>
      <c r="E102" s="256" t="s">
        <v>801</v>
      </c>
      <c r="F102" s="257" t="s">
        <v>1850</v>
      </c>
      <c r="G102" s="255"/>
      <c r="H102" s="258" t="s">
        <v>801</v>
      </c>
      <c r="I102" s="259"/>
      <c r="J102" s="255"/>
      <c r="K102" s="255"/>
      <c r="L102" s="260"/>
      <c r="M102" s="261"/>
      <c r="N102" s="262"/>
      <c r="O102" s="262"/>
      <c r="P102" s="262"/>
      <c r="Q102" s="262"/>
      <c r="R102" s="262"/>
      <c r="S102" s="262"/>
      <c r="T102" s="263"/>
      <c r="AT102" s="264" t="s">
        <v>886</v>
      </c>
      <c r="AU102" s="264" t="s">
        <v>812</v>
      </c>
      <c r="AV102" s="13" t="s">
        <v>810</v>
      </c>
      <c r="AW102" s="13" t="s">
        <v>765</v>
      </c>
      <c r="AX102" s="13" t="s">
        <v>803</v>
      </c>
      <c r="AY102" s="264" t="s">
        <v>874</v>
      </c>
    </row>
    <row r="103" spans="2:65" s="12" customFormat="1">
      <c r="B103" s="218"/>
      <c r="C103" s="219"/>
      <c r="D103" s="220" t="s">
        <v>886</v>
      </c>
      <c r="E103" s="221" t="s">
        <v>801</v>
      </c>
      <c r="F103" s="222" t="s">
        <v>1851</v>
      </c>
      <c r="G103" s="219"/>
      <c r="H103" s="223">
        <v>0.32400000000000001</v>
      </c>
      <c r="I103" s="224"/>
      <c r="J103" s="219"/>
      <c r="K103" s="219"/>
      <c r="L103" s="225"/>
      <c r="M103" s="226"/>
      <c r="N103" s="227"/>
      <c r="O103" s="227"/>
      <c r="P103" s="227"/>
      <c r="Q103" s="227"/>
      <c r="R103" s="227"/>
      <c r="S103" s="227"/>
      <c r="T103" s="228"/>
      <c r="AT103" s="229" t="s">
        <v>886</v>
      </c>
      <c r="AU103" s="229" t="s">
        <v>812</v>
      </c>
      <c r="AV103" s="12" t="s">
        <v>812</v>
      </c>
      <c r="AW103" s="12" t="s">
        <v>765</v>
      </c>
      <c r="AX103" s="12" t="s">
        <v>810</v>
      </c>
      <c r="AY103" s="229" t="s">
        <v>874</v>
      </c>
    </row>
    <row r="104" spans="2:65" s="1" customFormat="1" ht="22.5" customHeight="1">
      <c r="B104" s="42"/>
      <c r="C104" s="203" t="s">
        <v>812</v>
      </c>
      <c r="D104" s="203" t="s">
        <v>877</v>
      </c>
      <c r="E104" s="204" t="s">
        <v>1852</v>
      </c>
      <c r="F104" s="205" t="s">
        <v>1853</v>
      </c>
      <c r="G104" s="206" t="s">
        <v>880</v>
      </c>
      <c r="H104" s="207">
        <v>0.16</v>
      </c>
      <c r="I104" s="208"/>
      <c r="J104" s="209">
        <f>ROUND(I104*H104,2)</f>
        <v>0</v>
      </c>
      <c r="K104" s="205" t="s">
        <v>881</v>
      </c>
      <c r="L104" s="62"/>
      <c r="M104" s="210" t="s">
        <v>801</v>
      </c>
      <c r="N104" s="211" t="s">
        <v>773</v>
      </c>
      <c r="O104" s="43"/>
      <c r="P104" s="212">
        <f>O104*H104</f>
        <v>0</v>
      </c>
      <c r="Q104" s="212">
        <v>1.0900000000000001</v>
      </c>
      <c r="R104" s="212">
        <f>Q104*H104</f>
        <v>0.17440000000000003</v>
      </c>
      <c r="S104" s="212">
        <v>0</v>
      </c>
      <c r="T104" s="213">
        <f>S104*H104</f>
        <v>0</v>
      </c>
      <c r="AR104" s="24" t="s">
        <v>882</v>
      </c>
      <c r="AT104" s="24" t="s">
        <v>877</v>
      </c>
      <c r="AU104" s="24" t="s">
        <v>812</v>
      </c>
      <c r="AY104" s="24" t="s">
        <v>874</v>
      </c>
      <c r="BE104" s="214">
        <f>IF(N104="základní",J104,0)</f>
        <v>0</v>
      </c>
      <c r="BF104" s="214">
        <f>IF(N104="snížená",J104,0)</f>
        <v>0</v>
      </c>
      <c r="BG104" s="214">
        <f>IF(N104="zákl. přenesená",J104,0)</f>
        <v>0</v>
      </c>
      <c r="BH104" s="214">
        <f>IF(N104="sníž. přenesená",J104,0)</f>
        <v>0</v>
      </c>
      <c r="BI104" s="214">
        <f>IF(N104="nulová",J104,0)</f>
        <v>0</v>
      </c>
      <c r="BJ104" s="24" t="s">
        <v>810</v>
      </c>
      <c r="BK104" s="214">
        <f>ROUND(I104*H104,2)</f>
        <v>0</v>
      </c>
      <c r="BL104" s="24" t="s">
        <v>882</v>
      </c>
      <c r="BM104" s="24" t="s">
        <v>1854</v>
      </c>
    </row>
    <row r="105" spans="2:65" s="1" customFormat="1">
      <c r="B105" s="42"/>
      <c r="C105" s="64"/>
      <c r="D105" s="215" t="s">
        <v>884</v>
      </c>
      <c r="E105" s="64"/>
      <c r="F105" s="216" t="s">
        <v>1855</v>
      </c>
      <c r="G105" s="64"/>
      <c r="H105" s="64"/>
      <c r="I105" s="171"/>
      <c r="J105" s="64"/>
      <c r="K105" s="64"/>
      <c r="L105" s="62"/>
      <c r="M105" s="217"/>
      <c r="N105" s="43"/>
      <c r="O105" s="43"/>
      <c r="P105" s="43"/>
      <c r="Q105" s="43"/>
      <c r="R105" s="43"/>
      <c r="S105" s="43"/>
      <c r="T105" s="79"/>
      <c r="AT105" s="24" t="s">
        <v>884</v>
      </c>
      <c r="AU105" s="24" t="s">
        <v>812</v>
      </c>
    </row>
    <row r="106" spans="2:65" s="1" customFormat="1" ht="27">
      <c r="B106" s="42"/>
      <c r="C106" s="64"/>
      <c r="D106" s="215" t="s">
        <v>913</v>
      </c>
      <c r="E106" s="64"/>
      <c r="F106" s="231" t="s">
        <v>1848</v>
      </c>
      <c r="G106" s="64"/>
      <c r="H106" s="64"/>
      <c r="I106" s="171"/>
      <c r="J106" s="64"/>
      <c r="K106" s="64"/>
      <c r="L106" s="62"/>
      <c r="M106" s="217"/>
      <c r="N106" s="43"/>
      <c r="O106" s="43"/>
      <c r="P106" s="43"/>
      <c r="Q106" s="43"/>
      <c r="R106" s="43"/>
      <c r="S106" s="43"/>
      <c r="T106" s="79"/>
      <c r="AT106" s="24" t="s">
        <v>913</v>
      </c>
      <c r="AU106" s="24" t="s">
        <v>812</v>
      </c>
    </row>
    <row r="107" spans="2:65" s="13" customFormat="1">
      <c r="B107" s="254"/>
      <c r="C107" s="255"/>
      <c r="D107" s="215" t="s">
        <v>886</v>
      </c>
      <c r="E107" s="256" t="s">
        <v>801</v>
      </c>
      <c r="F107" s="257" t="s">
        <v>1849</v>
      </c>
      <c r="G107" s="255"/>
      <c r="H107" s="258" t="s">
        <v>801</v>
      </c>
      <c r="I107" s="259"/>
      <c r="J107" s="255"/>
      <c r="K107" s="255"/>
      <c r="L107" s="260"/>
      <c r="M107" s="261"/>
      <c r="N107" s="262"/>
      <c r="O107" s="262"/>
      <c r="P107" s="262"/>
      <c r="Q107" s="262"/>
      <c r="R107" s="262"/>
      <c r="S107" s="262"/>
      <c r="T107" s="263"/>
      <c r="AT107" s="264" t="s">
        <v>886</v>
      </c>
      <c r="AU107" s="264" t="s">
        <v>812</v>
      </c>
      <c r="AV107" s="13" t="s">
        <v>810</v>
      </c>
      <c r="AW107" s="13" t="s">
        <v>765</v>
      </c>
      <c r="AX107" s="13" t="s">
        <v>803</v>
      </c>
      <c r="AY107" s="264" t="s">
        <v>874</v>
      </c>
    </row>
    <row r="108" spans="2:65" s="12" customFormat="1">
      <c r="B108" s="218"/>
      <c r="C108" s="219"/>
      <c r="D108" s="220" t="s">
        <v>886</v>
      </c>
      <c r="E108" s="221" t="s">
        <v>801</v>
      </c>
      <c r="F108" s="222" t="s">
        <v>1856</v>
      </c>
      <c r="G108" s="219"/>
      <c r="H108" s="223">
        <v>0.16</v>
      </c>
      <c r="I108" s="224"/>
      <c r="J108" s="219"/>
      <c r="K108" s="219"/>
      <c r="L108" s="225"/>
      <c r="M108" s="226"/>
      <c r="N108" s="227"/>
      <c r="O108" s="227"/>
      <c r="P108" s="227"/>
      <c r="Q108" s="227"/>
      <c r="R108" s="227"/>
      <c r="S108" s="227"/>
      <c r="T108" s="228"/>
      <c r="AT108" s="229" t="s">
        <v>886</v>
      </c>
      <c r="AU108" s="229" t="s">
        <v>812</v>
      </c>
      <c r="AV108" s="12" t="s">
        <v>812</v>
      </c>
      <c r="AW108" s="12" t="s">
        <v>765</v>
      </c>
      <c r="AX108" s="12" t="s">
        <v>810</v>
      </c>
      <c r="AY108" s="229" t="s">
        <v>874</v>
      </c>
    </row>
    <row r="109" spans="2:65" s="1" customFormat="1" ht="22.5" customHeight="1">
      <c r="B109" s="42"/>
      <c r="C109" s="203" t="s">
        <v>892</v>
      </c>
      <c r="D109" s="203" t="s">
        <v>877</v>
      </c>
      <c r="E109" s="204" t="s">
        <v>1857</v>
      </c>
      <c r="F109" s="205" t="s">
        <v>1858</v>
      </c>
      <c r="G109" s="206" t="s">
        <v>925</v>
      </c>
      <c r="H109" s="207">
        <v>22.4</v>
      </c>
      <c r="I109" s="208"/>
      <c r="J109" s="209">
        <f>ROUND(I109*H109,2)</f>
        <v>0</v>
      </c>
      <c r="K109" s="205" t="s">
        <v>801</v>
      </c>
      <c r="L109" s="62"/>
      <c r="M109" s="210" t="s">
        <v>801</v>
      </c>
      <c r="N109" s="211" t="s">
        <v>773</v>
      </c>
      <c r="O109" s="43"/>
      <c r="P109" s="212">
        <f>O109*H109</f>
        <v>0</v>
      </c>
      <c r="Q109" s="212">
        <v>8.0000000000000007E-5</v>
      </c>
      <c r="R109" s="212">
        <f>Q109*H109</f>
        <v>1.792E-3</v>
      </c>
      <c r="S109" s="212">
        <v>0</v>
      </c>
      <c r="T109" s="213">
        <f>S109*H109</f>
        <v>0</v>
      </c>
      <c r="AR109" s="24" t="s">
        <v>882</v>
      </c>
      <c r="AT109" s="24" t="s">
        <v>877</v>
      </c>
      <c r="AU109" s="24" t="s">
        <v>812</v>
      </c>
      <c r="AY109" s="24" t="s">
        <v>874</v>
      </c>
      <c r="BE109" s="214">
        <f>IF(N109="základní",J109,0)</f>
        <v>0</v>
      </c>
      <c r="BF109" s="214">
        <f>IF(N109="snížená",J109,0)</f>
        <v>0</v>
      </c>
      <c r="BG109" s="214">
        <f>IF(N109="zákl. přenesená",J109,0)</f>
        <v>0</v>
      </c>
      <c r="BH109" s="214">
        <f>IF(N109="sníž. přenesená",J109,0)</f>
        <v>0</v>
      </c>
      <c r="BI109" s="214">
        <f>IF(N109="nulová",J109,0)</f>
        <v>0</v>
      </c>
      <c r="BJ109" s="24" t="s">
        <v>810</v>
      </c>
      <c r="BK109" s="214">
        <f>ROUND(I109*H109,2)</f>
        <v>0</v>
      </c>
      <c r="BL109" s="24" t="s">
        <v>882</v>
      </c>
      <c r="BM109" s="24" t="s">
        <v>1859</v>
      </c>
    </row>
    <row r="110" spans="2:65" s="1" customFormat="1">
      <c r="B110" s="42"/>
      <c r="C110" s="64"/>
      <c r="D110" s="215" t="s">
        <v>884</v>
      </c>
      <c r="E110" s="64"/>
      <c r="F110" s="216" t="s">
        <v>1860</v>
      </c>
      <c r="G110" s="64"/>
      <c r="H110" s="64"/>
      <c r="I110" s="171"/>
      <c r="J110" s="64"/>
      <c r="K110" s="64"/>
      <c r="L110" s="62"/>
      <c r="M110" s="217"/>
      <c r="N110" s="43"/>
      <c r="O110" s="43"/>
      <c r="P110" s="43"/>
      <c r="Q110" s="43"/>
      <c r="R110" s="43"/>
      <c r="S110" s="43"/>
      <c r="T110" s="79"/>
      <c r="AT110" s="24" t="s">
        <v>884</v>
      </c>
      <c r="AU110" s="24" t="s">
        <v>812</v>
      </c>
    </row>
    <row r="111" spans="2:65" s="1" customFormat="1" ht="27">
      <c r="B111" s="42"/>
      <c r="C111" s="64"/>
      <c r="D111" s="215" t="s">
        <v>913</v>
      </c>
      <c r="E111" s="64"/>
      <c r="F111" s="231" t="s">
        <v>1848</v>
      </c>
      <c r="G111" s="64"/>
      <c r="H111" s="64"/>
      <c r="I111" s="171"/>
      <c r="J111" s="64"/>
      <c r="K111" s="64"/>
      <c r="L111" s="62"/>
      <c r="M111" s="217"/>
      <c r="N111" s="43"/>
      <c r="O111" s="43"/>
      <c r="P111" s="43"/>
      <c r="Q111" s="43"/>
      <c r="R111" s="43"/>
      <c r="S111" s="43"/>
      <c r="T111" s="79"/>
      <c r="AT111" s="24" t="s">
        <v>913</v>
      </c>
      <c r="AU111" s="24" t="s">
        <v>812</v>
      </c>
    </row>
    <row r="112" spans="2:65" s="13" customFormat="1">
      <c r="B112" s="254"/>
      <c r="C112" s="255"/>
      <c r="D112" s="215" t="s">
        <v>886</v>
      </c>
      <c r="E112" s="256" t="s">
        <v>801</v>
      </c>
      <c r="F112" s="257" t="s">
        <v>1849</v>
      </c>
      <c r="G112" s="255"/>
      <c r="H112" s="258" t="s">
        <v>801</v>
      </c>
      <c r="I112" s="259"/>
      <c r="J112" s="255"/>
      <c r="K112" s="255"/>
      <c r="L112" s="260"/>
      <c r="M112" s="261"/>
      <c r="N112" s="262"/>
      <c r="O112" s="262"/>
      <c r="P112" s="262"/>
      <c r="Q112" s="262"/>
      <c r="R112" s="262"/>
      <c r="S112" s="262"/>
      <c r="T112" s="263"/>
      <c r="AT112" s="264" t="s">
        <v>886</v>
      </c>
      <c r="AU112" s="264" t="s">
        <v>812</v>
      </c>
      <c r="AV112" s="13" t="s">
        <v>810</v>
      </c>
      <c r="AW112" s="13" t="s">
        <v>765</v>
      </c>
      <c r="AX112" s="13" t="s">
        <v>803</v>
      </c>
      <c r="AY112" s="264" t="s">
        <v>874</v>
      </c>
    </row>
    <row r="113" spans="2:65" s="12" customFormat="1">
      <c r="B113" s="218"/>
      <c r="C113" s="219"/>
      <c r="D113" s="215" t="s">
        <v>886</v>
      </c>
      <c r="E113" s="243" t="s">
        <v>801</v>
      </c>
      <c r="F113" s="244" t="s">
        <v>1861</v>
      </c>
      <c r="G113" s="219"/>
      <c r="H113" s="245">
        <v>22.4</v>
      </c>
      <c r="I113" s="224"/>
      <c r="J113" s="219"/>
      <c r="K113" s="219"/>
      <c r="L113" s="225"/>
      <c r="M113" s="226"/>
      <c r="N113" s="227"/>
      <c r="O113" s="227"/>
      <c r="P113" s="227"/>
      <c r="Q113" s="227"/>
      <c r="R113" s="227"/>
      <c r="S113" s="227"/>
      <c r="T113" s="228"/>
      <c r="AT113" s="229" t="s">
        <v>886</v>
      </c>
      <c r="AU113" s="229" t="s">
        <v>812</v>
      </c>
      <c r="AV113" s="12" t="s">
        <v>812</v>
      </c>
      <c r="AW113" s="12" t="s">
        <v>765</v>
      </c>
      <c r="AX113" s="12" t="s">
        <v>810</v>
      </c>
      <c r="AY113" s="229" t="s">
        <v>874</v>
      </c>
    </row>
    <row r="114" spans="2:65" s="11" customFormat="1" ht="29.85" customHeight="1">
      <c r="B114" s="186"/>
      <c r="C114" s="187"/>
      <c r="D114" s="200" t="s">
        <v>802</v>
      </c>
      <c r="E114" s="201" t="s">
        <v>916</v>
      </c>
      <c r="F114" s="201" t="s">
        <v>1862</v>
      </c>
      <c r="G114" s="187"/>
      <c r="H114" s="187"/>
      <c r="I114" s="190"/>
      <c r="J114" s="202">
        <f>BK114</f>
        <v>0</v>
      </c>
      <c r="K114" s="187"/>
      <c r="L114" s="192"/>
      <c r="M114" s="193"/>
      <c r="N114" s="194"/>
      <c r="O114" s="194"/>
      <c r="P114" s="195">
        <f>SUM(P115:P170)</f>
        <v>0</v>
      </c>
      <c r="Q114" s="194"/>
      <c r="R114" s="195">
        <f>SUM(R115:R170)</f>
        <v>1.7376496000000001</v>
      </c>
      <c r="S114" s="194"/>
      <c r="T114" s="196">
        <f>SUM(T115:T170)</f>
        <v>0</v>
      </c>
      <c r="AR114" s="197" t="s">
        <v>810</v>
      </c>
      <c r="AT114" s="198" t="s">
        <v>802</v>
      </c>
      <c r="AU114" s="198" t="s">
        <v>810</v>
      </c>
      <c r="AY114" s="197" t="s">
        <v>874</v>
      </c>
      <c r="BK114" s="199">
        <f>SUM(BK115:BK170)</f>
        <v>0</v>
      </c>
    </row>
    <row r="115" spans="2:65" s="1" customFormat="1" ht="22.5" customHeight="1">
      <c r="B115" s="42"/>
      <c r="C115" s="203" t="s">
        <v>882</v>
      </c>
      <c r="D115" s="203" t="s">
        <v>877</v>
      </c>
      <c r="E115" s="204" t="s">
        <v>1863</v>
      </c>
      <c r="F115" s="205" t="s">
        <v>1864</v>
      </c>
      <c r="G115" s="206" t="s">
        <v>944</v>
      </c>
      <c r="H115" s="207">
        <v>0.22500000000000001</v>
      </c>
      <c r="I115" s="208"/>
      <c r="J115" s="209">
        <f>ROUND(I115*H115,2)</f>
        <v>0</v>
      </c>
      <c r="K115" s="205" t="s">
        <v>881</v>
      </c>
      <c r="L115" s="62"/>
      <c r="M115" s="210" t="s">
        <v>801</v>
      </c>
      <c r="N115" s="211" t="s">
        <v>773</v>
      </c>
      <c r="O115" s="43"/>
      <c r="P115" s="212">
        <f>O115*H115</f>
        <v>0</v>
      </c>
      <c r="Q115" s="212">
        <v>3.8899999999999997E-2</v>
      </c>
      <c r="R115" s="212">
        <f>Q115*H115</f>
        <v>8.7524999999999999E-3</v>
      </c>
      <c r="S115" s="212">
        <v>0</v>
      </c>
      <c r="T115" s="213">
        <f>S115*H115</f>
        <v>0</v>
      </c>
      <c r="AR115" s="24" t="s">
        <v>882</v>
      </c>
      <c r="AT115" s="24" t="s">
        <v>877</v>
      </c>
      <c r="AU115" s="24" t="s">
        <v>812</v>
      </c>
      <c r="AY115" s="24" t="s">
        <v>874</v>
      </c>
      <c r="BE115" s="214">
        <f>IF(N115="základní",J115,0)</f>
        <v>0</v>
      </c>
      <c r="BF115" s="214">
        <f>IF(N115="snížená",J115,0)</f>
        <v>0</v>
      </c>
      <c r="BG115" s="214">
        <f>IF(N115="zákl. přenesená",J115,0)</f>
        <v>0</v>
      </c>
      <c r="BH115" s="214">
        <f>IF(N115="sníž. přenesená",J115,0)</f>
        <v>0</v>
      </c>
      <c r="BI115" s="214">
        <f>IF(N115="nulová",J115,0)</f>
        <v>0</v>
      </c>
      <c r="BJ115" s="24" t="s">
        <v>810</v>
      </c>
      <c r="BK115" s="214">
        <f>ROUND(I115*H115,2)</f>
        <v>0</v>
      </c>
      <c r="BL115" s="24" t="s">
        <v>882</v>
      </c>
      <c r="BM115" s="24" t="s">
        <v>1865</v>
      </c>
    </row>
    <row r="116" spans="2:65" s="1" customFormat="1">
      <c r="B116" s="42"/>
      <c r="C116" s="64"/>
      <c r="D116" s="215" t="s">
        <v>884</v>
      </c>
      <c r="E116" s="64"/>
      <c r="F116" s="216" t="s">
        <v>1866</v>
      </c>
      <c r="G116" s="64"/>
      <c r="H116" s="64"/>
      <c r="I116" s="171"/>
      <c r="J116" s="64"/>
      <c r="K116" s="64"/>
      <c r="L116" s="62"/>
      <c r="M116" s="217"/>
      <c r="N116" s="43"/>
      <c r="O116" s="43"/>
      <c r="P116" s="43"/>
      <c r="Q116" s="43"/>
      <c r="R116" s="43"/>
      <c r="S116" s="43"/>
      <c r="T116" s="79"/>
      <c r="AT116" s="24" t="s">
        <v>884</v>
      </c>
      <c r="AU116" s="24" t="s">
        <v>812</v>
      </c>
    </row>
    <row r="117" spans="2:65" s="1" customFormat="1" ht="27">
      <c r="B117" s="42"/>
      <c r="C117" s="64"/>
      <c r="D117" s="215" t="s">
        <v>913</v>
      </c>
      <c r="E117" s="64"/>
      <c r="F117" s="231" t="s">
        <v>1848</v>
      </c>
      <c r="G117" s="64"/>
      <c r="H117" s="64"/>
      <c r="I117" s="171"/>
      <c r="J117" s="64"/>
      <c r="K117" s="64"/>
      <c r="L117" s="62"/>
      <c r="M117" s="217"/>
      <c r="N117" s="43"/>
      <c r="O117" s="43"/>
      <c r="P117" s="43"/>
      <c r="Q117" s="43"/>
      <c r="R117" s="43"/>
      <c r="S117" s="43"/>
      <c r="T117" s="79"/>
      <c r="AT117" s="24" t="s">
        <v>913</v>
      </c>
      <c r="AU117" s="24" t="s">
        <v>812</v>
      </c>
    </row>
    <row r="118" spans="2:65" s="13" customFormat="1">
      <c r="B118" s="254"/>
      <c r="C118" s="255"/>
      <c r="D118" s="215" t="s">
        <v>886</v>
      </c>
      <c r="E118" s="256" t="s">
        <v>801</v>
      </c>
      <c r="F118" s="257" t="s">
        <v>1849</v>
      </c>
      <c r="G118" s="255"/>
      <c r="H118" s="258" t="s">
        <v>801</v>
      </c>
      <c r="I118" s="259"/>
      <c r="J118" s="255"/>
      <c r="K118" s="255"/>
      <c r="L118" s="260"/>
      <c r="M118" s="261"/>
      <c r="N118" s="262"/>
      <c r="O118" s="262"/>
      <c r="P118" s="262"/>
      <c r="Q118" s="262"/>
      <c r="R118" s="262"/>
      <c r="S118" s="262"/>
      <c r="T118" s="263"/>
      <c r="AT118" s="264" t="s">
        <v>886</v>
      </c>
      <c r="AU118" s="264" t="s">
        <v>812</v>
      </c>
      <c r="AV118" s="13" t="s">
        <v>810</v>
      </c>
      <c r="AW118" s="13" t="s">
        <v>765</v>
      </c>
      <c r="AX118" s="13" t="s">
        <v>803</v>
      </c>
      <c r="AY118" s="264" t="s">
        <v>874</v>
      </c>
    </row>
    <row r="119" spans="2:65" s="13" customFormat="1">
      <c r="B119" s="254"/>
      <c r="C119" s="255"/>
      <c r="D119" s="215" t="s">
        <v>886</v>
      </c>
      <c r="E119" s="256" t="s">
        <v>801</v>
      </c>
      <c r="F119" s="257" t="s">
        <v>1867</v>
      </c>
      <c r="G119" s="255"/>
      <c r="H119" s="258" t="s">
        <v>801</v>
      </c>
      <c r="I119" s="259"/>
      <c r="J119" s="255"/>
      <c r="K119" s="255"/>
      <c r="L119" s="260"/>
      <c r="M119" s="261"/>
      <c r="N119" s="262"/>
      <c r="O119" s="262"/>
      <c r="P119" s="262"/>
      <c r="Q119" s="262"/>
      <c r="R119" s="262"/>
      <c r="S119" s="262"/>
      <c r="T119" s="263"/>
      <c r="AT119" s="264" t="s">
        <v>886</v>
      </c>
      <c r="AU119" s="264" t="s">
        <v>812</v>
      </c>
      <c r="AV119" s="13" t="s">
        <v>810</v>
      </c>
      <c r="AW119" s="13" t="s">
        <v>765</v>
      </c>
      <c r="AX119" s="13" t="s">
        <v>803</v>
      </c>
      <c r="AY119" s="264" t="s">
        <v>874</v>
      </c>
    </row>
    <row r="120" spans="2:65" s="12" customFormat="1">
      <c r="B120" s="218"/>
      <c r="C120" s="219"/>
      <c r="D120" s="220" t="s">
        <v>886</v>
      </c>
      <c r="E120" s="221" t="s">
        <v>801</v>
      </c>
      <c r="F120" s="222" t="s">
        <v>1868</v>
      </c>
      <c r="G120" s="219"/>
      <c r="H120" s="223">
        <v>0.22500000000000001</v>
      </c>
      <c r="I120" s="224"/>
      <c r="J120" s="219"/>
      <c r="K120" s="219"/>
      <c r="L120" s="225"/>
      <c r="M120" s="226"/>
      <c r="N120" s="227"/>
      <c r="O120" s="227"/>
      <c r="P120" s="227"/>
      <c r="Q120" s="227"/>
      <c r="R120" s="227"/>
      <c r="S120" s="227"/>
      <c r="T120" s="228"/>
      <c r="AT120" s="229" t="s">
        <v>886</v>
      </c>
      <c r="AU120" s="229" t="s">
        <v>812</v>
      </c>
      <c r="AV120" s="12" t="s">
        <v>812</v>
      </c>
      <c r="AW120" s="12" t="s">
        <v>765</v>
      </c>
      <c r="AX120" s="12" t="s">
        <v>810</v>
      </c>
      <c r="AY120" s="229" t="s">
        <v>874</v>
      </c>
    </row>
    <row r="121" spans="2:65" s="1" customFormat="1" ht="22.5" customHeight="1">
      <c r="B121" s="42"/>
      <c r="C121" s="203" t="s">
        <v>906</v>
      </c>
      <c r="D121" s="203" t="s">
        <v>877</v>
      </c>
      <c r="E121" s="204" t="s">
        <v>1869</v>
      </c>
      <c r="F121" s="205" t="s">
        <v>1870</v>
      </c>
      <c r="G121" s="206" t="s">
        <v>114</v>
      </c>
      <c r="H121" s="207">
        <v>1</v>
      </c>
      <c r="I121" s="208"/>
      <c r="J121" s="209">
        <f>ROUND(I121*H121,2)</f>
        <v>0</v>
      </c>
      <c r="K121" s="205" t="s">
        <v>881</v>
      </c>
      <c r="L121" s="62"/>
      <c r="M121" s="210" t="s">
        <v>801</v>
      </c>
      <c r="N121" s="211" t="s">
        <v>773</v>
      </c>
      <c r="O121" s="43"/>
      <c r="P121" s="212">
        <f>O121*H121</f>
        <v>0</v>
      </c>
      <c r="Q121" s="212">
        <v>1.0200000000000001E-2</v>
      </c>
      <c r="R121" s="212">
        <f>Q121*H121</f>
        <v>1.0200000000000001E-2</v>
      </c>
      <c r="S121" s="212">
        <v>0</v>
      </c>
      <c r="T121" s="213">
        <f>S121*H121</f>
        <v>0</v>
      </c>
      <c r="AR121" s="24" t="s">
        <v>882</v>
      </c>
      <c r="AT121" s="24" t="s">
        <v>877</v>
      </c>
      <c r="AU121" s="24" t="s">
        <v>812</v>
      </c>
      <c r="AY121" s="24" t="s">
        <v>874</v>
      </c>
      <c r="BE121" s="214">
        <f>IF(N121="základní",J121,0)</f>
        <v>0</v>
      </c>
      <c r="BF121" s="214">
        <f>IF(N121="snížená",J121,0)</f>
        <v>0</v>
      </c>
      <c r="BG121" s="214">
        <f>IF(N121="zákl. přenesená",J121,0)</f>
        <v>0</v>
      </c>
      <c r="BH121" s="214">
        <f>IF(N121="sníž. přenesená",J121,0)</f>
        <v>0</v>
      </c>
      <c r="BI121" s="214">
        <f>IF(N121="nulová",J121,0)</f>
        <v>0</v>
      </c>
      <c r="BJ121" s="24" t="s">
        <v>810</v>
      </c>
      <c r="BK121" s="214">
        <f>ROUND(I121*H121,2)</f>
        <v>0</v>
      </c>
      <c r="BL121" s="24" t="s">
        <v>882</v>
      </c>
      <c r="BM121" s="24" t="s">
        <v>1871</v>
      </c>
    </row>
    <row r="122" spans="2:65" s="1" customFormat="1" ht="27">
      <c r="B122" s="42"/>
      <c r="C122" s="64"/>
      <c r="D122" s="215" t="s">
        <v>884</v>
      </c>
      <c r="E122" s="64"/>
      <c r="F122" s="216" t="s">
        <v>1872</v>
      </c>
      <c r="G122" s="64"/>
      <c r="H122" s="64"/>
      <c r="I122" s="171"/>
      <c r="J122" s="64"/>
      <c r="K122" s="64"/>
      <c r="L122" s="62"/>
      <c r="M122" s="217"/>
      <c r="N122" s="43"/>
      <c r="O122" s="43"/>
      <c r="P122" s="43"/>
      <c r="Q122" s="43"/>
      <c r="R122" s="43"/>
      <c r="S122" s="43"/>
      <c r="T122" s="79"/>
      <c r="AT122" s="24" t="s">
        <v>884</v>
      </c>
      <c r="AU122" s="24" t="s">
        <v>812</v>
      </c>
    </row>
    <row r="123" spans="2:65" s="1" customFormat="1" ht="27">
      <c r="B123" s="42"/>
      <c r="C123" s="64"/>
      <c r="D123" s="215" t="s">
        <v>913</v>
      </c>
      <c r="E123" s="64"/>
      <c r="F123" s="231" t="s">
        <v>1848</v>
      </c>
      <c r="G123" s="64"/>
      <c r="H123" s="64"/>
      <c r="I123" s="171"/>
      <c r="J123" s="64"/>
      <c r="K123" s="64"/>
      <c r="L123" s="62"/>
      <c r="M123" s="217"/>
      <c r="N123" s="43"/>
      <c r="O123" s="43"/>
      <c r="P123" s="43"/>
      <c r="Q123" s="43"/>
      <c r="R123" s="43"/>
      <c r="S123" s="43"/>
      <c r="T123" s="79"/>
      <c r="AT123" s="24" t="s">
        <v>913</v>
      </c>
      <c r="AU123" s="24" t="s">
        <v>812</v>
      </c>
    </row>
    <row r="124" spans="2:65" s="13" customFormat="1">
      <c r="B124" s="254"/>
      <c r="C124" s="255"/>
      <c r="D124" s="215" t="s">
        <v>886</v>
      </c>
      <c r="E124" s="256" t="s">
        <v>801</v>
      </c>
      <c r="F124" s="257" t="s">
        <v>1873</v>
      </c>
      <c r="G124" s="255"/>
      <c r="H124" s="258" t="s">
        <v>801</v>
      </c>
      <c r="I124" s="259"/>
      <c r="J124" s="255"/>
      <c r="K124" s="255"/>
      <c r="L124" s="260"/>
      <c r="M124" s="261"/>
      <c r="N124" s="262"/>
      <c r="O124" s="262"/>
      <c r="P124" s="262"/>
      <c r="Q124" s="262"/>
      <c r="R124" s="262"/>
      <c r="S124" s="262"/>
      <c r="T124" s="263"/>
      <c r="AT124" s="264" t="s">
        <v>886</v>
      </c>
      <c r="AU124" s="264" t="s">
        <v>812</v>
      </c>
      <c r="AV124" s="13" t="s">
        <v>810</v>
      </c>
      <c r="AW124" s="13" t="s">
        <v>765</v>
      </c>
      <c r="AX124" s="13" t="s">
        <v>803</v>
      </c>
      <c r="AY124" s="264" t="s">
        <v>874</v>
      </c>
    </row>
    <row r="125" spans="2:65" s="12" customFormat="1">
      <c r="B125" s="218"/>
      <c r="C125" s="219"/>
      <c r="D125" s="220" t="s">
        <v>886</v>
      </c>
      <c r="E125" s="221" t="s">
        <v>801</v>
      </c>
      <c r="F125" s="222" t="s">
        <v>1874</v>
      </c>
      <c r="G125" s="219"/>
      <c r="H125" s="223">
        <v>1</v>
      </c>
      <c r="I125" s="224"/>
      <c r="J125" s="219"/>
      <c r="K125" s="219"/>
      <c r="L125" s="225"/>
      <c r="M125" s="226"/>
      <c r="N125" s="227"/>
      <c r="O125" s="227"/>
      <c r="P125" s="227"/>
      <c r="Q125" s="227"/>
      <c r="R125" s="227"/>
      <c r="S125" s="227"/>
      <c r="T125" s="228"/>
      <c r="AT125" s="229" t="s">
        <v>886</v>
      </c>
      <c r="AU125" s="229" t="s">
        <v>812</v>
      </c>
      <c r="AV125" s="12" t="s">
        <v>812</v>
      </c>
      <c r="AW125" s="12" t="s">
        <v>765</v>
      </c>
      <c r="AX125" s="12" t="s">
        <v>810</v>
      </c>
      <c r="AY125" s="229" t="s">
        <v>874</v>
      </c>
    </row>
    <row r="126" spans="2:65" s="1" customFormat="1" ht="22.5" customHeight="1">
      <c r="B126" s="42"/>
      <c r="C126" s="203" t="s">
        <v>916</v>
      </c>
      <c r="D126" s="203" t="s">
        <v>877</v>
      </c>
      <c r="E126" s="204" t="s">
        <v>1875</v>
      </c>
      <c r="F126" s="205" t="s">
        <v>1876</v>
      </c>
      <c r="G126" s="206" t="s">
        <v>944</v>
      </c>
      <c r="H126" s="207">
        <v>28.88</v>
      </c>
      <c r="I126" s="208"/>
      <c r="J126" s="209">
        <f>ROUND(I126*H126,2)</f>
        <v>0</v>
      </c>
      <c r="K126" s="205" t="s">
        <v>881</v>
      </c>
      <c r="L126" s="62"/>
      <c r="M126" s="210" t="s">
        <v>801</v>
      </c>
      <c r="N126" s="211" t="s">
        <v>773</v>
      </c>
      <c r="O126" s="43"/>
      <c r="P126" s="212">
        <f>O126*H126</f>
        <v>0</v>
      </c>
      <c r="Q126" s="212">
        <v>3.3579999999999999E-2</v>
      </c>
      <c r="R126" s="212">
        <f>Q126*H126</f>
        <v>0.96979039999999994</v>
      </c>
      <c r="S126" s="212">
        <v>0</v>
      </c>
      <c r="T126" s="213">
        <f>S126*H126</f>
        <v>0</v>
      </c>
      <c r="AR126" s="24" t="s">
        <v>882</v>
      </c>
      <c r="AT126" s="24" t="s">
        <v>877</v>
      </c>
      <c r="AU126" s="24" t="s">
        <v>812</v>
      </c>
      <c r="AY126" s="24" t="s">
        <v>874</v>
      </c>
      <c r="BE126" s="214">
        <f>IF(N126="základní",J126,0)</f>
        <v>0</v>
      </c>
      <c r="BF126" s="214">
        <f>IF(N126="snížená",J126,0)</f>
        <v>0</v>
      </c>
      <c r="BG126" s="214">
        <f>IF(N126="zákl. přenesená",J126,0)</f>
        <v>0</v>
      </c>
      <c r="BH126" s="214">
        <f>IF(N126="sníž. přenesená",J126,0)</f>
        <v>0</v>
      </c>
      <c r="BI126" s="214">
        <f>IF(N126="nulová",J126,0)</f>
        <v>0</v>
      </c>
      <c r="BJ126" s="24" t="s">
        <v>810</v>
      </c>
      <c r="BK126" s="214">
        <f>ROUND(I126*H126,2)</f>
        <v>0</v>
      </c>
      <c r="BL126" s="24" t="s">
        <v>882</v>
      </c>
      <c r="BM126" s="24" t="s">
        <v>1877</v>
      </c>
    </row>
    <row r="127" spans="2:65" s="1" customFormat="1">
      <c r="B127" s="42"/>
      <c r="C127" s="64"/>
      <c r="D127" s="215" t="s">
        <v>884</v>
      </c>
      <c r="E127" s="64"/>
      <c r="F127" s="216" t="s">
        <v>1878</v>
      </c>
      <c r="G127" s="64"/>
      <c r="H127" s="64"/>
      <c r="I127" s="171"/>
      <c r="J127" s="64"/>
      <c r="K127" s="64"/>
      <c r="L127" s="62"/>
      <c r="M127" s="217"/>
      <c r="N127" s="43"/>
      <c r="O127" s="43"/>
      <c r="P127" s="43"/>
      <c r="Q127" s="43"/>
      <c r="R127" s="43"/>
      <c r="S127" s="43"/>
      <c r="T127" s="79"/>
      <c r="AT127" s="24" t="s">
        <v>884</v>
      </c>
      <c r="AU127" s="24" t="s">
        <v>812</v>
      </c>
    </row>
    <row r="128" spans="2:65" s="1" customFormat="1" ht="27">
      <c r="B128" s="42"/>
      <c r="C128" s="64"/>
      <c r="D128" s="215" t="s">
        <v>913</v>
      </c>
      <c r="E128" s="64"/>
      <c r="F128" s="231" t="s">
        <v>1848</v>
      </c>
      <c r="G128" s="64"/>
      <c r="H128" s="64"/>
      <c r="I128" s="171"/>
      <c r="J128" s="64"/>
      <c r="K128" s="64"/>
      <c r="L128" s="62"/>
      <c r="M128" s="217"/>
      <c r="N128" s="43"/>
      <c r="O128" s="43"/>
      <c r="P128" s="43"/>
      <c r="Q128" s="43"/>
      <c r="R128" s="43"/>
      <c r="S128" s="43"/>
      <c r="T128" s="79"/>
      <c r="AT128" s="24" t="s">
        <v>913</v>
      </c>
      <c r="AU128" s="24" t="s">
        <v>812</v>
      </c>
    </row>
    <row r="129" spans="2:65" s="12" customFormat="1">
      <c r="B129" s="218"/>
      <c r="C129" s="219"/>
      <c r="D129" s="215" t="s">
        <v>886</v>
      </c>
      <c r="E129" s="243" t="s">
        <v>801</v>
      </c>
      <c r="F129" s="244" t="s">
        <v>801</v>
      </c>
      <c r="G129" s="219"/>
      <c r="H129" s="245">
        <v>0</v>
      </c>
      <c r="I129" s="224"/>
      <c r="J129" s="219"/>
      <c r="K129" s="219"/>
      <c r="L129" s="225"/>
      <c r="M129" s="226"/>
      <c r="N129" s="227"/>
      <c r="O129" s="227"/>
      <c r="P129" s="227"/>
      <c r="Q129" s="227"/>
      <c r="R129" s="227"/>
      <c r="S129" s="227"/>
      <c r="T129" s="228"/>
      <c r="AT129" s="229" t="s">
        <v>886</v>
      </c>
      <c r="AU129" s="229" t="s">
        <v>812</v>
      </c>
      <c r="AV129" s="12" t="s">
        <v>812</v>
      </c>
      <c r="AW129" s="12" t="s">
        <v>724</v>
      </c>
      <c r="AX129" s="12" t="s">
        <v>803</v>
      </c>
      <c r="AY129" s="229" t="s">
        <v>874</v>
      </c>
    </row>
    <row r="130" spans="2:65" s="13" customFormat="1">
      <c r="B130" s="254"/>
      <c r="C130" s="255"/>
      <c r="D130" s="215" t="s">
        <v>886</v>
      </c>
      <c r="E130" s="256" t="s">
        <v>801</v>
      </c>
      <c r="F130" s="257" t="s">
        <v>1879</v>
      </c>
      <c r="G130" s="255"/>
      <c r="H130" s="258" t="s">
        <v>801</v>
      </c>
      <c r="I130" s="259"/>
      <c r="J130" s="255"/>
      <c r="K130" s="255"/>
      <c r="L130" s="260"/>
      <c r="M130" s="261"/>
      <c r="N130" s="262"/>
      <c r="O130" s="262"/>
      <c r="P130" s="262"/>
      <c r="Q130" s="262"/>
      <c r="R130" s="262"/>
      <c r="S130" s="262"/>
      <c r="T130" s="263"/>
      <c r="AT130" s="264" t="s">
        <v>886</v>
      </c>
      <c r="AU130" s="264" t="s">
        <v>812</v>
      </c>
      <c r="AV130" s="13" t="s">
        <v>810</v>
      </c>
      <c r="AW130" s="13" t="s">
        <v>765</v>
      </c>
      <c r="AX130" s="13" t="s">
        <v>803</v>
      </c>
      <c r="AY130" s="264" t="s">
        <v>874</v>
      </c>
    </row>
    <row r="131" spans="2:65" s="12" customFormat="1">
      <c r="B131" s="218"/>
      <c r="C131" s="219"/>
      <c r="D131" s="215" t="s">
        <v>886</v>
      </c>
      <c r="E131" s="243" t="s">
        <v>801</v>
      </c>
      <c r="F131" s="244" t="s">
        <v>1880</v>
      </c>
      <c r="G131" s="219"/>
      <c r="H131" s="245">
        <v>10</v>
      </c>
      <c r="I131" s="224"/>
      <c r="J131" s="219"/>
      <c r="K131" s="219"/>
      <c r="L131" s="225"/>
      <c r="M131" s="226"/>
      <c r="N131" s="227"/>
      <c r="O131" s="227"/>
      <c r="P131" s="227"/>
      <c r="Q131" s="227"/>
      <c r="R131" s="227"/>
      <c r="S131" s="227"/>
      <c r="T131" s="228"/>
      <c r="AT131" s="229" t="s">
        <v>886</v>
      </c>
      <c r="AU131" s="229" t="s">
        <v>812</v>
      </c>
      <c r="AV131" s="12" t="s">
        <v>812</v>
      </c>
      <c r="AW131" s="12" t="s">
        <v>765</v>
      </c>
      <c r="AX131" s="12" t="s">
        <v>803</v>
      </c>
      <c r="AY131" s="229" t="s">
        <v>874</v>
      </c>
    </row>
    <row r="132" spans="2:65" s="13" customFormat="1">
      <c r="B132" s="254"/>
      <c r="C132" s="255"/>
      <c r="D132" s="215" t="s">
        <v>886</v>
      </c>
      <c r="E132" s="256" t="s">
        <v>801</v>
      </c>
      <c r="F132" s="257" t="s">
        <v>1881</v>
      </c>
      <c r="G132" s="255"/>
      <c r="H132" s="258" t="s">
        <v>801</v>
      </c>
      <c r="I132" s="259"/>
      <c r="J132" s="255"/>
      <c r="K132" s="255"/>
      <c r="L132" s="260"/>
      <c r="M132" s="261"/>
      <c r="N132" s="262"/>
      <c r="O132" s="262"/>
      <c r="P132" s="262"/>
      <c r="Q132" s="262"/>
      <c r="R132" s="262"/>
      <c r="S132" s="262"/>
      <c r="T132" s="263"/>
      <c r="AT132" s="264" t="s">
        <v>886</v>
      </c>
      <c r="AU132" s="264" t="s">
        <v>812</v>
      </c>
      <c r="AV132" s="13" t="s">
        <v>810</v>
      </c>
      <c r="AW132" s="13" t="s">
        <v>765</v>
      </c>
      <c r="AX132" s="13" t="s">
        <v>803</v>
      </c>
      <c r="AY132" s="264" t="s">
        <v>874</v>
      </c>
    </row>
    <row r="133" spans="2:65" s="12" customFormat="1">
      <c r="B133" s="218"/>
      <c r="C133" s="219"/>
      <c r="D133" s="215" t="s">
        <v>886</v>
      </c>
      <c r="E133" s="243" t="s">
        <v>801</v>
      </c>
      <c r="F133" s="244" t="s">
        <v>1882</v>
      </c>
      <c r="G133" s="219"/>
      <c r="H133" s="245">
        <v>14.88</v>
      </c>
      <c r="I133" s="224"/>
      <c r="J133" s="219"/>
      <c r="K133" s="219"/>
      <c r="L133" s="225"/>
      <c r="M133" s="226"/>
      <c r="N133" s="227"/>
      <c r="O133" s="227"/>
      <c r="P133" s="227"/>
      <c r="Q133" s="227"/>
      <c r="R133" s="227"/>
      <c r="S133" s="227"/>
      <c r="T133" s="228"/>
      <c r="AT133" s="229" t="s">
        <v>886</v>
      </c>
      <c r="AU133" s="229" t="s">
        <v>812</v>
      </c>
      <c r="AV133" s="12" t="s">
        <v>812</v>
      </c>
      <c r="AW133" s="12" t="s">
        <v>765</v>
      </c>
      <c r="AX133" s="12" t="s">
        <v>803</v>
      </c>
      <c r="AY133" s="229" t="s">
        <v>874</v>
      </c>
    </row>
    <row r="134" spans="2:65" s="12" customFormat="1">
      <c r="B134" s="218"/>
      <c r="C134" s="219"/>
      <c r="D134" s="215" t="s">
        <v>886</v>
      </c>
      <c r="E134" s="243" t="s">
        <v>801</v>
      </c>
      <c r="F134" s="244" t="s">
        <v>1883</v>
      </c>
      <c r="G134" s="219"/>
      <c r="H134" s="245">
        <v>4</v>
      </c>
      <c r="I134" s="224"/>
      <c r="J134" s="219"/>
      <c r="K134" s="219"/>
      <c r="L134" s="225"/>
      <c r="M134" s="226"/>
      <c r="N134" s="227"/>
      <c r="O134" s="227"/>
      <c r="P134" s="227"/>
      <c r="Q134" s="227"/>
      <c r="R134" s="227"/>
      <c r="S134" s="227"/>
      <c r="T134" s="228"/>
      <c r="AT134" s="229" t="s">
        <v>886</v>
      </c>
      <c r="AU134" s="229" t="s">
        <v>812</v>
      </c>
      <c r="AV134" s="12" t="s">
        <v>812</v>
      </c>
      <c r="AW134" s="12" t="s">
        <v>765</v>
      </c>
      <c r="AX134" s="12" t="s">
        <v>803</v>
      </c>
      <c r="AY134" s="229" t="s">
        <v>874</v>
      </c>
    </row>
    <row r="135" spans="2:65" s="14" customFormat="1">
      <c r="B135" s="265"/>
      <c r="C135" s="266"/>
      <c r="D135" s="220" t="s">
        <v>886</v>
      </c>
      <c r="E135" s="267" t="s">
        <v>801</v>
      </c>
      <c r="F135" s="268" t="s">
        <v>1884</v>
      </c>
      <c r="G135" s="266"/>
      <c r="H135" s="269">
        <v>28.88</v>
      </c>
      <c r="I135" s="270"/>
      <c r="J135" s="266"/>
      <c r="K135" s="266"/>
      <c r="L135" s="271"/>
      <c r="M135" s="272"/>
      <c r="N135" s="273"/>
      <c r="O135" s="273"/>
      <c r="P135" s="273"/>
      <c r="Q135" s="273"/>
      <c r="R135" s="273"/>
      <c r="S135" s="273"/>
      <c r="T135" s="274"/>
      <c r="AT135" s="275" t="s">
        <v>886</v>
      </c>
      <c r="AU135" s="275" t="s">
        <v>812</v>
      </c>
      <c r="AV135" s="14" t="s">
        <v>882</v>
      </c>
      <c r="AW135" s="14" t="s">
        <v>765</v>
      </c>
      <c r="AX135" s="14" t="s">
        <v>810</v>
      </c>
      <c r="AY135" s="275" t="s">
        <v>874</v>
      </c>
    </row>
    <row r="136" spans="2:65" s="1" customFormat="1" ht="22.5" customHeight="1">
      <c r="B136" s="42"/>
      <c r="C136" s="203" t="s">
        <v>922</v>
      </c>
      <c r="D136" s="203" t="s">
        <v>877</v>
      </c>
      <c r="E136" s="204" t="s">
        <v>1885</v>
      </c>
      <c r="F136" s="205" t="s">
        <v>1886</v>
      </c>
      <c r="G136" s="206" t="s">
        <v>944</v>
      </c>
      <c r="H136" s="207">
        <v>0.41399999999999998</v>
      </c>
      <c r="I136" s="208"/>
      <c r="J136" s="209">
        <f>ROUND(I136*H136,2)</f>
        <v>0</v>
      </c>
      <c r="K136" s="205" t="s">
        <v>881</v>
      </c>
      <c r="L136" s="62"/>
      <c r="M136" s="210" t="s">
        <v>801</v>
      </c>
      <c r="N136" s="211" t="s">
        <v>773</v>
      </c>
      <c r="O136" s="43"/>
      <c r="P136" s="212">
        <f>O136*H136</f>
        <v>0</v>
      </c>
      <c r="Q136" s="212">
        <v>4.2599999999999999E-2</v>
      </c>
      <c r="R136" s="212">
        <f>Q136*H136</f>
        <v>1.76364E-2</v>
      </c>
      <c r="S136" s="212">
        <v>0</v>
      </c>
      <c r="T136" s="213">
        <f>S136*H136</f>
        <v>0</v>
      </c>
      <c r="AR136" s="24" t="s">
        <v>882</v>
      </c>
      <c r="AT136" s="24" t="s">
        <v>877</v>
      </c>
      <c r="AU136" s="24" t="s">
        <v>812</v>
      </c>
      <c r="AY136" s="24" t="s">
        <v>874</v>
      </c>
      <c r="BE136" s="214">
        <f>IF(N136="základní",J136,0)</f>
        <v>0</v>
      </c>
      <c r="BF136" s="214">
        <f>IF(N136="snížená",J136,0)</f>
        <v>0</v>
      </c>
      <c r="BG136" s="214">
        <f>IF(N136="zákl. přenesená",J136,0)</f>
        <v>0</v>
      </c>
      <c r="BH136" s="214">
        <f>IF(N136="sníž. přenesená",J136,0)</f>
        <v>0</v>
      </c>
      <c r="BI136" s="214">
        <f>IF(N136="nulová",J136,0)</f>
        <v>0</v>
      </c>
      <c r="BJ136" s="24" t="s">
        <v>810</v>
      </c>
      <c r="BK136" s="214">
        <f>ROUND(I136*H136,2)</f>
        <v>0</v>
      </c>
      <c r="BL136" s="24" t="s">
        <v>882</v>
      </c>
      <c r="BM136" s="24" t="s">
        <v>1887</v>
      </c>
    </row>
    <row r="137" spans="2:65" s="1" customFormat="1">
      <c r="B137" s="42"/>
      <c r="C137" s="64"/>
      <c r="D137" s="215" t="s">
        <v>884</v>
      </c>
      <c r="E137" s="64"/>
      <c r="F137" s="216" t="s">
        <v>1888</v>
      </c>
      <c r="G137" s="64"/>
      <c r="H137" s="64"/>
      <c r="I137" s="171"/>
      <c r="J137" s="64"/>
      <c r="K137" s="64"/>
      <c r="L137" s="62"/>
      <c r="M137" s="217"/>
      <c r="N137" s="43"/>
      <c r="O137" s="43"/>
      <c r="P137" s="43"/>
      <c r="Q137" s="43"/>
      <c r="R137" s="43"/>
      <c r="S137" s="43"/>
      <c r="T137" s="79"/>
      <c r="AT137" s="24" t="s">
        <v>884</v>
      </c>
      <c r="AU137" s="24" t="s">
        <v>812</v>
      </c>
    </row>
    <row r="138" spans="2:65" s="1" customFormat="1" ht="27">
      <c r="B138" s="42"/>
      <c r="C138" s="64"/>
      <c r="D138" s="215" t="s">
        <v>913</v>
      </c>
      <c r="E138" s="64"/>
      <c r="F138" s="231" t="s">
        <v>1848</v>
      </c>
      <c r="G138" s="64"/>
      <c r="H138" s="64"/>
      <c r="I138" s="171"/>
      <c r="J138" s="64"/>
      <c r="K138" s="64"/>
      <c r="L138" s="62"/>
      <c r="M138" s="217"/>
      <c r="N138" s="43"/>
      <c r="O138" s="43"/>
      <c r="P138" s="43"/>
      <c r="Q138" s="43"/>
      <c r="R138" s="43"/>
      <c r="S138" s="43"/>
      <c r="T138" s="79"/>
      <c r="AT138" s="24" t="s">
        <v>913</v>
      </c>
      <c r="AU138" s="24" t="s">
        <v>812</v>
      </c>
    </row>
    <row r="139" spans="2:65" s="13" customFormat="1">
      <c r="B139" s="254"/>
      <c r="C139" s="255"/>
      <c r="D139" s="215" t="s">
        <v>886</v>
      </c>
      <c r="E139" s="256" t="s">
        <v>801</v>
      </c>
      <c r="F139" s="257" t="s">
        <v>1873</v>
      </c>
      <c r="G139" s="255"/>
      <c r="H139" s="258" t="s">
        <v>801</v>
      </c>
      <c r="I139" s="259"/>
      <c r="J139" s="255"/>
      <c r="K139" s="255"/>
      <c r="L139" s="260"/>
      <c r="M139" s="261"/>
      <c r="N139" s="262"/>
      <c r="O139" s="262"/>
      <c r="P139" s="262"/>
      <c r="Q139" s="262"/>
      <c r="R139" s="262"/>
      <c r="S139" s="262"/>
      <c r="T139" s="263"/>
      <c r="AT139" s="264" t="s">
        <v>886</v>
      </c>
      <c r="AU139" s="264" t="s">
        <v>812</v>
      </c>
      <c r="AV139" s="13" t="s">
        <v>810</v>
      </c>
      <c r="AW139" s="13" t="s">
        <v>765</v>
      </c>
      <c r="AX139" s="13" t="s">
        <v>803</v>
      </c>
      <c r="AY139" s="264" t="s">
        <v>874</v>
      </c>
    </row>
    <row r="140" spans="2:65" s="13" customFormat="1">
      <c r="B140" s="254"/>
      <c r="C140" s="255"/>
      <c r="D140" s="215" t="s">
        <v>886</v>
      </c>
      <c r="E140" s="256" t="s">
        <v>801</v>
      </c>
      <c r="F140" s="257" t="s">
        <v>1889</v>
      </c>
      <c r="G140" s="255"/>
      <c r="H140" s="258" t="s">
        <v>801</v>
      </c>
      <c r="I140" s="259"/>
      <c r="J140" s="255"/>
      <c r="K140" s="255"/>
      <c r="L140" s="260"/>
      <c r="M140" s="261"/>
      <c r="N140" s="262"/>
      <c r="O140" s="262"/>
      <c r="P140" s="262"/>
      <c r="Q140" s="262"/>
      <c r="R140" s="262"/>
      <c r="S140" s="262"/>
      <c r="T140" s="263"/>
      <c r="AT140" s="264" t="s">
        <v>886</v>
      </c>
      <c r="AU140" s="264" t="s">
        <v>812</v>
      </c>
      <c r="AV140" s="13" t="s">
        <v>810</v>
      </c>
      <c r="AW140" s="13" t="s">
        <v>765</v>
      </c>
      <c r="AX140" s="13" t="s">
        <v>803</v>
      </c>
      <c r="AY140" s="264" t="s">
        <v>874</v>
      </c>
    </row>
    <row r="141" spans="2:65" s="12" customFormat="1">
      <c r="B141" s="218"/>
      <c r="C141" s="219"/>
      <c r="D141" s="220" t="s">
        <v>886</v>
      </c>
      <c r="E141" s="221" t="s">
        <v>801</v>
      </c>
      <c r="F141" s="222" t="s">
        <v>1890</v>
      </c>
      <c r="G141" s="219"/>
      <c r="H141" s="223">
        <v>0.41399999999999998</v>
      </c>
      <c r="I141" s="224"/>
      <c r="J141" s="219"/>
      <c r="K141" s="219"/>
      <c r="L141" s="225"/>
      <c r="M141" s="226"/>
      <c r="N141" s="227"/>
      <c r="O141" s="227"/>
      <c r="P141" s="227"/>
      <c r="Q141" s="227"/>
      <c r="R141" s="227"/>
      <c r="S141" s="227"/>
      <c r="T141" s="228"/>
      <c r="AT141" s="229" t="s">
        <v>886</v>
      </c>
      <c r="AU141" s="229" t="s">
        <v>812</v>
      </c>
      <c r="AV141" s="12" t="s">
        <v>812</v>
      </c>
      <c r="AW141" s="12" t="s">
        <v>765</v>
      </c>
      <c r="AX141" s="12" t="s">
        <v>810</v>
      </c>
      <c r="AY141" s="229" t="s">
        <v>874</v>
      </c>
    </row>
    <row r="142" spans="2:65" s="1" customFormat="1" ht="22.5" customHeight="1">
      <c r="B142" s="42"/>
      <c r="C142" s="203" t="s">
        <v>929</v>
      </c>
      <c r="D142" s="203" t="s">
        <v>877</v>
      </c>
      <c r="E142" s="204" t="s">
        <v>1891</v>
      </c>
      <c r="F142" s="205" t="s">
        <v>1892</v>
      </c>
      <c r="G142" s="206" t="s">
        <v>944</v>
      </c>
      <c r="H142" s="207">
        <v>7.04</v>
      </c>
      <c r="I142" s="208"/>
      <c r="J142" s="209">
        <f>ROUND(I142*H142,2)</f>
        <v>0</v>
      </c>
      <c r="K142" s="205" t="s">
        <v>881</v>
      </c>
      <c r="L142" s="62"/>
      <c r="M142" s="210" t="s">
        <v>801</v>
      </c>
      <c r="N142" s="211" t="s">
        <v>773</v>
      </c>
      <c r="O142" s="43"/>
      <c r="P142" s="212">
        <f>O142*H142</f>
        <v>0</v>
      </c>
      <c r="Q142" s="212">
        <v>8.4999999999999995E-4</v>
      </c>
      <c r="R142" s="212">
        <f>Q142*H142</f>
        <v>5.9839999999999997E-3</v>
      </c>
      <c r="S142" s="212">
        <v>0</v>
      </c>
      <c r="T142" s="213">
        <f>S142*H142</f>
        <v>0</v>
      </c>
      <c r="AR142" s="24" t="s">
        <v>882</v>
      </c>
      <c r="AT142" s="24" t="s">
        <v>877</v>
      </c>
      <c r="AU142" s="24" t="s">
        <v>812</v>
      </c>
      <c r="AY142" s="24" t="s">
        <v>874</v>
      </c>
      <c r="BE142" s="214">
        <f>IF(N142="základní",J142,0)</f>
        <v>0</v>
      </c>
      <c r="BF142" s="214">
        <f>IF(N142="snížená",J142,0)</f>
        <v>0</v>
      </c>
      <c r="BG142" s="214">
        <f>IF(N142="zákl. přenesená",J142,0)</f>
        <v>0</v>
      </c>
      <c r="BH142" s="214">
        <f>IF(N142="sníž. přenesená",J142,0)</f>
        <v>0</v>
      </c>
      <c r="BI142" s="214">
        <f>IF(N142="nulová",J142,0)</f>
        <v>0</v>
      </c>
      <c r="BJ142" s="24" t="s">
        <v>810</v>
      </c>
      <c r="BK142" s="214">
        <f>ROUND(I142*H142,2)</f>
        <v>0</v>
      </c>
      <c r="BL142" s="24" t="s">
        <v>882</v>
      </c>
      <c r="BM142" s="24" t="s">
        <v>1893</v>
      </c>
    </row>
    <row r="143" spans="2:65" s="1" customFormat="1" ht="27">
      <c r="B143" s="42"/>
      <c r="C143" s="64"/>
      <c r="D143" s="215" t="s">
        <v>884</v>
      </c>
      <c r="E143" s="64"/>
      <c r="F143" s="216" t="s">
        <v>1894</v>
      </c>
      <c r="G143" s="64"/>
      <c r="H143" s="64"/>
      <c r="I143" s="171"/>
      <c r="J143" s="64"/>
      <c r="K143" s="64"/>
      <c r="L143" s="62"/>
      <c r="M143" s="217"/>
      <c r="N143" s="43"/>
      <c r="O143" s="43"/>
      <c r="P143" s="43"/>
      <c r="Q143" s="43"/>
      <c r="R143" s="43"/>
      <c r="S143" s="43"/>
      <c r="T143" s="79"/>
      <c r="AT143" s="24" t="s">
        <v>884</v>
      </c>
      <c r="AU143" s="24" t="s">
        <v>812</v>
      </c>
    </row>
    <row r="144" spans="2:65" s="1" customFormat="1" ht="27">
      <c r="B144" s="42"/>
      <c r="C144" s="64"/>
      <c r="D144" s="215" t="s">
        <v>913</v>
      </c>
      <c r="E144" s="64"/>
      <c r="F144" s="231" t="s">
        <v>1848</v>
      </c>
      <c r="G144" s="64"/>
      <c r="H144" s="64"/>
      <c r="I144" s="171"/>
      <c r="J144" s="64"/>
      <c r="K144" s="64"/>
      <c r="L144" s="62"/>
      <c r="M144" s="217"/>
      <c r="N144" s="43"/>
      <c r="O144" s="43"/>
      <c r="P144" s="43"/>
      <c r="Q144" s="43"/>
      <c r="R144" s="43"/>
      <c r="S144" s="43"/>
      <c r="T144" s="79"/>
      <c r="AT144" s="24" t="s">
        <v>913</v>
      </c>
      <c r="AU144" s="24" t="s">
        <v>812</v>
      </c>
    </row>
    <row r="145" spans="2:65" s="13" customFormat="1">
      <c r="B145" s="254"/>
      <c r="C145" s="255"/>
      <c r="D145" s="215" t="s">
        <v>886</v>
      </c>
      <c r="E145" s="256" t="s">
        <v>801</v>
      </c>
      <c r="F145" s="257" t="s">
        <v>1849</v>
      </c>
      <c r="G145" s="255"/>
      <c r="H145" s="258" t="s">
        <v>801</v>
      </c>
      <c r="I145" s="259"/>
      <c r="J145" s="255"/>
      <c r="K145" s="255"/>
      <c r="L145" s="260"/>
      <c r="M145" s="261"/>
      <c r="N145" s="262"/>
      <c r="O145" s="262"/>
      <c r="P145" s="262"/>
      <c r="Q145" s="262"/>
      <c r="R145" s="262"/>
      <c r="S145" s="262"/>
      <c r="T145" s="263"/>
      <c r="AT145" s="264" t="s">
        <v>886</v>
      </c>
      <c r="AU145" s="264" t="s">
        <v>812</v>
      </c>
      <c r="AV145" s="13" t="s">
        <v>810</v>
      </c>
      <c r="AW145" s="13" t="s">
        <v>765</v>
      </c>
      <c r="AX145" s="13" t="s">
        <v>803</v>
      </c>
      <c r="AY145" s="264" t="s">
        <v>874</v>
      </c>
    </row>
    <row r="146" spans="2:65" s="13" customFormat="1">
      <c r="B146" s="254"/>
      <c r="C146" s="255"/>
      <c r="D146" s="215" t="s">
        <v>886</v>
      </c>
      <c r="E146" s="256" t="s">
        <v>801</v>
      </c>
      <c r="F146" s="257" t="s">
        <v>1895</v>
      </c>
      <c r="G146" s="255"/>
      <c r="H146" s="258" t="s">
        <v>801</v>
      </c>
      <c r="I146" s="259"/>
      <c r="J146" s="255"/>
      <c r="K146" s="255"/>
      <c r="L146" s="260"/>
      <c r="M146" s="261"/>
      <c r="N146" s="262"/>
      <c r="O146" s="262"/>
      <c r="P146" s="262"/>
      <c r="Q146" s="262"/>
      <c r="R146" s="262"/>
      <c r="S146" s="262"/>
      <c r="T146" s="263"/>
      <c r="AT146" s="264" t="s">
        <v>886</v>
      </c>
      <c r="AU146" s="264" t="s">
        <v>812</v>
      </c>
      <c r="AV146" s="13" t="s">
        <v>810</v>
      </c>
      <c r="AW146" s="13" t="s">
        <v>765</v>
      </c>
      <c r="AX146" s="13" t="s">
        <v>803</v>
      </c>
      <c r="AY146" s="264" t="s">
        <v>874</v>
      </c>
    </row>
    <row r="147" spans="2:65" s="12" customFormat="1">
      <c r="B147" s="218"/>
      <c r="C147" s="219"/>
      <c r="D147" s="220" t="s">
        <v>886</v>
      </c>
      <c r="E147" s="221" t="s">
        <v>801</v>
      </c>
      <c r="F147" s="222" t="s">
        <v>1896</v>
      </c>
      <c r="G147" s="219"/>
      <c r="H147" s="223">
        <v>7.04</v>
      </c>
      <c r="I147" s="224"/>
      <c r="J147" s="219"/>
      <c r="K147" s="219"/>
      <c r="L147" s="225"/>
      <c r="M147" s="226"/>
      <c r="N147" s="227"/>
      <c r="O147" s="227"/>
      <c r="P147" s="227"/>
      <c r="Q147" s="227"/>
      <c r="R147" s="227"/>
      <c r="S147" s="227"/>
      <c r="T147" s="228"/>
      <c r="AT147" s="229" t="s">
        <v>886</v>
      </c>
      <c r="AU147" s="229" t="s">
        <v>812</v>
      </c>
      <c r="AV147" s="12" t="s">
        <v>812</v>
      </c>
      <c r="AW147" s="12" t="s">
        <v>765</v>
      </c>
      <c r="AX147" s="12" t="s">
        <v>810</v>
      </c>
      <c r="AY147" s="229" t="s">
        <v>874</v>
      </c>
    </row>
    <row r="148" spans="2:65" s="1" customFormat="1" ht="22.5" customHeight="1">
      <c r="B148" s="42"/>
      <c r="C148" s="203" t="s">
        <v>934</v>
      </c>
      <c r="D148" s="203" t="s">
        <v>877</v>
      </c>
      <c r="E148" s="204" t="s">
        <v>1897</v>
      </c>
      <c r="F148" s="205" t="s">
        <v>1898</v>
      </c>
      <c r="G148" s="206" t="s">
        <v>925</v>
      </c>
      <c r="H148" s="207">
        <v>28</v>
      </c>
      <c r="I148" s="208"/>
      <c r="J148" s="209">
        <f>ROUND(I148*H148,2)</f>
        <v>0</v>
      </c>
      <c r="K148" s="205" t="s">
        <v>881</v>
      </c>
      <c r="L148" s="62"/>
      <c r="M148" s="210" t="s">
        <v>801</v>
      </c>
      <c r="N148" s="211" t="s">
        <v>773</v>
      </c>
      <c r="O148" s="43"/>
      <c r="P148" s="212">
        <f>O148*H148</f>
        <v>0</v>
      </c>
      <c r="Q148" s="212">
        <v>1.5E-3</v>
      </c>
      <c r="R148" s="212">
        <f>Q148*H148</f>
        <v>4.2000000000000003E-2</v>
      </c>
      <c r="S148" s="212">
        <v>0</v>
      </c>
      <c r="T148" s="213">
        <f>S148*H148</f>
        <v>0</v>
      </c>
      <c r="AR148" s="24" t="s">
        <v>882</v>
      </c>
      <c r="AT148" s="24" t="s">
        <v>877</v>
      </c>
      <c r="AU148" s="24" t="s">
        <v>812</v>
      </c>
      <c r="AY148" s="24" t="s">
        <v>874</v>
      </c>
      <c r="BE148" s="214">
        <f>IF(N148="základní",J148,0)</f>
        <v>0</v>
      </c>
      <c r="BF148" s="214">
        <f>IF(N148="snížená",J148,0)</f>
        <v>0</v>
      </c>
      <c r="BG148" s="214">
        <f>IF(N148="zákl. přenesená",J148,0)</f>
        <v>0</v>
      </c>
      <c r="BH148" s="214">
        <f>IF(N148="sníž. přenesená",J148,0)</f>
        <v>0</v>
      </c>
      <c r="BI148" s="214">
        <f>IF(N148="nulová",J148,0)</f>
        <v>0</v>
      </c>
      <c r="BJ148" s="24" t="s">
        <v>810</v>
      </c>
      <c r="BK148" s="214">
        <f>ROUND(I148*H148,2)</f>
        <v>0</v>
      </c>
      <c r="BL148" s="24" t="s">
        <v>882</v>
      </c>
      <c r="BM148" s="24" t="s">
        <v>1899</v>
      </c>
    </row>
    <row r="149" spans="2:65" s="1" customFormat="1">
      <c r="B149" s="42"/>
      <c r="C149" s="64"/>
      <c r="D149" s="215" t="s">
        <v>884</v>
      </c>
      <c r="E149" s="64"/>
      <c r="F149" s="216" t="s">
        <v>1900</v>
      </c>
      <c r="G149" s="64"/>
      <c r="H149" s="64"/>
      <c r="I149" s="171"/>
      <c r="J149" s="64"/>
      <c r="K149" s="64"/>
      <c r="L149" s="62"/>
      <c r="M149" s="217"/>
      <c r="N149" s="43"/>
      <c r="O149" s="43"/>
      <c r="P149" s="43"/>
      <c r="Q149" s="43"/>
      <c r="R149" s="43"/>
      <c r="S149" s="43"/>
      <c r="T149" s="79"/>
      <c r="AT149" s="24" t="s">
        <v>884</v>
      </c>
      <c r="AU149" s="24" t="s">
        <v>812</v>
      </c>
    </row>
    <row r="150" spans="2:65" s="1" customFormat="1" ht="27">
      <c r="B150" s="42"/>
      <c r="C150" s="64"/>
      <c r="D150" s="215" t="s">
        <v>913</v>
      </c>
      <c r="E150" s="64"/>
      <c r="F150" s="231" t="s">
        <v>1848</v>
      </c>
      <c r="G150" s="64"/>
      <c r="H150" s="64"/>
      <c r="I150" s="171"/>
      <c r="J150" s="64"/>
      <c r="K150" s="64"/>
      <c r="L150" s="62"/>
      <c r="M150" s="217"/>
      <c r="N150" s="43"/>
      <c r="O150" s="43"/>
      <c r="P150" s="43"/>
      <c r="Q150" s="43"/>
      <c r="R150" s="43"/>
      <c r="S150" s="43"/>
      <c r="T150" s="79"/>
      <c r="AT150" s="24" t="s">
        <v>913</v>
      </c>
      <c r="AU150" s="24" t="s">
        <v>812</v>
      </c>
    </row>
    <row r="151" spans="2:65" s="13" customFormat="1">
      <c r="B151" s="254"/>
      <c r="C151" s="255"/>
      <c r="D151" s="215" t="s">
        <v>886</v>
      </c>
      <c r="E151" s="256" t="s">
        <v>801</v>
      </c>
      <c r="F151" s="257" t="s">
        <v>1873</v>
      </c>
      <c r="G151" s="255"/>
      <c r="H151" s="258" t="s">
        <v>801</v>
      </c>
      <c r="I151" s="259"/>
      <c r="J151" s="255"/>
      <c r="K151" s="255"/>
      <c r="L151" s="260"/>
      <c r="M151" s="261"/>
      <c r="N151" s="262"/>
      <c r="O151" s="262"/>
      <c r="P151" s="262"/>
      <c r="Q151" s="262"/>
      <c r="R151" s="262"/>
      <c r="S151" s="262"/>
      <c r="T151" s="263"/>
      <c r="AT151" s="264" t="s">
        <v>886</v>
      </c>
      <c r="AU151" s="264" t="s">
        <v>812</v>
      </c>
      <c r="AV151" s="13" t="s">
        <v>810</v>
      </c>
      <c r="AW151" s="13" t="s">
        <v>765</v>
      </c>
      <c r="AX151" s="13" t="s">
        <v>803</v>
      </c>
      <c r="AY151" s="264" t="s">
        <v>874</v>
      </c>
    </row>
    <row r="152" spans="2:65" s="12" customFormat="1">
      <c r="B152" s="218"/>
      <c r="C152" s="219"/>
      <c r="D152" s="215" t="s">
        <v>886</v>
      </c>
      <c r="E152" s="243" t="s">
        <v>801</v>
      </c>
      <c r="F152" s="244" t="s">
        <v>1901</v>
      </c>
      <c r="G152" s="219"/>
      <c r="H152" s="245">
        <v>2.4</v>
      </c>
      <c r="I152" s="224"/>
      <c r="J152" s="219"/>
      <c r="K152" s="219"/>
      <c r="L152" s="225"/>
      <c r="M152" s="226"/>
      <c r="N152" s="227"/>
      <c r="O152" s="227"/>
      <c r="P152" s="227"/>
      <c r="Q152" s="227"/>
      <c r="R152" s="227"/>
      <c r="S152" s="227"/>
      <c r="T152" s="228"/>
      <c r="AT152" s="229" t="s">
        <v>886</v>
      </c>
      <c r="AU152" s="229" t="s">
        <v>812</v>
      </c>
      <c r="AV152" s="12" t="s">
        <v>812</v>
      </c>
      <c r="AW152" s="12" t="s">
        <v>765</v>
      </c>
      <c r="AX152" s="12" t="s">
        <v>803</v>
      </c>
      <c r="AY152" s="229" t="s">
        <v>874</v>
      </c>
    </row>
    <row r="153" spans="2:65" s="13" customFormat="1">
      <c r="B153" s="254"/>
      <c r="C153" s="255"/>
      <c r="D153" s="215" t="s">
        <v>886</v>
      </c>
      <c r="E153" s="256" t="s">
        <v>801</v>
      </c>
      <c r="F153" s="257" t="s">
        <v>1849</v>
      </c>
      <c r="G153" s="255"/>
      <c r="H153" s="258" t="s">
        <v>801</v>
      </c>
      <c r="I153" s="259"/>
      <c r="J153" s="255"/>
      <c r="K153" s="255"/>
      <c r="L153" s="260"/>
      <c r="M153" s="261"/>
      <c r="N153" s="262"/>
      <c r="O153" s="262"/>
      <c r="P153" s="262"/>
      <c r="Q153" s="262"/>
      <c r="R153" s="262"/>
      <c r="S153" s="262"/>
      <c r="T153" s="263"/>
      <c r="AT153" s="264" t="s">
        <v>886</v>
      </c>
      <c r="AU153" s="264" t="s">
        <v>812</v>
      </c>
      <c r="AV153" s="13" t="s">
        <v>810</v>
      </c>
      <c r="AW153" s="13" t="s">
        <v>765</v>
      </c>
      <c r="AX153" s="13" t="s">
        <v>803</v>
      </c>
      <c r="AY153" s="264" t="s">
        <v>874</v>
      </c>
    </row>
    <row r="154" spans="2:65" s="13" customFormat="1">
      <c r="B154" s="254"/>
      <c r="C154" s="255"/>
      <c r="D154" s="215" t="s">
        <v>886</v>
      </c>
      <c r="E154" s="256" t="s">
        <v>801</v>
      </c>
      <c r="F154" s="257" t="s">
        <v>1902</v>
      </c>
      <c r="G154" s="255"/>
      <c r="H154" s="258" t="s">
        <v>801</v>
      </c>
      <c r="I154" s="259"/>
      <c r="J154" s="255"/>
      <c r="K154" s="255"/>
      <c r="L154" s="260"/>
      <c r="M154" s="261"/>
      <c r="N154" s="262"/>
      <c r="O154" s="262"/>
      <c r="P154" s="262"/>
      <c r="Q154" s="262"/>
      <c r="R154" s="262"/>
      <c r="S154" s="262"/>
      <c r="T154" s="263"/>
      <c r="AT154" s="264" t="s">
        <v>886</v>
      </c>
      <c r="AU154" s="264" t="s">
        <v>812</v>
      </c>
      <c r="AV154" s="13" t="s">
        <v>810</v>
      </c>
      <c r="AW154" s="13" t="s">
        <v>765</v>
      </c>
      <c r="AX154" s="13" t="s">
        <v>803</v>
      </c>
      <c r="AY154" s="264" t="s">
        <v>874</v>
      </c>
    </row>
    <row r="155" spans="2:65" s="12" customFormat="1">
      <c r="B155" s="218"/>
      <c r="C155" s="219"/>
      <c r="D155" s="215" t="s">
        <v>886</v>
      </c>
      <c r="E155" s="243" t="s">
        <v>801</v>
      </c>
      <c r="F155" s="244" t="s">
        <v>1903</v>
      </c>
      <c r="G155" s="219"/>
      <c r="H155" s="245">
        <v>25.6</v>
      </c>
      <c r="I155" s="224"/>
      <c r="J155" s="219"/>
      <c r="K155" s="219"/>
      <c r="L155" s="225"/>
      <c r="M155" s="226"/>
      <c r="N155" s="227"/>
      <c r="O155" s="227"/>
      <c r="P155" s="227"/>
      <c r="Q155" s="227"/>
      <c r="R155" s="227"/>
      <c r="S155" s="227"/>
      <c r="T155" s="228"/>
      <c r="AT155" s="229" t="s">
        <v>886</v>
      </c>
      <c r="AU155" s="229" t="s">
        <v>812</v>
      </c>
      <c r="AV155" s="12" t="s">
        <v>812</v>
      </c>
      <c r="AW155" s="12" t="s">
        <v>765</v>
      </c>
      <c r="AX155" s="12" t="s">
        <v>803</v>
      </c>
      <c r="AY155" s="229" t="s">
        <v>874</v>
      </c>
    </row>
    <row r="156" spans="2:65" s="14" customFormat="1">
      <c r="B156" s="265"/>
      <c r="C156" s="266"/>
      <c r="D156" s="220" t="s">
        <v>886</v>
      </c>
      <c r="E156" s="267" t="s">
        <v>801</v>
      </c>
      <c r="F156" s="268" t="s">
        <v>1884</v>
      </c>
      <c r="G156" s="266"/>
      <c r="H156" s="269">
        <v>28</v>
      </c>
      <c r="I156" s="270"/>
      <c r="J156" s="266"/>
      <c r="K156" s="266"/>
      <c r="L156" s="271"/>
      <c r="M156" s="272"/>
      <c r="N156" s="273"/>
      <c r="O156" s="273"/>
      <c r="P156" s="273"/>
      <c r="Q156" s="273"/>
      <c r="R156" s="273"/>
      <c r="S156" s="273"/>
      <c r="T156" s="274"/>
      <c r="AT156" s="275" t="s">
        <v>886</v>
      </c>
      <c r="AU156" s="275" t="s">
        <v>812</v>
      </c>
      <c r="AV156" s="14" t="s">
        <v>882</v>
      </c>
      <c r="AW156" s="14" t="s">
        <v>765</v>
      </c>
      <c r="AX156" s="14" t="s">
        <v>810</v>
      </c>
      <c r="AY156" s="275" t="s">
        <v>874</v>
      </c>
    </row>
    <row r="157" spans="2:65" s="1" customFormat="1" ht="22.5" customHeight="1">
      <c r="B157" s="42"/>
      <c r="C157" s="203" t="s">
        <v>747</v>
      </c>
      <c r="D157" s="203" t="s">
        <v>877</v>
      </c>
      <c r="E157" s="204" t="s">
        <v>1904</v>
      </c>
      <c r="F157" s="205" t="s">
        <v>1905</v>
      </c>
      <c r="G157" s="206" t="s">
        <v>1845</v>
      </c>
      <c r="H157" s="207">
        <v>0.19500000000000001</v>
      </c>
      <c r="I157" s="208"/>
      <c r="J157" s="209">
        <f>ROUND(I157*H157,2)</f>
        <v>0</v>
      </c>
      <c r="K157" s="205" t="s">
        <v>801</v>
      </c>
      <c r="L157" s="62"/>
      <c r="M157" s="210" t="s">
        <v>801</v>
      </c>
      <c r="N157" s="211" t="s">
        <v>773</v>
      </c>
      <c r="O157" s="43"/>
      <c r="P157" s="212">
        <f>O157*H157</f>
        <v>0</v>
      </c>
      <c r="Q157" s="212">
        <v>2.2563399999999998</v>
      </c>
      <c r="R157" s="212">
        <f>Q157*H157</f>
        <v>0.4399863</v>
      </c>
      <c r="S157" s="212">
        <v>0</v>
      </c>
      <c r="T157" s="213">
        <f>S157*H157</f>
        <v>0</v>
      </c>
      <c r="AR157" s="24" t="s">
        <v>882</v>
      </c>
      <c r="AT157" s="24" t="s">
        <v>877</v>
      </c>
      <c r="AU157" s="24" t="s">
        <v>812</v>
      </c>
      <c r="AY157" s="24" t="s">
        <v>874</v>
      </c>
      <c r="BE157" s="214">
        <f>IF(N157="základní",J157,0)</f>
        <v>0</v>
      </c>
      <c r="BF157" s="214">
        <f>IF(N157="snížená",J157,0)</f>
        <v>0</v>
      </c>
      <c r="BG157" s="214">
        <f>IF(N157="zákl. přenesená",J157,0)</f>
        <v>0</v>
      </c>
      <c r="BH157" s="214">
        <f>IF(N157="sníž. přenesená",J157,0)</f>
        <v>0</v>
      </c>
      <c r="BI157" s="214">
        <f>IF(N157="nulová",J157,0)</f>
        <v>0</v>
      </c>
      <c r="BJ157" s="24" t="s">
        <v>810</v>
      </c>
      <c r="BK157" s="214">
        <f>ROUND(I157*H157,2)</f>
        <v>0</v>
      </c>
      <c r="BL157" s="24" t="s">
        <v>882</v>
      </c>
      <c r="BM157" s="24" t="s">
        <v>1906</v>
      </c>
    </row>
    <row r="158" spans="2:65" s="1" customFormat="1">
      <c r="B158" s="42"/>
      <c r="C158" s="64"/>
      <c r="D158" s="215" t="s">
        <v>884</v>
      </c>
      <c r="E158" s="64"/>
      <c r="F158" s="216" t="s">
        <v>1905</v>
      </c>
      <c r="G158" s="64"/>
      <c r="H158" s="64"/>
      <c r="I158" s="171"/>
      <c r="J158" s="64"/>
      <c r="K158" s="64"/>
      <c r="L158" s="62"/>
      <c r="M158" s="217"/>
      <c r="N158" s="43"/>
      <c r="O158" s="43"/>
      <c r="P158" s="43"/>
      <c r="Q158" s="43"/>
      <c r="R158" s="43"/>
      <c r="S158" s="43"/>
      <c r="T158" s="79"/>
      <c r="AT158" s="24" t="s">
        <v>884</v>
      </c>
      <c r="AU158" s="24" t="s">
        <v>812</v>
      </c>
    </row>
    <row r="159" spans="2:65" s="1" customFormat="1" ht="27">
      <c r="B159" s="42"/>
      <c r="C159" s="64"/>
      <c r="D159" s="215" t="s">
        <v>913</v>
      </c>
      <c r="E159" s="64"/>
      <c r="F159" s="231" t="s">
        <v>1848</v>
      </c>
      <c r="G159" s="64"/>
      <c r="H159" s="64"/>
      <c r="I159" s="171"/>
      <c r="J159" s="64"/>
      <c r="K159" s="64"/>
      <c r="L159" s="62"/>
      <c r="M159" s="217"/>
      <c r="N159" s="43"/>
      <c r="O159" s="43"/>
      <c r="P159" s="43"/>
      <c r="Q159" s="43"/>
      <c r="R159" s="43"/>
      <c r="S159" s="43"/>
      <c r="T159" s="79"/>
      <c r="AT159" s="24" t="s">
        <v>913</v>
      </c>
      <c r="AU159" s="24" t="s">
        <v>812</v>
      </c>
    </row>
    <row r="160" spans="2:65" s="13" customFormat="1">
      <c r="B160" s="254"/>
      <c r="C160" s="255"/>
      <c r="D160" s="215" t="s">
        <v>886</v>
      </c>
      <c r="E160" s="256" t="s">
        <v>801</v>
      </c>
      <c r="F160" s="257" t="s">
        <v>1907</v>
      </c>
      <c r="G160" s="255"/>
      <c r="H160" s="258" t="s">
        <v>801</v>
      </c>
      <c r="I160" s="259"/>
      <c r="J160" s="255"/>
      <c r="K160" s="255"/>
      <c r="L160" s="260"/>
      <c r="M160" s="261"/>
      <c r="N160" s="262"/>
      <c r="O160" s="262"/>
      <c r="P160" s="262"/>
      <c r="Q160" s="262"/>
      <c r="R160" s="262"/>
      <c r="S160" s="262"/>
      <c r="T160" s="263"/>
      <c r="AT160" s="264" t="s">
        <v>886</v>
      </c>
      <c r="AU160" s="264" t="s">
        <v>812</v>
      </c>
      <c r="AV160" s="13" t="s">
        <v>810</v>
      </c>
      <c r="AW160" s="13" t="s">
        <v>765</v>
      </c>
      <c r="AX160" s="13" t="s">
        <v>803</v>
      </c>
      <c r="AY160" s="264" t="s">
        <v>874</v>
      </c>
    </row>
    <row r="161" spans="2:65" s="12" customFormat="1">
      <c r="B161" s="218"/>
      <c r="C161" s="219"/>
      <c r="D161" s="220" t="s">
        <v>886</v>
      </c>
      <c r="E161" s="221" t="s">
        <v>801</v>
      </c>
      <c r="F161" s="222" t="s">
        <v>1908</v>
      </c>
      <c r="G161" s="219"/>
      <c r="H161" s="223">
        <v>0.19500000000000001</v>
      </c>
      <c r="I161" s="224"/>
      <c r="J161" s="219"/>
      <c r="K161" s="219"/>
      <c r="L161" s="225"/>
      <c r="M161" s="226"/>
      <c r="N161" s="227"/>
      <c r="O161" s="227"/>
      <c r="P161" s="227"/>
      <c r="Q161" s="227"/>
      <c r="R161" s="227"/>
      <c r="S161" s="227"/>
      <c r="T161" s="228"/>
      <c r="AT161" s="229" t="s">
        <v>886</v>
      </c>
      <c r="AU161" s="229" t="s">
        <v>812</v>
      </c>
      <c r="AV161" s="12" t="s">
        <v>812</v>
      </c>
      <c r="AW161" s="12" t="s">
        <v>765</v>
      </c>
      <c r="AX161" s="12" t="s">
        <v>810</v>
      </c>
      <c r="AY161" s="229" t="s">
        <v>874</v>
      </c>
    </row>
    <row r="162" spans="2:65" s="1" customFormat="1" ht="22.5" customHeight="1">
      <c r="B162" s="42"/>
      <c r="C162" s="203" t="s">
        <v>941</v>
      </c>
      <c r="D162" s="203" t="s">
        <v>877</v>
      </c>
      <c r="E162" s="204" t="s">
        <v>1909</v>
      </c>
      <c r="F162" s="205" t="s">
        <v>1910</v>
      </c>
      <c r="G162" s="206" t="s">
        <v>944</v>
      </c>
      <c r="H162" s="207">
        <v>1.17</v>
      </c>
      <c r="I162" s="208"/>
      <c r="J162" s="209">
        <f>ROUND(I162*H162,2)</f>
        <v>0</v>
      </c>
      <c r="K162" s="205" t="s">
        <v>881</v>
      </c>
      <c r="L162" s="62"/>
      <c r="M162" s="210" t="s">
        <v>801</v>
      </c>
      <c r="N162" s="211" t="s">
        <v>773</v>
      </c>
      <c r="O162" s="43"/>
      <c r="P162" s="212">
        <f>O162*H162</f>
        <v>0</v>
      </c>
      <c r="Q162" s="212">
        <v>4.2000000000000003E-2</v>
      </c>
      <c r="R162" s="212">
        <f>Q162*H162</f>
        <v>4.9140000000000003E-2</v>
      </c>
      <c r="S162" s="212">
        <v>0</v>
      </c>
      <c r="T162" s="213">
        <f>S162*H162</f>
        <v>0</v>
      </c>
      <c r="AR162" s="24" t="s">
        <v>882</v>
      </c>
      <c r="AT162" s="24" t="s">
        <v>877</v>
      </c>
      <c r="AU162" s="24" t="s">
        <v>812</v>
      </c>
      <c r="AY162" s="24" t="s">
        <v>874</v>
      </c>
      <c r="BE162" s="214">
        <f>IF(N162="základní",J162,0)</f>
        <v>0</v>
      </c>
      <c r="BF162" s="214">
        <f>IF(N162="snížená",J162,0)</f>
        <v>0</v>
      </c>
      <c r="BG162" s="214">
        <f>IF(N162="zákl. přenesená",J162,0)</f>
        <v>0</v>
      </c>
      <c r="BH162" s="214">
        <f>IF(N162="sníž. přenesená",J162,0)</f>
        <v>0</v>
      </c>
      <c r="BI162" s="214">
        <f>IF(N162="nulová",J162,0)</f>
        <v>0</v>
      </c>
      <c r="BJ162" s="24" t="s">
        <v>810</v>
      </c>
      <c r="BK162" s="214">
        <f>ROUND(I162*H162,2)</f>
        <v>0</v>
      </c>
      <c r="BL162" s="24" t="s">
        <v>882</v>
      </c>
      <c r="BM162" s="24" t="s">
        <v>1911</v>
      </c>
    </row>
    <row r="163" spans="2:65" s="1" customFormat="1">
      <c r="B163" s="42"/>
      <c r="C163" s="64"/>
      <c r="D163" s="215" t="s">
        <v>884</v>
      </c>
      <c r="E163" s="64"/>
      <c r="F163" s="216" t="s">
        <v>1912</v>
      </c>
      <c r="G163" s="64"/>
      <c r="H163" s="64"/>
      <c r="I163" s="171"/>
      <c r="J163" s="64"/>
      <c r="K163" s="64"/>
      <c r="L163" s="62"/>
      <c r="M163" s="217"/>
      <c r="N163" s="43"/>
      <c r="O163" s="43"/>
      <c r="P163" s="43"/>
      <c r="Q163" s="43"/>
      <c r="R163" s="43"/>
      <c r="S163" s="43"/>
      <c r="T163" s="79"/>
      <c r="AT163" s="24" t="s">
        <v>884</v>
      </c>
      <c r="AU163" s="24" t="s">
        <v>812</v>
      </c>
    </row>
    <row r="164" spans="2:65" s="1" customFormat="1" ht="27">
      <c r="B164" s="42"/>
      <c r="C164" s="64"/>
      <c r="D164" s="215" t="s">
        <v>913</v>
      </c>
      <c r="E164" s="64"/>
      <c r="F164" s="231" t="s">
        <v>1848</v>
      </c>
      <c r="G164" s="64"/>
      <c r="H164" s="64"/>
      <c r="I164" s="171"/>
      <c r="J164" s="64"/>
      <c r="K164" s="64"/>
      <c r="L164" s="62"/>
      <c r="M164" s="217"/>
      <c r="N164" s="43"/>
      <c r="O164" s="43"/>
      <c r="P164" s="43"/>
      <c r="Q164" s="43"/>
      <c r="R164" s="43"/>
      <c r="S164" s="43"/>
      <c r="T164" s="79"/>
      <c r="AT164" s="24" t="s">
        <v>913</v>
      </c>
      <c r="AU164" s="24" t="s">
        <v>812</v>
      </c>
    </row>
    <row r="165" spans="2:65" s="13" customFormat="1">
      <c r="B165" s="254"/>
      <c r="C165" s="255"/>
      <c r="D165" s="215" t="s">
        <v>886</v>
      </c>
      <c r="E165" s="256" t="s">
        <v>801</v>
      </c>
      <c r="F165" s="257" t="s">
        <v>1849</v>
      </c>
      <c r="G165" s="255"/>
      <c r="H165" s="258" t="s">
        <v>801</v>
      </c>
      <c r="I165" s="259"/>
      <c r="J165" s="255"/>
      <c r="K165" s="255"/>
      <c r="L165" s="260"/>
      <c r="M165" s="261"/>
      <c r="N165" s="262"/>
      <c r="O165" s="262"/>
      <c r="P165" s="262"/>
      <c r="Q165" s="262"/>
      <c r="R165" s="262"/>
      <c r="S165" s="262"/>
      <c r="T165" s="263"/>
      <c r="AT165" s="264" t="s">
        <v>886</v>
      </c>
      <c r="AU165" s="264" t="s">
        <v>812</v>
      </c>
      <c r="AV165" s="13" t="s">
        <v>810</v>
      </c>
      <c r="AW165" s="13" t="s">
        <v>765</v>
      </c>
      <c r="AX165" s="13" t="s">
        <v>803</v>
      </c>
      <c r="AY165" s="264" t="s">
        <v>874</v>
      </c>
    </row>
    <row r="166" spans="2:65" s="12" customFormat="1">
      <c r="B166" s="218"/>
      <c r="C166" s="219"/>
      <c r="D166" s="220" t="s">
        <v>886</v>
      </c>
      <c r="E166" s="221" t="s">
        <v>801</v>
      </c>
      <c r="F166" s="222" t="s">
        <v>1913</v>
      </c>
      <c r="G166" s="219"/>
      <c r="H166" s="223">
        <v>1.17</v>
      </c>
      <c r="I166" s="224"/>
      <c r="J166" s="219"/>
      <c r="K166" s="219"/>
      <c r="L166" s="225"/>
      <c r="M166" s="226"/>
      <c r="N166" s="227"/>
      <c r="O166" s="227"/>
      <c r="P166" s="227"/>
      <c r="Q166" s="227"/>
      <c r="R166" s="227"/>
      <c r="S166" s="227"/>
      <c r="T166" s="228"/>
      <c r="AT166" s="229" t="s">
        <v>886</v>
      </c>
      <c r="AU166" s="229" t="s">
        <v>812</v>
      </c>
      <c r="AV166" s="12" t="s">
        <v>812</v>
      </c>
      <c r="AW166" s="12" t="s">
        <v>765</v>
      </c>
      <c r="AX166" s="12" t="s">
        <v>810</v>
      </c>
      <c r="AY166" s="229" t="s">
        <v>874</v>
      </c>
    </row>
    <row r="167" spans="2:65" s="1" customFormat="1" ht="22.5" customHeight="1">
      <c r="B167" s="42"/>
      <c r="C167" s="203" t="s">
        <v>928</v>
      </c>
      <c r="D167" s="203" t="s">
        <v>877</v>
      </c>
      <c r="E167" s="204" t="s">
        <v>1914</v>
      </c>
      <c r="F167" s="205" t="s">
        <v>1915</v>
      </c>
      <c r="G167" s="206" t="s">
        <v>114</v>
      </c>
      <c r="H167" s="207">
        <v>4</v>
      </c>
      <c r="I167" s="208"/>
      <c r="J167" s="209">
        <f>ROUND(I167*H167,2)</f>
        <v>0</v>
      </c>
      <c r="K167" s="205" t="s">
        <v>801</v>
      </c>
      <c r="L167" s="62"/>
      <c r="M167" s="210" t="s">
        <v>801</v>
      </c>
      <c r="N167" s="211" t="s">
        <v>773</v>
      </c>
      <c r="O167" s="43"/>
      <c r="P167" s="212">
        <f>O167*H167</f>
        <v>0</v>
      </c>
      <c r="Q167" s="212">
        <v>4.854E-2</v>
      </c>
      <c r="R167" s="212">
        <f>Q167*H167</f>
        <v>0.19416</v>
      </c>
      <c r="S167" s="212">
        <v>0</v>
      </c>
      <c r="T167" s="213">
        <f>S167*H167</f>
        <v>0</v>
      </c>
      <c r="AR167" s="24" t="s">
        <v>882</v>
      </c>
      <c r="AT167" s="24" t="s">
        <v>877</v>
      </c>
      <c r="AU167" s="24" t="s">
        <v>812</v>
      </c>
      <c r="AY167" s="24" t="s">
        <v>874</v>
      </c>
      <c r="BE167" s="214">
        <f>IF(N167="základní",J167,0)</f>
        <v>0</v>
      </c>
      <c r="BF167" s="214">
        <f>IF(N167="snížená",J167,0)</f>
        <v>0</v>
      </c>
      <c r="BG167" s="214">
        <f>IF(N167="zákl. přenesená",J167,0)</f>
        <v>0</v>
      </c>
      <c r="BH167" s="214">
        <f>IF(N167="sníž. přenesená",J167,0)</f>
        <v>0</v>
      </c>
      <c r="BI167" s="214">
        <f>IF(N167="nulová",J167,0)</f>
        <v>0</v>
      </c>
      <c r="BJ167" s="24" t="s">
        <v>810</v>
      </c>
      <c r="BK167" s="214">
        <f>ROUND(I167*H167,2)</f>
        <v>0</v>
      </c>
      <c r="BL167" s="24" t="s">
        <v>882</v>
      </c>
      <c r="BM167" s="24" t="s">
        <v>1916</v>
      </c>
    </row>
    <row r="168" spans="2:65" s="1" customFormat="1">
      <c r="B168" s="42"/>
      <c r="C168" s="64"/>
      <c r="D168" s="215" t="s">
        <v>884</v>
      </c>
      <c r="E168" s="64"/>
      <c r="F168" s="216" t="s">
        <v>1915</v>
      </c>
      <c r="G168" s="64"/>
      <c r="H168" s="64"/>
      <c r="I168" s="171"/>
      <c r="J168" s="64"/>
      <c r="K168" s="64"/>
      <c r="L168" s="62"/>
      <c r="M168" s="217"/>
      <c r="N168" s="43"/>
      <c r="O168" s="43"/>
      <c r="P168" s="43"/>
      <c r="Q168" s="43"/>
      <c r="R168" s="43"/>
      <c r="S168" s="43"/>
      <c r="T168" s="79"/>
      <c r="AT168" s="24" t="s">
        <v>884</v>
      </c>
      <c r="AU168" s="24" t="s">
        <v>812</v>
      </c>
    </row>
    <row r="169" spans="2:65" s="1" customFormat="1" ht="27">
      <c r="B169" s="42"/>
      <c r="C169" s="64"/>
      <c r="D169" s="215" t="s">
        <v>913</v>
      </c>
      <c r="E169" s="64"/>
      <c r="F169" s="231" t="s">
        <v>1848</v>
      </c>
      <c r="G169" s="64"/>
      <c r="H169" s="64"/>
      <c r="I169" s="171"/>
      <c r="J169" s="64"/>
      <c r="K169" s="64"/>
      <c r="L169" s="62"/>
      <c r="M169" s="217"/>
      <c r="N169" s="43"/>
      <c r="O169" s="43"/>
      <c r="P169" s="43"/>
      <c r="Q169" s="43"/>
      <c r="R169" s="43"/>
      <c r="S169" s="43"/>
      <c r="T169" s="79"/>
      <c r="AT169" s="24" t="s">
        <v>913</v>
      </c>
      <c r="AU169" s="24" t="s">
        <v>812</v>
      </c>
    </row>
    <row r="170" spans="2:65" s="12" customFormat="1">
      <c r="B170" s="218"/>
      <c r="C170" s="219"/>
      <c r="D170" s="215" t="s">
        <v>886</v>
      </c>
      <c r="E170" s="243" t="s">
        <v>801</v>
      </c>
      <c r="F170" s="244" t="s">
        <v>882</v>
      </c>
      <c r="G170" s="219"/>
      <c r="H170" s="245">
        <v>4</v>
      </c>
      <c r="I170" s="224"/>
      <c r="J170" s="219"/>
      <c r="K170" s="219"/>
      <c r="L170" s="225"/>
      <c r="M170" s="226"/>
      <c r="N170" s="227"/>
      <c r="O170" s="227"/>
      <c r="P170" s="227"/>
      <c r="Q170" s="227"/>
      <c r="R170" s="227"/>
      <c r="S170" s="227"/>
      <c r="T170" s="228"/>
      <c r="AT170" s="229" t="s">
        <v>886</v>
      </c>
      <c r="AU170" s="229" t="s">
        <v>812</v>
      </c>
      <c r="AV170" s="12" t="s">
        <v>812</v>
      </c>
      <c r="AW170" s="12" t="s">
        <v>765</v>
      </c>
      <c r="AX170" s="12" t="s">
        <v>810</v>
      </c>
      <c r="AY170" s="229" t="s">
        <v>874</v>
      </c>
    </row>
    <row r="171" spans="2:65" s="11" customFormat="1" ht="29.85" customHeight="1">
      <c r="B171" s="186"/>
      <c r="C171" s="187"/>
      <c r="D171" s="200" t="s">
        <v>802</v>
      </c>
      <c r="E171" s="201" t="s">
        <v>934</v>
      </c>
      <c r="F171" s="201" t="s">
        <v>1917</v>
      </c>
      <c r="G171" s="187"/>
      <c r="H171" s="187"/>
      <c r="I171" s="190"/>
      <c r="J171" s="202">
        <f>BK171</f>
        <v>0</v>
      </c>
      <c r="K171" s="187"/>
      <c r="L171" s="192"/>
      <c r="M171" s="193"/>
      <c r="N171" s="194"/>
      <c r="O171" s="194"/>
      <c r="P171" s="195">
        <f>SUM(P172:P245)</f>
        <v>0</v>
      </c>
      <c r="Q171" s="194"/>
      <c r="R171" s="195">
        <f>SUM(R172:R245)</f>
        <v>0.30247659999999998</v>
      </c>
      <c r="S171" s="194"/>
      <c r="T171" s="196">
        <f>SUM(T172:T245)</f>
        <v>3.8156999999999996</v>
      </c>
      <c r="AR171" s="197" t="s">
        <v>810</v>
      </c>
      <c r="AT171" s="198" t="s">
        <v>802</v>
      </c>
      <c r="AU171" s="198" t="s">
        <v>810</v>
      </c>
      <c r="AY171" s="197" t="s">
        <v>874</v>
      </c>
      <c r="BK171" s="199">
        <f>SUM(BK172:BK245)</f>
        <v>0</v>
      </c>
    </row>
    <row r="172" spans="2:65" s="1" customFormat="1" ht="22.5" customHeight="1">
      <c r="B172" s="42"/>
      <c r="C172" s="203" t="s">
        <v>951</v>
      </c>
      <c r="D172" s="203" t="s">
        <v>877</v>
      </c>
      <c r="E172" s="204" t="s">
        <v>1918</v>
      </c>
      <c r="F172" s="205" t="s">
        <v>1919</v>
      </c>
      <c r="G172" s="206" t="s">
        <v>944</v>
      </c>
      <c r="H172" s="207">
        <v>87.85</v>
      </c>
      <c r="I172" s="208"/>
      <c r="J172" s="209">
        <f>ROUND(I172*H172,2)</f>
        <v>0</v>
      </c>
      <c r="K172" s="205" t="s">
        <v>881</v>
      </c>
      <c r="L172" s="62"/>
      <c r="M172" s="210" t="s">
        <v>801</v>
      </c>
      <c r="N172" s="211" t="s">
        <v>773</v>
      </c>
      <c r="O172" s="43"/>
      <c r="P172" s="212">
        <f>O172*H172</f>
        <v>0</v>
      </c>
      <c r="Q172" s="212">
        <v>4.0000000000000003E-5</v>
      </c>
      <c r="R172" s="212">
        <f>Q172*H172</f>
        <v>3.5140000000000002E-3</v>
      </c>
      <c r="S172" s="212">
        <v>0</v>
      </c>
      <c r="T172" s="213">
        <f>S172*H172</f>
        <v>0</v>
      </c>
      <c r="AR172" s="24" t="s">
        <v>882</v>
      </c>
      <c r="AT172" s="24" t="s">
        <v>877</v>
      </c>
      <c r="AU172" s="24" t="s">
        <v>812</v>
      </c>
      <c r="AY172" s="24" t="s">
        <v>874</v>
      </c>
      <c r="BE172" s="214">
        <f>IF(N172="základní",J172,0)</f>
        <v>0</v>
      </c>
      <c r="BF172" s="214">
        <f>IF(N172="snížená",J172,0)</f>
        <v>0</v>
      </c>
      <c r="BG172" s="214">
        <f>IF(N172="zákl. přenesená",J172,0)</f>
        <v>0</v>
      </c>
      <c r="BH172" s="214">
        <f>IF(N172="sníž. přenesená",J172,0)</f>
        <v>0</v>
      </c>
      <c r="BI172" s="214">
        <f>IF(N172="nulová",J172,0)</f>
        <v>0</v>
      </c>
      <c r="BJ172" s="24" t="s">
        <v>810</v>
      </c>
      <c r="BK172" s="214">
        <f>ROUND(I172*H172,2)</f>
        <v>0</v>
      </c>
      <c r="BL172" s="24" t="s">
        <v>882</v>
      </c>
      <c r="BM172" s="24" t="s">
        <v>1920</v>
      </c>
    </row>
    <row r="173" spans="2:65" s="1" customFormat="1" ht="67.5">
      <c r="B173" s="42"/>
      <c r="C173" s="64"/>
      <c r="D173" s="215" t="s">
        <v>884</v>
      </c>
      <c r="E173" s="64"/>
      <c r="F173" s="216" t="s">
        <v>1921</v>
      </c>
      <c r="G173" s="64"/>
      <c r="H173" s="64"/>
      <c r="I173" s="171"/>
      <c r="J173" s="64"/>
      <c r="K173" s="64"/>
      <c r="L173" s="62"/>
      <c r="M173" s="217"/>
      <c r="N173" s="43"/>
      <c r="O173" s="43"/>
      <c r="P173" s="43"/>
      <c r="Q173" s="43"/>
      <c r="R173" s="43"/>
      <c r="S173" s="43"/>
      <c r="T173" s="79"/>
      <c r="AT173" s="24" t="s">
        <v>884</v>
      </c>
      <c r="AU173" s="24" t="s">
        <v>812</v>
      </c>
    </row>
    <row r="174" spans="2:65" s="1" customFormat="1" ht="27">
      <c r="B174" s="42"/>
      <c r="C174" s="64"/>
      <c r="D174" s="215" t="s">
        <v>913</v>
      </c>
      <c r="E174" s="64"/>
      <c r="F174" s="231" t="s">
        <v>1848</v>
      </c>
      <c r="G174" s="64"/>
      <c r="H174" s="64"/>
      <c r="I174" s="171"/>
      <c r="J174" s="64"/>
      <c r="K174" s="64"/>
      <c r="L174" s="62"/>
      <c r="M174" s="217"/>
      <c r="N174" s="43"/>
      <c r="O174" s="43"/>
      <c r="P174" s="43"/>
      <c r="Q174" s="43"/>
      <c r="R174" s="43"/>
      <c r="S174" s="43"/>
      <c r="T174" s="79"/>
      <c r="AT174" s="24" t="s">
        <v>913</v>
      </c>
      <c r="AU174" s="24" t="s">
        <v>812</v>
      </c>
    </row>
    <row r="175" spans="2:65" s="13" customFormat="1">
      <c r="B175" s="254"/>
      <c r="C175" s="255"/>
      <c r="D175" s="215" t="s">
        <v>886</v>
      </c>
      <c r="E175" s="256" t="s">
        <v>801</v>
      </c>
      <c r="F175" s="257" t="s">
        <v>1873</v>
      </c>
      <c r="G175" s="255"/>
      <c r="H175" s="258" t="s">
        <v>801</v>
      </c>
      <c r="I175" s="259"/>
      <c r="J175" s="255"/>
      <c r="K175" s="255"/>
      <c r="L175" s="260"/>
      <c r="M175" s="261"/>
      <c r="N175" s="262"/>
      <c r="O175" s="262"/>
      <c r="P175" s="262"/>
      <c r="Q175" s="262"/>
      <c r="R175" s="262"/>
      <c r="S175" s="262"/>
      <c r="T175" s="263"/>
      <c r="AT175" s="264" t="s">
        <v>886</v>
      </c>
      <c r="AU175" s="264" t="s">
        <v>812</v>
      </c>
      <c r="AV175" s="13" t="s">
        <v>810</v>
      </c>
      <c r="AW175" s="13" t="s">
        <v>765</v>
      </c>
      <c r="AX175" s="13" t="s">
        <v>803</v>
      </c>
      <c r="AY175" s="264" t="s">
        <v>874</v>
      </c>
    </row>
    <row r="176" spans="2:65" s="12" customFormat="1">
      <c r="B176" s="218"/>
      <c r="C176" s="219"/>
      <c r="D176" s="215" t="s">
        <v>886</v>
      </c>
      <c r="E176" s="243" t="s">
        <v>801</v>
      </c>
      <c r="F176" s="244" t="s">
        <v>1922</v>
      </c>
      <c r="G176" s="219"/>
      <c r="H176" s="245">
        <v>23.25</v>
      </c>
      <c r="I176" s="224"/>
      <c r="J176" s="219"/>
      <c r="K176" s="219"/>
      <c r="L176" s="225"/>
      <c r="M176" s="226"/>
      <c r="N176" s="227"/>
      <c r="O176" s="227"/>
      <c r="P176" s="227"/>
      <c r="Q176" s="227"/>
      <c r="R176" s="227"/>
      <c r="S176" s="227"/>
      <c r="T176" s="228"/>
      <c r="AT176" s="229" t="s">
        <v>886</v>
      </c>
      <c r="AU176" s="229" t="s">
        <v>812</v>
      </c>
      <c r="AV176" s="12" t="s">
        <v>812</v>
      </c>
      <c r="AW176" s="12" t="s">
        <v>765</v>
      </c>
      <c r="AX176" s="12" t="s">
        <v>803</v>
      </c>
      <c r="AY176" s="229" t="s">
        <v>874</v>
      </c>
    </row>
    <row r="177" spans="2:65" s="13" customFormat="1">
      <c r="B177" s="254"/>
      <c r="C177" s="255"/>
      <c r="D177" s="215" t="s">
        <v>886</v>
      </c>
      <c r="E177" s="256" t="s">
        <v>801</v>
      </c>
      <c r="F177" s="257" t="s">
        <v>1849</v>
      </c>
      <c r="G177" s="255"/>
      <c r="H177" s="258" t="s">
        <v>801</v>
      </c>
      <c r="I177" s="259"/>
      <c r="J177" s="255"/>
      <c r="K177" s="255"/>
      <c r="L177" s="260"/>
      <c r="M177" s="261"/>
      <c r="N177" s="262"/>
      <c r="O177" s="262"/>
      <c r="P177" s="262"/>
      <c r="Q177" s="262"/>
      <c r="R177" s="262"/>
      <c r="S177" s="262"/>
      <c r="T177" s="263"/>
      <c r="AT177" s="264" t="s">
        <v>886</v>
      </c>
      <c r="AU177" s="264" t="s">
        <v>812</v>
      </c>
      <c r="AV177" s="13" t="s">
        <v>810</v>
      </c>
      <c r="AW177" s="13" t="s">
        <v>765</v>
      </c>
      <c r="AX177" s="13" t="s">
        <v>803</v>
      </c>
      <c r="AY177" s="264" t="s">
        <v>874</v>
      </c>
    </row>
    <row r="178" spans="2:65" s="12" customFormat="1">
      <c r="B178" s="218"/>
      <c r="C178" s="219"/>
      <c r="D178" s="215" t="s">
        <v>886</v>
      </c>
      <c r="E178" s="243" t="s">
        <v>801</v>
      </c>
      <c r="F178" s="244" t="s">
        <v>1923</v>
      </c>
      <c r="G178" s="219"/>
      <c r="H178" s="245">
        <v>37.6</v>
      </c>
      <c r="I178" s="224"/>
      <c r="J178" s="219"/>
      <c r="K178" s="219"/>
      <c r="L178" s="225"/>
      <c r="M178" s="226"/>
      <c r="N178" s="227"/>
      <c r="O178" s="227"/>
      <c r="P178" s="227"/>
      <c r="Q178" s="227"/>
      <c r="R178" s="227"/>
      <c r="S178" s="227"/>
      <c r="T178" s="228"/>
      <c r="AT178" s="229" t="s">
        <v>886</v>
      </c>
      <c r="AU178" s="229" t="s">
        <v>812</v>
      </c>
      <c r="AV178" s="12" t="s">
        <v>812</v>
      </c>
      <c r="AW178" s="12" t="s">
        <v>765</v>
      </c>
      <c r="AX178" s="12" t="s">
        <v>803</v>
      </c>
      <c r="AY178" s="229" t="s">
        <v>874</v>
      </c>
    </row>
    <row r="179" spans="2:65" s="13" customFormat="1">
      <c r="B179" s="254"/>
      <c r="C179" s="255"/>
      <c r="D179" s="215" t="s">
        <v>886</v>
      </c>
      <c r="E179" s="256" t="s">
        <v>801</v>
      </c>
      <c r="F179" s="257" t="s">
        <v>1907</v>
      </c>
      <c r="G179" s="255"/>
      <c r="H179" s="258" t="s">
        <v>801</v>
      </c>
      <c r="I179" s="259"/>
      <c r="J179" s="255"/>
      <c r="K179" s="255"/>
      <c r="L179" s="260"/>
      <c r="M179" s="261"/>
      <c r="N179" s="262"/>
      <c r="O179" s="262"/>
      <c r="P179" s="262"/>
      <c r="Q179" s="262"/>
      <c r="R179" s="262"/>
      <c r="S179" s="262"/>
      <c r="T179" s="263"/>
      <c r="AT179" s="264" t="s">
        <v>886</v>
      </c>
      <c r="AU179" s="264" t="s">
        <v>812</v>
      </c>
      <c r="AV179" s="13" t="s">
        <v>810</v>
      </c>
      <c r="AW179" s="13" t="s">
        <v>765</v>
      </c>
      <c r="AX179" s="13" t="s">
        <v>803</v>
      </c>
      <c r="AY179" s="264" t="s">
        <v>874</v>
      </c>
    </row>
    <row r="180" spans="2:65" s="12" customFormat="1">
      <c r="B180" s="218"/>
      <c r="C180" s="219"/>
      <c r="D180" s="215" t="s">
        <v>886</v>
      </c>
      <c r="E180" s="243" t="s">
        <v>801</v>
      </c>
      <c r="F180" s="244" t="s">
        <v>1924</v>
      </c>
      <c r="G180" s="219"/>
      <c r="H180" s="245">
        <v>27</v>
      </c>
      <c r="I180" s="224"/>
      <c r="J180" s="219"/>
      <c r="K180" s="219"/>
      <c r="L180" s="225"/>
      <c r="M180" s="226"/>
      <c r="N180" s="227"/>
      <c r="O180" s="227"/>
      <c r="P180" s="227"/>
      <c r="Q180" s="227"/>
      <c r="R180" s="227"/>
      <c r="S180" s="227"/>
      <c r="T180" s="228"/>
      <c r="AT180" s="229" t="s">
        <v>886</v>
      </c>
      <c r="AU180" s="229" t="s">
        <v>812</v>
      </c>
      <c r="AV180" s="12" t="s">
        <v>812</v>
      </c>
      <c r="AW180" s="12" t="s">
        <v>765</v>
      </c>
      <c r="AX180" s="12" t="s">
        <v>803</v>
      </c>
      <c r="AY180" s="229" t="s">
        <v>874</v>
      </c>
    </row>
    <row r="181" spans="2:65" s="14" customFormat="1">
      <c r="B181" s="265"/>
      <c r="C181" s="266"/>
      <c r="D181" s="220" t="s">
        <v>886</v>
      </c>
      <c r="E181" s="267" t="s">
        <v>801</v>
      </c>
      <c r="F181" s="268" t="s">
        <v>1884</v>
      </c>
      <c r="G181" s="266"/>
      <c r="H181" s="269">
        <v>87.85</v>
      </c>
      <c r="I181" s="270"/>
      <c r="J181" s="266"/>
      <c r="K181" s="266"/>
      <c r="L181" s="271"/>
      <c r="M181" s="272"/>
      <c r="N181" s="273"/>
      <c r="O181" s="273"/>
      <c r="P181" s="273"/>
      <c r="Q181" s="273"/>
      <c r="R181" s="273"/>
      <c r="S181" s="273"/>
      <c r="T181" s="274"/>
      <c r="AT181" s="275" t="s">
        <v>886</v>
      </c>
      <c r="AU181" s="275" t="s">
        <v>812</v>
      </c>
      <c r="AV181" s="14" t="s">
        <v>882</v>
      </c>
      <c r="AW181" s="14" t="s">
        <v>765</v>
      </c>
      <c r="AX181" s="14" t="s">
        <v>810</v>
      </c>
      <c r="AY181" s="275" t="s">
        <v>874</v>
      </c>
    </row>
    <row r="182" spans="2:65" s="1" customFormat="1" ht="22.5" customHeight="1">
      <c r="B182" s="42"/>
      <c r="C182" s="203" t="s">
        <v>958</v>
      </c>
      <c r="D182" s="203" t="s">
        <v>877</v>
      </c>
      <c r="E182" s="204" t="s">
        <v>1925</v>
      </c>
      <c r="F182" s="205" t="s">
        <v>1926</v>
      </c>
      <c r="G182" s="206" t="s">
        <v>1845</v>
      </c>
      <c r="H182" s="207">
        <v>0.34499999999999997</v>
      </c>
      <c r="I182" s="208"/>
      <c r="J182" s="209">
        <f>ROUND(I182*H182,2)</f>
        <v>0</v>
      </c>
      <c r="K182" s="205" t="s">
        <v>881</v>
      </c>
      <c r="L182" s="62"/>
      <c r="M182" s="210" t="s">
        <v>801</v>
      </c>
      <c r="N182" s="211" t="s">
        <v>773</v>
      </c>
      <c r="O182" s="43"/>
      <c r="P182" s="212">
        <f>O182*H182</f>
        <v>0</v>
      </c>
      <c r="Q182" s="212">
        <v>0</v>
      </c>
      <c r="R182" s="212">
        <f>Q182*H182</f>
        <v>0</v>
      </c>
      <c r="S182" s="212">
        <v>2.4</v>
      </c>
      <c r="T182" s="213">
        <f>S182*H182</f>
        <v>0.82799999999999996</v>
      </c>
      <c r="AR182" s="24" t="s">
        <v>882</v>
      </c>
      <c r="AT182" s="24" t="s">
        <v>877</v>
      </c>
      <c r="AU182" s="24" t="s">
        <v>812</v>
      </c>
      <c r="AY182" s="24" t="s">
        <v>874</v>
      </c>
      <c r="BE182" s="214">
        <f>IF(N182="základní",J182,0)</f>
        <v>0</v>
      </c>
      <c r="BF182" s="214">
        <f>IF(N182="snížená",J182,0)</f>
        <v>0</v>
      </c>
      <c r="BG182" s="214">
        <f>IF(N182="zákl. přenesená",J182,0)</f>
        <v>0</v>
      </c>
      <c r="BH182" s="214">
        <f>IF(N182="sníž. přenesená",J182,0)</f>
        <v>0</v>
      </c>
      <c r="BI182" s="214">
        <f>IF(N182="nulová",J182,0)</f>
        <v>0</v>
      </c>
      <c r="BJ182" s="24" t="s">
        <v>810</v>
      </c>
      <c r="BK182" s="214">
        <f>ROUND(I182*H182,2)</f>
        <v>0</v>
      </c>
      <c r="BL182" s="24" t="s">
        <v>882</v>
      </c>
      <c r="BM182" s="24" t="s">
        <v>1927</v>
      </c>
    </row>
    <row r="183" spans="2:65" s="1" customFormat="1" ht="27">
      <c r="B183" s="42"/>
      <c r="C183" s="64"/>
      <c r="D183" s="215" t="s">
        <v>884</v>
      </c>
      <c r="E183" s="64"/>
      <c r="F183" s="216" t="s">
        <v>1928</v>
      </c>
      <c r="G183" s="64"/>
      <c r="H183" s="64"/>
      <c r="I183" s="171"/>
      <c r="J183" s="64"/>
      <c r="K183" s="64"/>
      <c r="L183" s="62"/>
      <c r="M183" s="217"/>
      <c r="N183" s="43"/>
      <c r="O183" s="43"/>
      <c r="P183" s="43"/>
      <c r="Q183" s="43"/>
      <c r="R183" s="43"/>
      <c r="S183" s="43"/>
      <c r="T183" s="79"/>
      <c r="AT183" s="24" t="s">
        <v>884</v>
      </c>
      <c r="AU183" s="24" t="s">
        <v>812</v>
      </c>
    </row>
    <row r="184" spans="2:65" s="1" customFormat="1" ht="27">
      <c r="B184" s="42"/>
      <c r="C184" s="64"/>
      <c r="D184" s="215" t="s">
        <v>913</v>
      </c>
      <c r="E184" s="64"/>
      <c r="F184" s="231" t="s">
        <v>1848</v>
      </c>
      <c r="G184" s="64"/>
      <c r="H184" s="64"/>
      <c r="I184" s="171"/>
      <c r="J184" s="64"/>
      <c r="K184" s="64"/>
      <c r="L184" s="62"/>
      <c r="M184" s="217"/>
      <c r="N184" s="43"/>
      <c r="O184" s="43"/>
      <c r="P184" s="43"/>
      <c r="Q184" s="43"/>
      <c r="R184" s="43"/>
      <c r="S184" s="43"/>
      <c r="T184" s="79"/>
      <c r="AT184" s="24" t="s">
        <v>913</v>
      </c>
      <c r="AU184" s="24" t="s">
        <v>812</v>
      </c>
    </row>
    <row r="185" spans="2:65" s="13" customFormat="1">
      <c r="B185" s="254"/>
      <c r="C185" s="255"/>
      <c r="D185" s="215" t="s">
        <v>886</v>
      </c>
      <c r="E185" s="256" t="s">
        <v>801</v>
      </c>
      <c r="F185" s="257" t="s">
        <v>1849</v>
      </c>
      <c r="G185" s="255"/>
      <c r="H185" s="258" t="s">
        <v>801</v>
      </c>
      <c r="I185" s="259"/>
      <c r="J185" s="255"/>
      <c r="K185" s="255"/>
      <c r="L185" s="260"/>
      <c r="M185" s="261"/>
      <c r="N185" s="262"/>
      <c r="O185" s="262"/>
      <c r="P185" s="262"/>
      <c r="Q185" s="262"/>
      <c r="R185" s="262"/>
      <c r="S185" s="262"/>
      <c r="T185" s="263"/>
      <c r="AT185" s="264" t="s">
        <v>886</v>
      </c>
      <c r="AU185" s="264" t="s">
        <v>812</v>
      </c>
      <c r="AV185" s="13" t="s">
        <v>810</v>
      </c>
      <c r="AW185" s="13" t="s">
        <v>765</v>
      </c>
      <c r="AX185" s="13" t="s">
        <v>803</v>
      </c>
      <c r="AY185" s="264" t="s">
        <v>874</v>
      </c>
    </row>
    <row r="186" spans="2:65" s="13" customFormat="1">
      <c r="B186" s="254"/>
      <c r="C186" s="255"/>
      <c r="D186" s="215" t="s">
        <v>886</v>
      </c>
      <c r="E186" s="256" t="s">
        <v>801</v>
      </c>
      <c r="F186" s="257" t="s">
        <v>1929</v>
      </c>
      <c r="G186" s="255"/>
      <c r="H186" s="258" t="s">
        <v>801</v>
      </c>
      <c r="I186" s="259"/>
      <c r="J186" s="255"/>
      <c r="K186" s="255"/>
      <c r="L186" s="260"/>
      <c r="M186" s="261"/>
      <c r="N186" s="262"/>
      <c r="O186" s="262"/>
      <c r="P186" s="262"/>
      <c r="Q186" s="262"/>
      <c r="R186" s="262"/>
      <c r="S186" s="262"/>
      <c r="T186" s="263"/>
      <c r="AT186" s="264" t="s">
        <v>886</v>
      </c>
      <c r="AU186" s="264" t="s">
        <v>812</v>
      </c>
      <c r="AV186" s="13" t="s">
        <v>810</v>
      </c>
      <c r="AW186" s="13" t="s">
        <v>765</v>
      </c>
      <c r="AX186" s="13" t="s">
        <v>803</v>
      </c>
      <c r="AY186" s="264" t="s">
        <v>874</v>
      </c>
    </row>
    <row r="187" spans="2:65" s="12" customFormat="1">
      <c r="B187" s="218"/>
      <c r="C187" s="219"/>
      <c r="D187" s="220" t="s">
        <v>886</v>
      </c>
      <c r="E187" s="221" t="s">
        <v>801</v>
      </c>
      <c r="F187" s="222" t="s">
        <v>1930</v>
      </c>
      <c r="G187" s="219"/>
      <c r="H187" s="223">
        <v>0.34499999999999997</v>
      </c>
      <c r="I187" s="224"/>
      <c r="J187" s="219"/>
      <c r="K187" s="219"/>
      <c r="L187" s="225"/>
      <c r="M187" s="226"/>
      <c r="N187" s="227"/>
      <c r="O187" s="227"/>
      <c r="P187" s="227"/>
      <c r="Q187" s="227"/>
      <c r="R187" s="227"/>
      <c r="S187" s="227"/>
      <c r="T187" s="228"/>
      <c r="AT187" s="229" t="s">
        <v>886</v>
      </c>
      <c r="AU187" s="229" t="s">
        <v>812</v>
      </c>
      <c r="AV187" s="12" t="s">
        <v>812</v>
      </c>
      <c r="AW187" s="12" t="s">
        <v>765</v>
      </c>
      <c r="AX187" s="12" t="s">
        <v>810</v>
      </c>
      <c r="AY187" s="229" t="s">
        <v>874</v>
      </c>
    </row>
    <row r="188" spans="2:65" s="1" customFormat="1" ht="31.5" customHeight="1">
      <c r="B188" s="42"/>
      <c r="C188" s="203" t="s">
        <v>728</v>
      </c>
      <c r="D188" s="203" t="s">
        <v>877</v>
      </c>
      <c r="E188" s="204" t="s">
        <v>1931</v>
      </c>
      <c r="F188" s="205" t="s">
        <v>1932</v>
      </c>
      <c r="G188" s="206" t="s">
        <v>114</v>
      </c>
      <c r="H188" s="207">
        <v>2</v>
      </c>
      <c r="I188" s="208"/>
      <c r="J188" s="209">
        <f>ROUND(I188*H188,2)</f>
        <v>0</v>
      </c>
      <c r="K188" s="205" t="s">
        <v>801</v>
      </c>
      <c r="L188" s="62"/>
      <c r="M188" s="210" t="s">
        <v>801</v>
      </c>
      <c r="N188" s="211" t="s">
        <v>773</v>
      </c>
      <c r="O188" s="43"/>
      <c r="P188" s="212">
        <f>O188*H188</f>
        <v>0</v>
      </c>
      <c r="Q188" s="212">
        <v>0</v>
      </c>
      <c r="R188" s="212">
        <f>Q188*H188</f>
        <v>0</v>
      </c>
      <c r="S188" s="212">
        <v>0</v>
      </c>
      <c r="T188" s="213">
        <f>S188*H188</f>
        <v>0</v>
      </c>
      <c r="AR188" s="24" t="s">
        <v>882</v>
      </c>
      <c r="AT188" s="24" t="s">
        <v>877</v>
      </c>
      <c r="AU188" s="24" t="s">
        <v>812</v>
      </c>
      <c r="AY188" s="24" t="s">
        <v>874</v>
      </c>
      <c r="BE188" s="214">
        <f>IF(N188="základní",J188,0)</f>
        <v>0</v>
      </c>
      <c r="BF188" s="214">
        <f>IF(N188="snížená",J188,0)</f>
        <v>0</v>
      </c>
      <c r="BG188" s="214">
        <f>IF(N188="zákl. přenesená",J188,0)</f>
        <v>0</v>
      </c>
      <c r="BH188" s="214">
        <f>IF(N188="sníž. přenesená",J188,0)</f>
        <v>0</v>
      </c>
      <c r="BI188" s="214">
        <f>IF(N188="nulová",J188,0)</f>
        <v>0</v>
      </c>
      <c r="BJ188" s="24" t="s">
        <v>810</v>
      </c>
      <c r="BK188" s="214">
        <f>ROUND(I188*H188,2)</f>
        <v>0</v>
      </c>
      <c r="BL188" s="24" t="s">
        <v>882</v>
      </c>
      <c r="BM188" s="24" t="s">
        <v>1933</v>
      </c>
    </row>
    <row r="189" spans="2:65" s="1" customFormat="1">
      <c r="B189" s="42"/>
      <c r="C189" s="64"/>
      <c r="D189" s="215" t="s">
        <v>884</v>
      </c>
      <c r="E189" s="64"/>
      <c r="F189" s="216" t="s">
        <v>1932</v>
      </c>
      <c r="G189" s="64"/>
      <c r="H189" s="64"/>
      <c r="I189" s="171"/>
      <c r="J189" s="64"/>
      <c r="K189" s="64"/>
      <c r="L189" s="62"/>
      <c r="M189" s="217"/>
      <c r="N189" s="43"/>
      <c r="O189" s="43"/>
      <c r="P189" s="43"/>
      <c r="Q189" s="43"/>
      <c r="R189" s="43"/>
      <c r="S189" s="43"/>
      <c r="T189" s="79"/>
      <c r="AT189" s="24" t="s">
        <v>884</v>
      </c>
      <c r="AU189" s="24" t="s">
        <v>812</v>
      </c>
    </row>
    <row r="190" spans="2:65" s="1" customFormat="1" ht="27">
      <c r="B190" s="42"/>
      <c r="C190" s="64"/>
      <c r="D190" s="215" t="s">
        <v>913</v>
      </c>
      <c r="E190" s="64"/>
      <c r="F190" s="231" t="s">
        <v>1848</v>
      </c>
      <c r="G190" s="64"/>
      <c r="H190" s="64"/>
      <c r="I190" s="171"/>
      <c r="J190" s="64"/>
      <c r="K190" s="64"/>
      <c r="L190" s="62"/>
      <c r="M190" s="217"/>
      <c r="N190" s="43"/>
      <c r="O190" s="43"/>
      <c r="P190" s="43"/>
      <c r="Q190" s="43"/>
      <c r="R190" s="43"/>
      <c r="S190" s="43"/>
      <c r="T190" s="79"/>
      <c r="AT190" s="24" t="s">
        <v>913</v>
      </c>
      <c r="AU190" s="24" t="s">
        <v>812</v>
      </c>
    </row>
    <row r="191" spans="2:65" s="12" customFormat="1">
      <c r="B191" s="218"/>
      <c r="C191" s="219"/>
      <c r="D191" s="220" t="s">
        <v>886</v>
      </c>
      <c r="E191" s="221" t="s">
        <v>801</v>
      </c>
      <c r="F191" s="222" t="s">
        <v>1934</v>
      </c>
      <c r="G191" s="219"/>
      <c r="H191" s="223">
        <v>2</v>
      </c>
      <c r="I191" s="224"/>
      <c r="J191" s="219"/>
      <c r="K191" s="219"/>
      <c r="L191" s="225"/>
      <c r="M191" s="226"/>
      <c r="N191" s="227"/>
      <c r="O191" s="227"/>
      <c r="P191" s="227"/>
      <c r="Q191" s="227"/>
      <c r="R191" s="227"/>
      <c r="S191" s="227"/>
      <c r="T191" s="228"/>
      <c r="AT191" s="229" t="s">
        <v>886</v>
      </c>
      <c r="AU191" s="229" t="s">
        <v>812</v>
      </c>
      <c r="AV191" s="12" t="s">
        <v>812</v>
      </c>
      <c r="AW191" s="12" t="s">
        <v>765</v>
      </c>
      <c r="AX191" s="12" t="s">
        <v>810</v>
      </c>
      <c r="AY191" s="229" t="s">
        <v>874</v>
      </c>
    </row>
    <row r="192" spans="2:65" s="1" customFormat="1" ht="22.5" customHeight="1">
      <c r="B192" s="42"/>
      <c r="C192" s="203" t="s">
        <v>967</v>
      </c>
      <c r="D192" s="203" t="s">
        <v>877</v>
      </c>
      <c r="E192" s="204" t="s">
        <v>422</v>
      </c>
      <c r="F192" s="205" t="s">
        <v>423</v>
      </c>
      <c r="G192" s="206" t="s">
        <v>114</v>
      </c>
      <c r="H192" s="207">
        <v>1</v>
      </c>
      <c r="I192" s="208"/>
      <c r="J192" s="209">
        <f>ROUND(I192*H192,2)</f>
        <v>0</v>
      </c>
      <c r="K192" s="205" t="s">
        <v>801</v>
      </c>
      <c r="L192" s="62"/>
      <c r="M192" s="210" t="s">
        <v>801</v>
      </c>
      <c r="N192" s="211" t="s">
        <v>773</v>
      </c>
      <c r="O192" s="43"/>
      <c r="P192" s="212">
        <f>O192*H192</f>
        <v>0</v>
      </c>
      <c r="Q192" s="212">
        <v>0</v>
      </c>
      <c r="R192" s="212">
        <f>Q192*H192</f>
        <v>0</v>
      </c>
      <c r="S192" s="212">
        <v>0</v>
      </c>
      <c r="T192" s="213">
        <f>S192*H192</f>
        <v>0</v>
      </c>
      <c r="AR192" s="24" t="s">
        <v>882</v>
      </c>
      <c r="AT192" s="24" t="s">
        <v>877</v>
      </c>
      <c r="AU192" s="24" t="s">
        <v>812</v>
      </c>
      <c r="AY192" s="24" t="s">
        <v>874</v>
      </c>
      <c r="BE192" s="214">
        <f>IF(N192="základní",J192,0)</f>
        <v>0</v>
      </c>
      <c r="BF192" s="214">
        <f>IF(N192="snížená",J192,0)</f>
        <v>0</v>
      </c>
      <c r="BG192" s="214">
        <f>IF(N192="zákl. přenesená",J192,0)</f>
        <v>0</v>
      </c>
      <c r="BH192" s="214">
        <f>IF(N192="sníž. přenesená",J192,0)</f>
        <v>0</v>
      </c>
      <c r="BI192" s="214">
        <f>IF(N192="nulová",J192,0)</f>
        <v>0</v>
      </c>
      <c r="BJ192" s="24" t="s">
        <v>810</v>
      </c>
      <c r="BK192" s="214">
        <f>ROUND(I192*H192,2)</f>
        <v>0</v>
      </c>
      <c r="BL192" s="24" t="s">
        <v>882</v>
      </c>
      <c r="BM192" s="24" t="s">
        <v>424</v>
      </c>
    </row>
    <row r="193" spans="2:65" s="1" customFormat="1">
      <c r="B193" s="42"/>
      <c r="C193" s="64"/>
      <c r="D193" s="215" t="s">
        <v>884</v>
      </c>
      <c r="E193" s="64"/>
      <c r="F193" s="216" t="s">
        <v>423</v>
      </c>
      <c r="G193" s="64"/>
      <c r="H193" s="64"/>
      <c r="I193" s="171"/>
      <c r="J193" s="64"/>
      <c r="K193" s="64"/>
      <c r="L193" s="62"/>
      <c r="M193" s="217"/>
      <c r="N193" s="43"/>
      <c r="O193" s="43"/>
      <c r="P193" s="43"/>
      <c r="Q193" s="43"/>
      <c r="R193" s="43"/>
      <c r="S193" s="43"/>
      <c r="T193" s="79"/>
      <c r="AT193" s="24" t="s">
        <v>884</v>
      </c>
      <c r="AU193" s="24" t="s">
        <v>812</v>
      </c>
    </row>
    <row r="194" spans="2:65" s="1" customFormat="1" ht="27">
      <c r="B194" s="42"/>
      <c r="C194" s="64"/>
      <c r="D194" s="215" t="s">
        <v>913</v>
      </c>
      <c r="E194" s="64"/>
      <c r="F194" s="231" t="s">
        <v>1848</v>
      </c>
      <c r="G194" s="64"/>
      <c r="H194" s="64"/>
      <c r="I194" s="171"/>
      <c r="J194" s="64"/>
      <c r="K194" s="64"/>
      <c r="L194" s="62"/>
      <c r="M194" s="217"/>
      <c r="N194" s="43"/>
      <c r="O194" s="43"/>
      <c r="P194" s="43"/>
      <c r="Q194" s="43"/>
      <c r="R194" s="43"/>
      <c r="S194" s="43"/>
      <c r="T194" s="79"/>
      <c r="AT194" s="24" t="s">
        <v>913</v>
      </c>
      <c r="AU194" s="24" t="s">
        <v>812</v>
      </c>
    </row>
    <row r="195" spans="2:65" s="12" customFormat="1">
      <c r="B195" s="218"/>
      <c r="C195" s="219"/>
      <c r="D195" s="220" t="s">
        <v>886</v>
      </c>
      <c r="E195" s="221" t="s">
        <v>801</v>
      </c>
      <c r="F195" s="222" t="s">
        <v>425</v>
      </c>
      <c r="G195" s="219"/>
      <c r="H195" s="223">
        <v>1</v>
      </c>
      <c r="I195" s="224"/>
      <c r="J195" s="219"/>
      <c r="K195" s="219"/>
      <c r="L195" s="225"/>
      <c r="M195" s="226"/>
      <c r="N195" s="227"/>
      <c r="O195" s="227"/>
      <c r="P195" s="227"/>
      <c r="Q195" s="227"/>
      <c r="R195" s="227"/>
      <c r="S195" s="227"/>
      <c r="T195" s="228"/>
      <c r="AT195" s="229" t="s">
        <v>886</v>
      </c>
      <c r="AU195" s="229" t="s">
        <v>812</v>
      </c>
      <c r="AV195" s="12" t="s">
        <v>812</v>
      </c>
      <c r="AW195" s="12" t="s">
        <v>765</v>
      </c>
      <c r="AX195" s="12" t="s">
        <v>810</v>
      </c>
      <c r="AY195" s="229" t="s">
        <v>874</v>
      </c>
    </row>
    <row r="196" spans="2:65" s="1" customFormat="1" ht="22.5" customHeight="1">
      <c r="B196" s="42"/>
      <c r="C196" s="203" t="s">
        <v>971</v>
      </c>
      <c r="D196" s="203" t="s">
        <v>877</v>
      </c>
      <c r="E196" s="204" t="s">
        <v>426</v>
      </c>
      <c r="F196" s="205" t="s">
        <v>427</v>
      </c>
      <c r="G196" s="206" t="s">
        <v>114</v>
      </c>
      <c r="H196" s="207">
        <v>2</v>
      </c>
      <c r="I196" s="208"/>
      <c r="J196" s="209">
        <f>ROUND(I196*H196,2)</f>
        <v>0</v>
      </c>
      <c r="K196" s="205" t="s">
        <v>801</v>
      </c>
      <c r="L196" s="62"/>
      <c r="M196" s="210" t="s">
        <v>801</v>
      </c>
      <c r="N196" s="211" t="s">
        <v>773</v>
      </c>
      <c r="O196" s="43"/>
      <c r="P196" s="212">
        <f>O196*H196</f>
        <v>0</v>
      </c>
      <c r="Q196" s="212">
        <v>0</v>
      </c>
      <c r="R196" s="212">
        <f>Q196*H196</f>
        <v>0</v>
      </c>
      <c r="S196" s="212">
        <v>0</v>
      </c>
      <c r="T196" s="213">
        <f>S196*H196</f>
        <v>0</v>
      </c>
      <c r="AR196" s="24" t="s">
        <v>882</v>
      </c>
      <c r="AT196" s="24" t="s">
        <v>877</v>
      </c>
      <c r="AU196" s="24" t="s">
        <v>812</v>
      </c>
      <c r="AY196" s="24" t="s">
        <v>874</v>
      </c>
      <c r="BE196" s="214">
        <f>IF(N196="základní",J196,0)</f>
        <v>0</v>
      </c>
      <c r="BF196" s="214">
        <f>IF(N196="snížená",J196,0)</f>
        <v>0</v>
      </c>
      <c r="BG196" s="214">
        <f>IF(N196="zákl. přenesená",J196,0)</f>
        <v>0</v>
      </c>
      <c r="BH196" s="214">
        <f>IF(N196="sníž. přenesená",J196,0)</f>
        <v>0</v>
      </c>
      <c r="BI196" s="214">
        <f>IF(N196="nulová",J196,0)</f>
        <v>0</v>
      </c>
      <c r="BJ196" s="24" t="s">
        <v>810</v>
      </c>
      <c r="BK196" s="214">
        <f>ROUND(I196*H196,2)</f>
        <v>0</v>
      </c>
      <c r="BL196" s="24" t="s">
        <v>882</v>
      </c>
      <c r="BM196" s="24" t="s">
        <v>428</v>
      </c>
    </row>
    <row r="197" spans="2:65" s="1" customFormat="1">
      <c r="B197" s="42"/>
      <c r="C197" s="64"/>
      <c r="D197" s="215" t="s">
        <v>884</v>
      </c>
      <c r="E197" s="64"/>
      <c r="F197" s="216" t="s">
        <v>427</v>
      </c>
      <c r="G197" s="64"/>
      <c r="H197" s="64"/>
      <c r="I197" s="171"/>
      <c r="J197" s="64"/>
      <c r="K197" s="64"/>
      <c r="L197" s="62"/>
      <c r="M197" s="217"/>
      <c r="N197" s="43"/>
      <c r="O197" s="43"/>
      <c r="P197" s="43"/>
      <c r="Q197" s="43"/>
      <c r="R197" s="43"/>
      <c r="S197" s="43"/>
      <c r="T197" s="79"/>
      <c r="AT197" s="24" t="s">
        <v>884</v>
      </c>
      <c r="AU197" s="24" t="s">
        <v>812</v>
      </c>
    </row>
    <row r="198" spans="2:65" s="1" customFormat="1" ht="27">
      <c r="B198" s="42"/>
      <c r="C198" s="64"/>
      <c r="D198" s="215" t="s">
        <v>913</v>
      </c>
      <c r="E198" s="64"/>
      <c r="F198" s="231" t="s">
        <v>1848</v>
      </c>
      <c r="G198" s="64"/>
      <c r="H198" s="64"/>
      <c r="I198" s="171"/>
      <c r="J198" s="64"/>
      <c r="K198" s="64"/>
      <c r="L198" s="62"/>
      <c r="M198" s="217"/>
      <c r="N198" s="43"/>
      <c r="O198" s="43"/>
      <c r="P198" s="43"/>
      <c r="Q198" s="43"/>
      <c r="R198" s="43"/>
      <c r="S198" s="43"/>
      <c r="T198" s="79"/>
      <c r="AT198" s="24" t="s">
        <v>913</v>
      </c>
      <c r="AU198" s="24" t="s">
        <v>812</v>
      </c>
    </row>
    <row r="199" spans="2:65" s="12" customFormat="1">
      <c r="B199" s="218"/>
      <c r="C199" s="219"/>
      <c r="D199" s="220" t="s">
        <v>886</v>
      </c>
      <c r="E199" s="221" t="s">
        <v>801</v>
      </c>
      <c r="F199" s="222" t="s">
        <v>1934</v>
      </c>
      <c r="G199" s="219"/>
      <c r="H199" s="223">
        <v>2</v>
      </c>
      <c r="I199" s="224"/>
      <c r="J199" s="219"/>
      <c r="K199" s="219"/>
      <c r="L199" s="225"/>
      <c r="M199" s="226"/>
      <c r="N199" s="227"/>
      <c r="O199" s="227"/>
      <c r="P199" s="227"/>
      <c r="Q199" s="227"/>
      <c r="R199" s="227"/>
      <c r="S199" s="227"/>
      <c r="T199" s="228"/>
      <c r="AT199" s="229" t="s">
        <v>886</v>
      </c>
      <c r="AU199" s="229" t="s">
        <v>812</v>
      </c>
      <c r="AV199" s="12" t="s">
        <v>812</v>
      </c>
      <c r="AW199" s="12" t="s">
        <v>765</v>
      </c>
      <c r="AX199" s="12" t="s">
        <v>810</v>
      </c>
      <c r="AY199" s="229" t="s">
        <v>874</v>
      </c>
    </row>
    <row r="200" spans="2:65" s="1" customFormat="1" ht="22.5" customHeight="1">
      <c r="B200" s="42"/>
      <c r="C200" s="203" t="s">
        <v>975</v>
      </c>
      <c r="D200" s="203" t="s">
        <v>877</v>
      </c>
      <c r="E200" s="204" t="s">
        <v>429</v>
      </c>
      <c r="F200" s="205" t="s">
        <v>430</v>
      </c>
      <c r="G200" s="206" t="s">
        <v>114</v>
      </c>
      <c r="H200" s="207">
        <v>2</v>
      </c>
      <c r="I200" s="208"/>
      <c r="J200" s="209">
        <f>ROUND(I200*H200,2)</f>
        <v>0</v>
      </c>
      <c r="K200" s="205" t="s">
        <v>801</v>
      </c>
      <c r="L200" s="62"/>
      <c r="M200" s="210" t="s">
        <v>801</v>
      </c>
      <c r="N200" s="211" t="s">
        <v>773</v>
      </c>
      <c r="O200" s="43"/>
      <c r="P200" s="212">
        <f>O200*H200</f>
        <v>0</v>
      </c>
      <c r="Q200" s="212">
        <v>0</v>
      </c>
      <c r="R200" s="212">
        <f>Q200*H200</f>
        <v>0</v>
      </c>
      <c r="S200" s="212">
        <v>0</v>
      </c>
      <c r="T200" s="213">
        <f>S200*H200</f>
        <v>0</v>
      </c>
      <c r="AR200" s="24" t="s">
        <v>882</v>
      </c>
      <c r="AT200" s="24" t="s">
        <v>877</v>
      </c>
      <c r="AU200" s="24" t="s">
        <v>812</v>
      </c>
      <c r="AY200" s="24" t="s">
        <v>874</v>
      </c>
      <c r="BE200" s="214">
        <f>IF(N200="základní",J200,0)</f>
        <v>0</v>
      </c>
      <c r="BF200" s="214">
        <f>IF(N200="snížená",J200,0)</f>
        <v>0</v>
      </c>
      <c r="BG200" s="214">
        <f>IF(N200="zákl. přenesená",J200,0)</f>
        <v>0</v>
      </c>
      <c r="BH200" s="214">
        <f>IF(N200="sníž. přenesená",J200,0)</f>
        <v>0</v>
      </c>
      <c r="BI200" s="214">
        <f>IF(N200="nulová",J200,0)</f>
        <v>0</v>
      </c>
      <c r="BJ200" s="24" t="s">
        <v>810</v>
      </c>
      <c r="BK200" s="214">
        <f>ROUND(I200*H200,2)</f>
        <v>0</v>
      </c>
      <c r="BL200" s="24" t="s">
        <v>882</v>
      </c>
      <c r="BM200" s="24" t="s">
        <v>431</v>
      </c>
    </row>
    <row r="201" spans="2:65" s="1" customFormat="1">
      <c r="B201" s="42"/>
      <c r="C201" s="64"/>
      <c r="D201" s="215" t="s">
        <v>884</v>
      </c>
      <c r="E201" s="64"/>
      <c r="F201" s="216" t="s">
        <v>430</v>
      </c>
      <c r="G201" s="64"/>
      <c r="H201" s="64"/>
      <c r="I201" s="171"/>
      <c r="J201" s="64"/>
      <c r="K201" s="64"/>
      <c r="L201" s="62"/>
      <c r="M201" s="217"/>
      <c r="N201" s="43"/>
      <c r="O201" s="43"/>
      <c r="P201" s="43"/>
      <c r="Q201" s="43"/>
      <c r="R201" s="43"/>
      <c r="S201" s="43"/>
      <c r="T201" s="79"/>
      <c r="AT201" s="24" t="s">
        <v>884</v>
      </c>
      <c r="AU201" s="24" t="s">
        <v>812</v>
      </c>
    </row>
    <row r="202" spans="2:65" s="1" customFormat="1" ht="27">
      <c r="B202" s="42"/>
      <c r="C202" s="64"/>
      <c r="D202" s="215" t="s">
        <v>913</v>
      </c>
      <c r="E202" s="64"/>
      <c r="F202" s="231" t="s">
        <v>1848</v>
      </c>
      <c r="G202" s="64"/>
      <c r="H202" s="64"/>
      <c r="I202" s="171"/>
      <c r="J202" s="64"/>
      <c r="K202" s="64"/>
      <c r="L202" s="62"/>
      <c r="M202" s="217"/>
      <c r="N202" s="43"/>
      <c r="O202" s="43"/>
      <c r="P202" s="43"/>
      <c r="Q202" s="43"/>
      <c r="R202" s="43"/>
      <c r="S202" s="43"/>
      <c r="T202" s="79"/>
      <c r="AT202" s="24" t="s">
        <v>913</v>
      </c>
      <c r="AU202" s="24" t="s">
        <v>812</v>
      </c>
    </row>
    <row r="203" spans="2:65" s="12" customFormat="1">
      <c r="B203" s="218"/>
      <c r="C203" s="219"/>
      <c r="D203" s="220" t="s">
        <v>886</v>
      </c>
      <c r="E203" s="221" t="s">
        <v>801</v>
      </c>
      <c r="F203" s="222" t="s">
        <v>1934</v>
      </c>
      <c r="G203" s="219"/>
      <c r="H203" s="223">
        <v>2</v>
      </c>
      <c r="I203" s="224"/>
      <c r="J203" s="219"/>
      <c r="K203" s="219"/>
      <c r="L203" s="225"/>
      <c r="M203" s="226"/>
      <c r="N203" s="227"/>
      <c r="O203" s="227"/>
      <c r="P203" s="227"/>
      <c r="Q203" s="227"/>
      <c r="R203" s="227"/>
      <c r="S203" s="227"/>
      <c r="T203" s="228"/>
      <c r="AT203" s="229" t="s">
        <v>886</v>
      </c>
      <c r="AU203" s="229" t="s">
        <v>812</v>
      </c>
      <c r="AV203" s="12" t="s">
        <v>812</v>
      </c>
      <c r="AW203" s="12" t="s">
        <v>765</v>
      </c>
      <c r="AX203" s="12" t="s">
        <v>810</v>
      </c>
      <c r="AY203" s="229" t="s">
        <v>874</v>
      </c>
    </row>
    <row r="204" spans="2:65" s="1" customFormat="1" ht="22.5" customHeight="1">
      <c r="B204" s="42"/>
      <c r="C204" s="203" t="s">
        <v>979</v>
      </c>
      <c r="D204" s="203" t="s">
        <v>877</v>
      </c>
      <c r="E204" s="204" t="s">
        <v>432</v>
      </c>
      <c r="F204" s="205" t="s">
        <v>433</v>
      </c>
      <c r="G204" s="206" t="s">
        <v>1845</v>
      </c>
      <c r="H204" s="207">
        <v>1.0129999999999999</v>
      </c>
      <c r="I204" s="208"/>
      <c r="J204" s="209">
        <f>ROUND(I204*H204,2)</f>
        <v>0</v>
      </c>
      <c r="K204" s="205" t="s">
        <v>881</v>
      </c>
      <c r="L204" s="62"/>
      <c r="M204" s="210" t="s">
        <v>801</v>
      </c>
      <c r="N204" s="211" t="s">
        <v>773</v>
      </c>
      <c r="O204" s="43"/>
      <c r="P204" s="212">
        <f>O204*H204</f>
        <v>0</v>
      </c>
      <c r="Q204" s="212">
        <v>0</v>
      </c>
      <c r="R204" s="212">
        <f>Q204*H204</f>
        <v>0</v>
      </c>
      <c r="S204" s="212">
        <v>1.8</v>
      </c>
      <c r="T204" s="213">
        <f>S204*H204</f>
        <v>1.8233999999999999</v>
      </c>
      <c r="AR204" s="24" t="s">
        <v>882</v>
      </c>
      <c r="AT204" s="24" t="s">
        <v>877</v>
      </c>
      <c r="AU204" s="24" t="s">
        <v>812</v>
      </c>
      <c r="AY204" s="24" t="s">
        <v>874</v>
      </c>
      <c r="BE204" s="214">
        <f>IF(N204="základní",J204,0)</f>
        <v>0</v>
      </c>
      <c r="BF204" s="214">
        <f>IF(N204="snížená",J204,0)</f>
        <v>0</v>
      </c>
      <c r="BG204" s="214">
        <f>IF(N204="zákl. přenesená",J204,0)</f>
        <v>0</v>
      </c>
      <c r="BH204" s="214">
        <f>IF(N204="sníž. přenesená",J204,0)</f>
        <v>0</v>
      </c>
      <c r="BI204" s="214">
        <f>IF(N204="nulová",J204,0)</f>
        <v>0</v>
      </c>
      <c r="BJ204" s="24" t="s">
        <v>810</v>
      </c>
      <c r="BK204" s="214">
        <f>ROUND(I204*H204,2)</f>
        <v>0</v>
      </c>
      <c r="BL204" s="24" t="s">
        <v>882</v>
      </c>
      <c r="BM204" s="24" t="s">
        <v>434</v>
      </c>
    </row>
    <row r="205" spans="2:65" s="1" customFormat="1" ht="27">
      <c r="B205" s="42"/>
      <c r="C205" s="64"/>
      <c r="D205" s="215" t="s">
        <v>884</v>
      </c>
      <c r="E205" s="64"/>
      <c r="F205" s="216" t="s">
        <v>435</v>
      </c>
      <c r="G205" s="64"/>
      <c r="H205" s="64"/>
      <c r="I205" s="171"/>
      <c r="J205" s="64"/>
      <c r="K205" s="64"/>
      <c r="L205" s="62"/>
      <c r="M205" s="217"/>
      <c r="N205" s="43"/>
      <c r="O205" s="43"/>
      <c r="P205" s="43"/>
      <c r="Q205" s="43"/>
      <c r="R205" s="43"/>
      <c r="S205" s="43"/>
      <c r="T205" s="79"/>
      <c r="AT205" s="24" t="s">
        <v>884</v>
      </c>
      <c r="AU205" s="24" t="s">
        <v>812</v>
      </c>
    </row>
    <row r="206" spans="2:65" s="1" customFormat="1" ht="27">
      <c r="B206" s="42"/>
      <c r="C206" s="64"/>
      <c r="D206" s="215" t="s">
        <v>913</v>
      </c>
      <c r="E206" s="64"/>
      <c r="F206" s="231" t="s">
        <v>1848</v>
      </c>
      <c r="G206" s="64"/>
      <c r="H206" s="64"/>
      <c r="I206" s="171"/>
      <c r="J206" s="64"/>
      <c r="K206" s="64"/>
      <c r="L206" s="62"/>
      <c r="M206" s="217"/>
      <c r="N206" s="43"/>
      <c r="O206" s="43"/>
      <c r="P206" s="43"/>
      <c r="Q206" s="43"/>
      <c r="R206" s="43"/>
      <c r="S206" s="43"/>
      <c r="T206" s="79"/>
      <c r="AT206" s="24" t="s">
        <v>913</v>
      </c>
      <c r="AU206" s="24" t="s">
        <v>812</v>
      </c>
    </row>
    <row r="207" spans="2:65" s="13" customFormat="1">
      <c r="B207" s="254"/>
      <c r="C207" s="255"/>
      <c r="D207" s="215" t="s">
        <v>886</v>
      </c>
      <c r="E207" s="256" t="s">
        <v>801</v>
      </c>
      <c r="F207" s="257" t="s">
        <v>1849</v>
      </c>
      <c r="G207" s="255"/>
      <c r="H207" s="258" t="s">
        <v>801</v>
      </c>
      <c r="I207" s="259"/>
      <c r="J207" s="255"/>
      <c r="K207" s="255"/>
      <c r="L207" s="260"/>
      <c r="M207" s="261"/>
      <c r="N207" s="262"/>
      <c r="O207" s="262"/>
      <c r="P207" s="262"/>
      <c r="Q207" s="262"/>
      <c r="R207" s="262"/>
      <c r="S207" s="262"/>
      <c r="T207" s="263"/>
      <c r="AT207" s="264" t="s">
        <v>886</v>
      </c>
      <c r="AU207" s="264" t="s">
        <v>812</v>
      </c>
      <c r="AV207" s="13" t="s">
        <v>810</v>
      </c>
      <c r="AW207" s="13" t="s">
        <v>765</v>
      </c>
      <c r="AX207" s="13" t="s">
        <v>803</v>
      </c>
      <c r="AY207" s="264" t="s">
        <v>874</v>
      </c>
    </row>
    <row r="208" spans="2:65" s="13" customFormat="1">
      <c r="B208" s="254"/>
      <c r="C208" s="255"/>
      <c r="D208" s="215" t="s">
        <v>886</v>
      </c>
      <c r="E208" s="256" t="s">
        <v>801</v>
      </c>
      <c r="F208" s="257" t="s">
        <v>436</v>
      </c>
      <c r="G208" s="255"/>
      <c r="H208" s="258" t="s">
        <v>801</v>
      </c>
      <c r="I208" s="259"/>
      <c r="J208" s="255"/>
      <c r="K208" s="255"/>
      <c r="L208" s="260"/>
      <c r="M208" s="261"/>
      <c r="N208" s="262"/>
      <c r="O208" s="262"/>
      <c r="P208" s="262"/>
      <c r="Q208" s="262"/>
      <c r="R208" s="262"/>
      <c r="S208" s="262"/>
      <c r="T208" s="263"/>
      <c r="AT208" s="264" t="s">
        <v>886</v>
      </c>
      <c r="AU208" s="264" t="s">
        <v>812</v>
      </c>
      <c r="AV208" s="13" t="s">
        <v>810</v>
      </c>
      <c r="AW208" s="13" t="s">
        <v>765</v>
      </c>
      <c r="AX208" s="13" t="s">
        <v>803</v>
      </c>
      <c r="AY208" s="264" t="s">
        <v>874</v>
      </c>
    </row>
    <row r="209" spans="2:65" s="12" customFormat="1">
      <c r="B209" s="218"/>
      <c r="C209" s="219"/>
      <c r="D209" s="220" t="s">
        <v>886</v>
      </c>
      <c r="E209" s="221" t="s">
        <v>801</v>
      </c>
      <c r="F209" s="222" t="s">
        <v>437</v>
      </c>
      <c r="G209" s="219"/>
      <c r="H209" s="223">
        <v>1.0129999999999999</v>
      </c>
      <c r="I209" s="224"/>
      <c r="J209" s="219"/>
      <c r="K209" s="219"/>
      <c r="L209" s="225"/>
      <c r="M209" s="226"/>
      <c r="N209" s="227"/>
      <c r="O209" s="227"/>
      <c r="P209" s="227"/>
      <c r="Q209" s="227"/>
      <c r="R209" s="227"/>
      <c r="S209" s="227"/>
      <c r="T209" s="228"/>
      <c r="AT209" s="229" t="s">
        <v>886</v>
      </c>
      <c r="AU209" s="229" t="s">
        <v>812</v>
      </c>
      <c r="AV209" s="12" t="s">
        <v>812</v>
      </c>
      <c r="AW209" s="12" t="s">
        <v>765</v>
      </c>
      <c r="AX209" s="12" t="s">
        <v>810</v>
      </c>
      <c r="AY209" s="229" t="s">
        <v>874</v>
      </c>
    </row>
    <row r="210" spans="2:65" s="1" customFormat="1" ht="22.5" customHeight="1">
      <c r="B210" s="42"/>
      <c r="C210" s="203" t="s">
        <v>983</v>
      </c>
      <c r="D210" s="203" t="s">
        <v>877</v>
      </c>
      <c r="E210" s="204" t="s">
        <v>438</v>
      </c>
      <c r="F210" s="205" t="s">
        <v>439</v>
      </c>
      <c r="G210" s="206" t="s">
        <v>114</v>
      </c>
      <c r="H210" s="207">
        <v>1</v>
      </c>
      <c r="I210" s="208"/>
      <c r="J210" s="209">
        <f>ROUND(I210*H210,2)</f>
        <v>0</v>
      </c>
      <c r="K210" s="205" t="s">
        <v>881</v>
      </c>
      <c r="L210" s="62"/>
      <c r="M210" s="210" t="s">
        <v>801</v>
      </c>
      <c r="N210" s="211" t="s">
        <v>773</v>
      </c>
      <c r="O210" s="43"/>
      <c r="P210" s="212">
        <f>O210*H210</f>
        <v>0</v>
      </c>
      <c r="Q210" s="212">
        <v>0</v>
      </c>
      <c r="R210" s="212">
        <f>Q210*H210</f>
        <v>0</v>
      </c>
      <c r="S210" s="212">
        <v>4.9000000000000002E-2</v>
      </c>
      <c r="T210" s="213">
        <f>S210*H210</f>
        <v>4.9000000000000002E-2</v>
      </c>
      <c r="AR210" s="24" t="s">
        <v>882</v>
      </c>
      <c r="AT210" s="24" t="s">
        <v>877</v>
      </c>
      <c r="AU210" s="24" t="s">
        <v>812</v>
      </c>
      <c r="AY210" s="24" t="s">
        <v>874</v>
      </c>
      <c r="BE210" s="214">
        <f>IF(N210="základní",J210,0)</f>
        <v>0</v>
      </c>
      <c r="BF210" s="214">
        <f>IF(N210="snížená",J210,0)</f>
        <v>0</v>
      </c>
      <c r="BG210" s="214">
        <f>IF(N210="zákl. přenesená",J210,0)</f>
        <v>0</v>
      </c>
      <c r="BH210" s="214">
        <f>IF(N210="sníž. přenesená",J210,0)</f>
        <v>0</v>
      </c>
      <c r="BI210" s="214">
        <f>IF(N210="nulová",J210,0)</f>
        <v>0</v>
      </c>
      <c r="BJ210" s="24" t="s">
        <v>810</v>
      </c>
      <c r="BK210" s="214">
        <f>ROUND(I210*H210,2)</f>
        <v>0</v>
      </c>
      <c r="BL210" s="24" t="s">
        <v>882</v>
      </c>
      <c r="BM210" s="24" t="s">
        <v>440</v>
      </c>
    </row>
    <row r="211" spans="2:65" s="1" customFormat="1" ht="27">
      <c r="B211" s="42"/>
      <c r="C211" s="64"/>
      <c r="D211" s="215" t="s">
        <v>884</v>
      </c>
      <c r="E211" s="64"/>
      <c r="F211" s="216" t="s">
        <v>441</v>
      </c>
      <c r="G211" s="64"/>
      <c r="H211" s="64"/>
      <c r="I211" s="171"/>
      <c r="J211" s="64"/>
      <c r="K211" s="64"/>
      <c r="L211" s="62"/>
      <c r="M211" s="217"/>
      <c r="N211" s="43"/>
      <c r="O211" s="43"/>
      <c r="P211" s="43"/>
      <c r="Q211" s="43"/>
      <c r="R211" s="43"/>
      <c r="S211" s="43"/>
      <c r="T211" s="79"/>
      <c r="AT211" s="24" t="s">
        <v>884</v>
      </c>
      <c r="AU211" s="24" t="s">
        <v>812</v>
      </c>
    </row>
    <row r="212" spans="2:65" s="1" customFormat="1" ht="27">
      <c r="B212" s="42"/>
      <c r="C212" s="64"/>
      <c r="D212" s="215" t="s">
        <v>913</v>
      </c>
      <c r="E212" s="64"/>
      <c r="F212" s="231" t="s">
        <v>1848</v>
      </c>
      <c r="G212" s="64"/>
      <c r="H212" s="64"/>
      <c r="I212" s="171"/>
      <c r="J212" s="64"/>
      <c r="K212" s="64"/>
      <c r="L212" s="62"/>
      <c r="M212" s="217"/>
      <c r="N212" s="43"/>
      <c r="O212" s="43"/>
      <c r="P212" s="43"/>
      <c r="Q212" s="43"/>
      <c r="R212" s="43"/>
      <c r="S212" s="43"/>
      <c r="T212" s="79"/>
      <c r="AT212" s="24" t="s">
        <v>913</v>
      </c>
      <c r="AU212" s="24" t="s">
        <v>812</v>
      </c>
    </row>
    <row r="213" spans="2:65" s="13" customFormat="1">
      <c r="B213" s="254"/>
      <c r="C213" s="255"/>
      <c r="D213" s="215" t="s">
        <v>886</v>
      </c>
      <c r="E213" s="256" t="s">
        <v>801</v>
      </c>
      <c r="F213" s="257" t="s">
        <v>1873</v>
      </c>
      <c r="G213" s="255"/>
      <c r="H213" s="258" t="s">
        <v>801</v>
      </c>
      <c r="I213" s="259"/>
      <c r="J213" s="255"/>
      <c r="K213" s="255"/>
      <c r="L213" s="260"/>
      <c r="M213" s="261"/>
      <c r="N213" s="262"/>
      <c r="O213" s="262"/>
      <c r="P213" s="262"/>
      <c r="Q213" s="262"/>
      <c r="R213" s="262"/>
      <c r="S213" s="262"/>
      <c r="T213" s="263"/>
      <c r="AT213" s="264" t="s">
        <v>886</v>
      </c>
      <c r="AU213" s="264" t="s">
        <v>812</v>
      </c>
      <c r="AV213" s="13" t="s">
        <v>810</v>
      </c>
      <c r="AW213" s="13" t="s">
        <v>765</v>
      </c>
      <c r="AX213" s="13" t="s">
        <v>803</v>
      </c>
      <c r="AY213" s="264" t="s">
        <v>874</v>
      </c>
    </row>
    <row r="214" spans="2:65" s="12" customFormat="1">
      <c r="B214" s="218"/>
      <c r="C214" s="219"/>
      <c r="D214" s="220" t="s">
        <v>886</v>
      </c>
      <c r="E214" s="221" t="s">
        <v>801</v>
      </c>
      <c r="F214" s="222" t="s">
        <v>442</v>
      </c>
      <c r="G214" s="219"/>
      <c r="H214" s="223">
        <v>1</v>
      </c>
      <c r="I214" s="224"/>
      <c r="J214" s="219"/>
      <c r="K214" s="219"/>
      <c r="L214" s="225"/>
      <c r="M214" s="226"/>
      <c r="N214" s="227"/>
      <c r="O214" s="227"/>
      <c r="P214" s="227"/>
      <c r="Q214" s="227"/>
      <c r="R214" s="227"/>
      <c r="S214" s="227"/>
      <c r="T214" s="228"/>
      <c r="AT214" s="229" t="s">
        <v>886</v>
      </c>
      <c r="AU214" s="229" t="s">
        <v>812</v>
      </c>
      <c r="AV214" s="12" t="s">
        <v>812</v>
      </c>
      <c r="AW214" s="12" t="s">
        <v>765</v>
      </c>
      <c r="AX214" s="12" t="s">
        <v>810</v>
      </c>
      <c r="AY214" s="229" t="s">
        <v>874</v>
      </c>
    </row>
    <row r="215" spans="2:65" s="1" customFormat="1" ht="22.5" customHeight="1">
      <c r="B215" s="42"/>
      <c r="C215" s="203" t="s">
        <v>727</v>
      </c>
      <c r="D215" s="203" t="s">
        <v>877</v>
      </c>
      <c r="E215" s="204" t="s">
        <v>443</v>
      </c>
      <c r="F215" s="205" t="s">
        <v>444</v>
      </c>
      <c r="G215" s="206" t="s">
        <v>925</v>
      </c>
      <c r="H215" s="207">
        <v>14.4</v>
      </c>
      <c r="I215" s="208"/>
      <c r="J215" s="209">
        <f>ROUND(I215*H215,2)</f>
        <v>0</v>
      </c>
      <c r="K215" s="205" t="s">
        <v>881</v>
      </c>
      <c r="L215" s="62"/>
      <c r="M215" s="210" t="s">
        <v>801</v>
      </c>
      <c r="N215" s="211" t="s">
        <v>773</v>
      </c>
      <c r="O215" s="43"/>
      <c r="P215" s="212">
        <f>O215*H215</f>
        <v>0</v>
      </c>
      <c r="Q215" s="212">
        <v>0</v>
      </c>
      <c r="R215" s="212">
        <f>Q215*H215</f>
        <v>0</v>
      </c>
      <c r="S215" s="212">
        <v>4.2000000000000003E-2</v>
      </c>
      <c r="T215" s="213">
        <f>S215*H215</f>
        <v>0.6048</v>
      </c>
      <c r="AR215" s="24" t="s">
        <v>882</v>
      </c>
      <c r="AT215" s="24" t="s">
        <v>877</v>
      </c>
      <c r="AU215" s="24" t="s">
        <v>812</v>
      </c>
      <c r="AY215" s="24" t="s">
        <v>874</v>
      </c>
      <c r="BE215" s="214">
        <f>IF(N215="základní",J215,0)</f>
        <v>0</v>
      </c>
      <c r="BF215" s="214">
        <f>IF(N215="snížená",J215,0)</f>
        <v>0</v>
      </c>
      <c r="BG215" s="214">
        <f>IF(N215="zákl. přenesená",J215,0)</f>
        <v>0</v>
      </c>
      <c r="BH215" s="214">
        <f>IF(N215="sníž. přenesená",J215,0)</f>
        <v>0</v>
      </c>
      <c r="BI215" s="214">
        <f>IF(N215="nulová",J215,0)</f>
        <v>0</v>
      </c>
      <c r="BJ215" s="24" t="s">
        <v>810</v>
      </c>
      <c r="BK215" s="214">
        <f>ROUND(I215*H215,2)</f>
        <v>0</v>
      </c>
      <c r="BL215" s="24" t="s">
        <v>882</v>
      </c>
      <c r="BM215" s="24" t="s">
        <v>445</v>
      </c>
    </row>
    <row r="216" spans="2:65" s="1" customFormat="1" ht="27">
      <c r="B216" s="42"/>
      <c r="C216" s="64"/>
      <c r="D216" s="215" t="s">
        <v>884</v>
      </c>
      <c r="E216" s="64"/>
      <c r="F216" s="216" t="s">
        <v>446</v>
      </c>
      <c r="G216" s="64"/>
      <c r="H216" s="64"/>
      <c r="I216" s="171"/>
      <c r="J216" s="64"/>
      <c r="K216" s="64"/>
      <c r="L216" s="62"/>
      <c r="M216" s="217"/>
      <c r="N216" s="43"/>
      <c r="O216" s="43"/>
      <c r="P216" s="43"/>
      <c r="Q216" s="43"/>
      <c r="R216" s="43"/>
      <c r="S216" s="43"/>
      <c r="T216" s="79"/>
      <c r="AT216" s="24" t="s">
        <v>884</v>
      </c>
      <c r="AU216" s="24" t="s">
        <v>812</v>
      </c>
    </row>
    <row r="217" spans="2:65" s="1" customFormat="1" ht="27">
      <c r="B217" s="42"/>
      <c r="C217" s="64"/>
      <c r="D217" s="215" t="s">
        <v>913</v>
      </c>
      <c r="E217" s="64"/>
      <c r="F217" s="231" t="s">
        <v>1848</v>
      </c>
      <c r="G217" s="64"/>
      <c r="H217" s="64"/>
      <c r="I217" s="171"/>
      <c r="J217" s="64"/>
      <c r="K217" s="64"/>
      <c r="L217" s="62"/>
      <c r="M217" s="217"/>
      <c r="N217" s="43"/>
      <c r="O217" s="43"/>
      <c r="P217" s="43"/>
      <c r="Q217" s="43"/>
      <c r="R217" s="43"/>
      <c r="S217" s="43"/>
      <c r="T217" s="79"/>
      <c r="AT217" s="24" t="s">
        <v>913</v>
      </c>
      <c r="AU217" s="24" t="s">
        <v>812</v>
      </c>
    </row>
    <row r="218" spans="2:65" s="13" customFormat="1">
      <c r="B218" s="254"/>
      <c r="C218" s="255"/>
      <c r="D218" s="215" t="s">
        <v>886</v>
      </c>
      <c r="E218" s="256" t="s">
        <v>801</v>
      </c>
      <c r="F218" s="257" t="s">
        <v>1849</v>
      </c>
      <c r="G218" s="255"/>
      <c r="H218" s="258" t="s">
        <v>801</v>
      </c>
      <c r="I218" s="259"/>
      <c r="J218" s="255"/>
      <c r="K218" s="255"/>
      <c r="L218" s="260"/>
      <c r="M218" s="261"/>
      <c r="N218" s="262"/>
      <c r="O218" s="262"/>
      <c r="P218" s="262"/>
      <c r="Q218" s="262"/>
      <c r="R218" s="262"/>
      <c r="S218" s="262"/>
      <c r="T218" s="263"/>
      <c r="AT218" s="264" t="s">
        <v>886</v>
      </c>
      <c r="AU218" s="264" t="s">
        <v>812</v>
      </c>
      <c r="AV218" s="13" t="s">
        <v>810</v>
      </c>
      <c r="AW218" s="13" t="s">
        <v>765</v>
      </c>
      <c r="AX218" s="13" t="s">
        <v>803</v>
      </c>
      <c r="AY218" s="264" t="s">
        <v>874</v>
      </c>
    </row>
    <row r="219" spans="2:65" s="12" customFormat="1">
      <c r="B219" s="218"/>
      <c r="C219" s="219"/>
      <c r="D219" s="220" t="s">
        <v>886</v>
      </c>
      <c r="E219" s="221" t="s">
        <v>801</v>
      </c>
      <c r="F219" s="222" t="s">
        <v>447</v>
      </c>
      <c r="G219" s="219"/>
      <c r="H219" s="223">
        <v>14.4</v>
      </c>
      <c r="I219" s="224"/>
      <c r="J219" s="219"/>
      <c r="K219" s="219"/>
      <c r="L219" s="225"/>
      <c r="M219" s="226"/>
      <c r="N219" s="227"/>
      <c r="O219" s="227"/>
      <c r="P219" s="227"/>
      <c r="Q219" s="227"/>
      <c r="R219" s="227"/>
      <c r="S219" s="227"/>
      <c r="T219" s="228"/>
      <c r="AT219" s="229" t="s">
        <v>886</v>
      </c>
      <c r="AU219" s="229" t="s">
        <v>812</v>
      </c>
      <c r="AV219" s="12" t="s">
        <v>812</v>
      </c>
      <c r="AW219" s="12" t="s">
        <v>765</v>
      </c>
      <c r="AX219" s="12" t="s">
        <v>810</v>
      </c>
      <c r="AY219" s="229" t="s">
        <v>874</v>
      </c>
    </row>
    <row r="220" spans="2:65" s="1" customFormat="1" ht="22.5" customHeight="1">
      <c r="B220" s="42"/>
      <c r="C220" s="203" t="s">
        <v>989</v>
      </c>
      <c r="D220" s="203" t="s">
        <v>877</v>
      </c>
      <c r="E220" s="204" t="s">
        <v>448</v>
      </c>
      <c r="F220" s="205" t="s">
        <v>449</v>
      </c>
      <c r="G220" s="206" t="s">
        <v>925</v>
      </c>
      <c r="H220" s="207">
        <v>2.2799999999999998</v>
      </c>
      <c r="I220" s="208"/>
      <c r="J220" s="209">
        <f>ROUND(I220*H220,2)</f>
        <v>0</v>
      </c>
      <c r="K220" s="205" t="s">
        <v>881</v>
      </c>
      <c r="L220" s="62"/>
      <c r="M220" s="210" t="s">
        <v>801</v>
      </c>
      <c r="N220" s="211" t="s">
        <v>773</v>
      </c>
      <c r="O220" s="43"/>
      <c r="P220" s="212">
        <f>O220*H220</f>
        <v>0</v>
      </c>
      <c r="Q220" s="212">
        <v>0</v>
      </c>
      <c r="R220" s="212">
        <f>Q220*H220</f>
        <v>0</v>
      </c>
      <c r="S220" s="212">
        <v>0.16500000000000001</v>
      </c>
      <c r="T220" s="213">
        <f>S220*H220</f>
        <v>0.37619999999999998</v>
      </c>
      <c r="AR220" s="24" t="s">
        <v>882</v>
      </c>
      <c r="AT220" s="24" t="s">
        <v>877</v>
      </c>
      <c r="AU220" s="24" t="s">
        <v>812</v>
      </c>
      <c r="AY220" s="24" t="s">
        <v>874</v>
      </c>
      <c r="BE220" s="214">
        <f>IF(N220="základní",J220,0)</f>
        <v>0</v>
      </c>
      <c r="BF220" s="214">
        <f>IF(N220="snížená",J220,0)</f>
        <v>0</v>
      </c>
      <c r="BG220" s="214">
        <f>IF(N220="zákl. přenesená",J220,0)</f>
        <v>0</v>
      </c>
      <c r="BH220" s="214">
        <f>IF(N220="sníž. přenesená",J220,0)</f>
        <v>0</v>
      </c>
      <c r="BI220" s="214">
        <f>IF(N220="nulová",J220,0)</f>
        <v>0</v>
      </c>
      <c r="BJ220" s="24" t="s">
        <v>810</v>
      </c>
      <c r="BK220" s="214">
        <f>ROUND(I220*H220,2)</f>
        <v>0</v>
      </c>
      <c r="BL220" s="24" t="s">
        <v>882</v>
      </c>
      <c r="BM220" s="24" t="s">
        <v>450</v>
      </c>
    </row>
    <row r="221" spans="2:65" s="1" customFormat="1" ht="27">
      <c r="B221" s="42"/>
      <c r="C221" s="64"/>
      <c r="D221" s="215" t="s">
        <v>884</v>
      </c>
      <c r="E221" s="64"/>
      <c r="F221" s="216" t="s">
        <v>451</v>
      </c>
      <c r="G221" s="64"/>
      <c r="H221" s="64"/>
      <c r="I221" s="171"/>
      <c r="J221" s="64"/>
      <c r="K221" s="64"/>
      <c r="L221" s="62"/>
      <c r="M221" s="217"/>
      <c r="N221" s="43"/>
      <c r="O221" s="43"/>
      <c r="P221" s="43"/>
      <c r="Q221" s="43"/>
      <c r="R221" s="43"/>
      <c r="S221" s="43"/>
      <c r="T221" s="79"/>
      <c r="AT221" s="24" t="s">
        <v>884</v>
      </c>
      <c r="AU221" s="24" t="s">
        <v>812</v>
      </c>
    </row>
    <row r="222" spans="2:65" s="1" customFormat="1" ht="27">
      <c r="B222" s="42"/>
      <c r="C222" s="64"/>
      <c r="D222" s="215" t="s">
        <v>913</v>
      </c>
      <c r="E222" s="64"/>
      <c r="F222" s="231" t="s">
        <v>1848</v>
      </c>
      <c r="G222" s="64"/>
      <c r="H222" s="64"/>
      <c r="I222" s="171"/>
      <c r="J222" s="64"/>
      <c r="K222" s="64"/>
      <c r="L222" s="62"/>
      <c r="M222" s="217"/>
      <c r="N222" s="43"/>
      <c r="O222" s="43"/>
      <c r="P222" s="43"/>
      <c r="Q222" s="43"/>
      <c r="R222" s="43"/>
      <c r="S222" s="43"/>
      <c r="T222" s="79"/>
      <c r="AT222" s="24" t="s">
        <v>913</v>
      </c>
      <c r="AU222" s="24" t="s">
        <v>812</v>
      </c>
    </row>
    <row r="223" spans="2:65" s="12" customFormat="1">
      <c r="B223" s="218"/>
      <c r="C223" s="219"/>
      <c r="D223" s="220" t="s">
        <v>886</v>
      </c>
      <c r="E223" s="221" t="s">
        <v>801</v>
      </c>
      <c r="F223" s="222" t="s">
        <v>452</v>
      </c>
      <c r="G223" s="219"/>
      <c r="H223" s="223">
        <v>2.2799999999999998</v>
      </c>
      <c r="I223" s="224"/>
      <c r="J223" s="219"/>
      <c r="K223" s="219"/>
      <c r="L223" s="225"/>
      <c r="M223" s="226"/>
      <c r="N223" s="227"/>
      <c r="O223" s="227"/>
      <c r="P223" s="227"/>
      <c r="Q223" s="227"/>
      <c r="R223" s="227"/>
      <c r="S223" s="227"/>
      <c r="T223" s="228"/>
      <c r="AT223" s="229" t="s">
        <v>886</v>
      </c>
      <c r="AU223" s="229" t="s">
        <v>812</v>
      </c>
      <c r="AV223" s="12" t="s">
        <v>812</v>
      </c>
      <c r="AW223" s="12" t="s">
        <v>765</v>
      </c>
      <c r="AX223" s="12" t="s">
        <v>810</v>
      </c>
      <c r="AY223" s="229" t="s">
        <v>874</v>
      </c>
    </row>
    <row r="224" spans="2:65" s="1" customFormat="1" ht="31.5" customHeight="1">
      <c r="B224" s="42"/>
      <c r="C224" s="203" t="s">
        <v>993</v>
      </c>
      <c r="D224" s="203" t="s">
        <v>877</v>
      </c>
      <c r="E224" s="204" t="s">
        <v>453</v>
      </c>
      <c r="F224" s="205" t="s">
        <v>454</v>
      </c>
      <c r="G224" s="206" t="s">
        <v>925</v>
      </c>
      <c r="H224" s="207">
        <v>2.2799999999999998</v>
      </c>
      <c r="I224" s="208"/>
      <c r="J224" s="209">
        <f>ROUND(I224*H224,2)</f>
        <v>0</v>
      </c>
      <c r="K224" s="205" t="s">
        <v>881</v>
      </c>
      <c r="L224" s="62"/>
      <c r="M224" s="210" t="s">
        <v>801</v>
      </c>
      <c r="N224" s="211" t="s">
        <v>773</v>
      </c>
      <c r="O224" s="43"/>
      <c r="P224" s="212">
        <f>O224*H224</f>
        <v>0</v>
      </c>
      <c r="Q224" s="212">
        <v>0</v>
      </c>
      <c r="R224" s="212">
        <f>Q224*H224</f>
        <v>0</v>
      </c>
      <c r="S224" s="212">
        <v>5.5E-2</v>
      </c>
      <c r="T224" s="213">
        <f>S224*H224</f>
        <v>0.12539999999999998</v>
      </c>
      <c r="AR224" s="24" t="s">
        <v>882</v>
      </c>
      <c r="AT224" s="24" t="s">
        <v>877</v>
      </c>
      <c r="AU224" s="24" t="s">
        <v>812</v>
      </c>
      <c r="AY224" s="24" t="s">
        <v>874</v>
      </c>
      <c r="BE224" s="214">
        <f>IF(N224="základní",J224,0)</f>
        <v>0</v>
      </c>
      <c r="BF224" s="214">
        <f>IF(N224="snížená",J224,0)</f>
        <v>0</v>
      </c>
      <c r="BG224" s="214">
        <f>IF(N224="zákl. přenesená",J224,0)</f>
        <v>0</v>
      </c>
      <c r="BH224" s="214">
        <f>IF(N224="sníž. přenesená",J224,0)</f>
        <v>0</v>
      </c>
      <c r="BI224" s="214">
        <f>IF(N224="nulová",J224,0)</f>
        <v>0</v>
      </c>
      <c r="BJ224" s="24" t="s">
        <v>810</v>
      </c>
      <c r="BK224" s="214">
        <f>ROUND(I224*H224,2)</f>
        <v>0</v>
      </c>
      <c r="BL224" s="24" t="s">
        <v>882</v>
      </c>
      <c r="BM224" s="24" t="s">
        <v>455</v>
      </c>
    </row>
    <row r="225" spans="2:65" s="1" customFormat="1" ht="27">
      <c r="B225" s="42"/>
      <c r="C225" s="64"/>
      <c r="D225" s="215" t="s">
        <v>884</v>
      </c>
      <c r="E225" s="64"/>
      <c r="F225" s="216" t="s">
        <v>456</v>
      </c>
      <c r="G225" s="64"/>
      <c r="H225" s="64"/>
      <c r="I225" s="171"/>
      <c r="J225" s="64"/>
      <c r="K225" s="64"/>
      <c r="L225" s="62"/>
      <c r="M225" s="217"/>
      <c r="N225" s="43"/>
      <c r="O225" s="43"/>
      <c r="P225" s="43"/>
      <c r="Q225" s="43"/>
      <c r="R225" s="43"/>
      <c r="S225" s="43"/>
      <c r="T225" s="79"/>
      <c r="AT225" s="24" t="s">
        <v>884</v>
      </c>
      <c r="AU225" s="24" t="s">
        <v>812</v>
      </c>
    </row>
    <row r="226" spans="2:65" s="1" customFormat="1" ht="27">
      <c r="B226" s="42"/>
      <c r="C226" s="64"/>
      <c r="D226" s="220" t="s">
        <v>913</v>
      </c>
      <c r="E226" s="64"/>
      <c r="F226" s="242" t="s">
        <v>1848</v>
      </c>
      <c r="G226" s="64"/>
      <c r="H226" s="64"/>
      <c r="I226" s="171"/>
      <c r="J226" s="64"/>
      <c r="K226" s="64"/>
      <c r="L226" s="62"/>
      <c r="M226" s="217"/>
      <c r="N226" s="43"/>
      <c r="O226" s="43"/>
      <c r="P226" s="43"/>
      <c r="Q226" s="43"/>
      <c r="R226" s="43"/>
      <c r="S226" s="43"/>
      <c r="T226" s="79"/>
      <c r="AT226" s="24" t="s">
        <v>913</v>
      </c>
      <c r="AU226" s="24" t="s">
        <v>812</v>
      </c>
    </row>
    <row r="227" spans="2:65" s="1" customFormat="1" ht="22.5" customHeight="1">
      <c r="B227" s="42"/>
      <c r="C227" s="203" t="s">
        <v>997</v>
      </c>
      <c r="D227" s="203" t="s">
        <v>877</v>
      </c>
      <c r="E227" s="204" t="s">
        <v>457</v>
      </c>
      <c r="F227" s="205" t="s">
        <v>458</v>
      </c>
      <c r="G227" s="206" t="s">
        <v>925</v>
      </c>
      <c r="H227" s="207">
        <v>16.559999999999999</v>
      </c>
      <c r="I227" s="208"/>
      <c r="J227" s="209">
        <f>ROUND(I227*H227,2)</f>
        <v>0</v>
      </c>
      <c r="K227" s="205" t="s">
        <v>881</v>
      </c>
      <c r="L227" s="62"/>
      <c r="M227" s="210" t="s">
        <v>801</v>
      </c>
      <c r="N227" s="211" t="s">
        <v>773</v>
      </c>
      <c r="O227" s="43"/>
      <c r="P227" s="212">
        <f>O227*H227</f>
        <v>0</v>
      </c>
      <c r="Q227" s="212">
        <v>1.805E-2</v>
      </c>
      <c r="R227" s="212">
        <f>Q227*H227</f>
        <v>0.29890799999999995</v>
      </c>
      <c r="S227" s="212">
        <v>0</v>
      </c>
      <c r="T227" s="213">
        <f>S227*H227</f>
        <v>0</v>
      </c>
      <c r="AR227" s="24" t="s">
        <v>882</v>
      </c>
      <c r="AT227" s="24" t="s">
        <v>877</v>
      </c>
      <c r="AU227" s="24" t="s">
        <v>812</v>
      </c>
      <c r="AY227" s="24" t="s">
        <v>874</v>
      </c>
      <c r="BE227" s="214">
        <f>IF(N227="základní",J227,0)</f>
        <v>0</v>
      </c>
      <c r="BF227" s="214">
        <f>IF(N227="snížená",J227,0)</f>
        <v>0</v>
      </c>
      <c r="BG227" s="214">
        <f>IF(N227="zákl. přenesená",J227,0)</f>
        <v>0</v>
      </c>
      <c r="BH227" s="214">
        <f>IF(N227="sníž. přenesená",J227,0)</f>
        <v>0</v>
      </c>
      <c r="BI227" s="214">
        <f>IF(N227="nulová",J227,0)</f>
        <v>0</v>
      </c>
      <c r="BJ227" s="24" t="s">
        <v>810</v>
      </c>
      <c r="BK227" s="214">
        <f>ROUND(I227*H227,2)</f>
        <v>0</v>
      </c>
      <c r="BL227" s="24" t="s">
        <v>882</v>
      </c>
      <c r="BM227" s="24" t="s">
        <v>459</v>
      </c>
    </row>
    <row r="228" spans="2:65" s="1" customFormat="1" ht="27">
      <c r="B228" s="42"/>
      <c r="C228" s="64"/>
      <c r="D228" s="215" t="s">
        <v>884</v>
      </c>
      <c r="E228" s="64"/>
      <c r="F228" s="216" t="s">
        <v>460</v>
      </c>
      <c r="G228" s="64"/>
      <c r="H228" s="64"/>
      <c r="I228" s="171"/>
      <c r="J228" s="64"/>
      <c r="K228" s="64"/>
      <c r="L228" s="62"/>
      <c r="M228" s="217"/>
      <c r="N228" s="43"/>
      <c r="O228" s="43"/>
      <c r="P228" s="43"/>
      <c r="Q228" s="43"/>
      <c r="R228" s="43"/>
      <c r="S228" s="43"/>
      <c r="T228" s="79"/>
      <c r="AT228" s="24" t="s">
        <v>884</v>
      </c>
      <c r="AU228" s="24" t="s">
        <v>812</v>
      </c>
    </row>
    <row r="229" spans="2:65" s="1" customFormat="1" ht="27">
      <c r="B229" s="42"/>
      <c r="C229" s="64"/>
      <c r="D229" s="215" t="s">
        <v>913</v>
      </c>
      <c r="E229" s="64"/>
      <c r="F229" s="231" t="s">
        <v>1848</v>
      </c>
      <c r="G229" s="64"/>
      <c r="H229" s="64"/>
      <c r="I229" s="171"/>
      <c r="J229" s="64"/>
      <c r="K229" s="64"/>
      <c r="L229" s="62"/>
      <c r="M229" s="217"/>
      <c r="N229" s="43"/>
      <c r="O229" s="43"/>
      <c r="P229" s="43"/>
      <c r="Q229" s="43"/>
      <c r="R229" s="43"/>
      <c r="S229" s="43"/>
      <c r="T229" s="79"/>
      <c r="AT229" s="24" t="s">
        <v>913</v>
      </c>
      <c r="AU229" s="24" t="s">
        <v>812</v>
      </c>
    </row>
    <row r="230" spans="2:65" s="13" customFormat="1">
      <c r="B230" s="254"/>
      <c r="C230" s="255"/>
      <c r="D230" s="215" t="s">
        <v>886</v>
      </c>
      <c r="E230" s="256" t="s">
        <v>801</v>
      </c>
      <c r="F230" s="257" t="s">
        <v>1849</v>
      </c>
      <c r="G230" s="255"/>
      <c r="H230" s="258" t="s">
        <v>801</v>
      </c>
      <c r="I230" s="259"/>
      <c r="J230" s="255"/>
      <c r="K230" s="255"/>
      <c r="L230" s="260"/>
      <c r="M230" s="261"/>
      <c r="N230" s="262"/>
      <c r="O230" s="262"/>
      <c r="P230" s="262"/>
      <c r="Q230" s="262"/>
      <c r="R230" s="262"/>
      <c r="S230" s="262"/>
      <c r="T230" s="263"/>
      <c r="AT230" s="264" t="s">
        <v>886</v>
      </c>
      <c r="AU230" s="264" t="s">
        <v>812</v>
      </c>
      <c r="AV230" s="13" t="s">
        <v>810</v>
      </c>
      <c r="AW230" s="13" t="s">
        <v>765</v>
      </c>
      <c r="AX230" s="13" t="s">
        <v>803</v>
      </c>
      <c r="AY230" s="264" t="s">
        <v>874</v>
      </c>
    </row>
    <row r="231" spans="2:65" s="12" customFormat="1">
      <c r="B231" s="218"/>
      <c r="C231" s="219"/>
      <c r="D231" s="220" t="s">
        <v>886</v>
      </c>
      <c r="E231" s="221" t="s">
        <v>801</v>
      </c>
      <c r="F231" s="222" t="s">
        <v>461</v>
      </c>
      <c r="G231" s="219"/>
      <c r="H231" s="223">
        <v>16.559999999999999</v>
      </c>
      <c r="I231" s="224"/>
      <c r="J231" s="219"/>
      <c r="K231" s="219"/>
      <c r="L231" s="225"/>
      <c r="M231" s="226"/>
      <c r="N231" s="227"/>
      <c r="O231" s="227"/>
      <c r="P231" s="227"/>
      <c r="Q231" s="227"/>
      <c r="R231" s="227"/>
      <c r="S231" s="227"/>
      <c r="T231" s="228"/>
      <c r="AT231" s="229" t="s">
        <v>886</v>
      </c>
      <c r="AU231" s="229" t="s">
        <v>812</v>
      </c>
      <c r="AV231" s="12" t="s">
        <v>812</v>
      </c>
      <c r="AW231" s="12" t="s">
        <v>765</v>
      </c>
      <c r="AX231" s="12" t="s">
        <v>810</v>
      </c>
      <c r="AY231" s="229" t="s">
        <v>874</v>
      </c>
    </row>
    <row r="232" spans="2:65" s="1" customFormat="1" ht="22.5" customHeight="1">
      <c r="B232" s="42"/>
      <c r="C232" s="203" t="s">
        <v>1001</v>
      </c>
      <c r="D232" s="203" t="s">
        <v>877</v>
      </c>
      <c r="E232" s="204" t="s">
        <v>462</v>
      </c>
      <c r="F232" s="205" t="s">
        <v>463</v>
      </c>
      <c r="G232" s="206" t="s">
        <v>925</v>
      </c>
      <c r="H232" s="207">
        <v>5.46</v>
      </c>
      <c r="I232" s="208"/>
      <c r="J232" s="209">
        <f>ROUND(I232*H232,2)</f>
        <v>0</v>
      </c>
      <c r="K232" s="205" t="s">
        <v>881</v>
      </c>
      <c r="L232" s="62"/>
      <c r="M232" s="210" t="s">
        <v>801</v>
      </c>
      <c r="N232" s="211" t="s">
        <v>773</v>
      </c>
      <c r="O232" s="43"/>
      <c r="P232" s="212">
        <f>O232*H232</f>
        <v>0</v>
      </c>
      <c r="Q232" s="212">
        <v>1.0000000000000001E-5</v>
      </c>
      <c r="R232" s="212">
        <f>Q232*H232</f>
        <v>5.4600000000000006E-5</v>
      </c>
      <c r="S232" s="212">
        <v>0</v>
      </c>
      <c r="T232" s="213">
        <f>S232*H232</f>
        <v>0</v>
      </c>
      <c r="AR232" s="24" t="s">
        <v>882</v>
      </c>
      <c r="AT232" s="24" t="s">
        <v>877</v>
      </c>
      <c r="AU232" s="24" t="s">
        <v>812</v>
      </c>
      <c r="AY232" s="24" t="s">
        <v>874</v>
      </c>
      <c r="BE232" s="214">
        <f>IF(N232="základní",J232,0)</f>
        <v>0</v>
      </c>
      <c r="BF232" s="214">
        <f>IF(N232="snížená",J232,0)</f>
        <v>0</v>
      </c>
      <c r="BG232" s="214">
        <f>IF(N232="zákl. přenesená",J232,0)</f>
        <v>0</v>
      </c>
      <c r="BH232" s="214">
        <f>IF(N232="sníž. přenesená",J232,0)</f>
        <v>0</v>
      </c>
      <c r="BI232" s="214">
        <f>IF(N232="nulová",J232,0)</f>
        <v>0</v>
      </c>
      <c r="BJ232" s="24" t="s">
        <v>810</v>
      </c>
      <c r="BK232" s="214">
        <f>ROUND(I232*H232,2)</f>
        <v>0</v>
      </c>
      <c r="BL232" s="24" t="s">
        <v>882</v>
      </c>
      <c r="BM232" s="24" t="s">
        <v>464</v>
      </c>
    </row>
    <row r="233" spans="2:65" s="1" customFormat="1">
      <c r="B233" s="42"/>
      <c r="C233" s="64"/>
      <c r="D233" s="215" t="s">
        <v>884</v>
      </c>
      <c r="E233" s="64"/>
      <c r="F233" s="216" t="s">
        <v>465</v>
      </c>
      <c r="G233" s="64"/>
      <c r="H233" s="64"/>
      <c r="I233" s="171"/>
      <c r="J233" s="64"/>
      <c r="K233" s="64"/>
      <c r="L233" s="62"/>
      <c r="M233" s="217"/>
      <c r="N233" s="43"/>
      <c r="O233" s="43"/>
      <c r="P233" s="43"/>
      <c r="Q233" s="43"/>
      <c r="R233" s="43"/>
      <c r="S233" s="43"/>
      <c r="T233" s="79"/>
      <c r="AT233" s="24" t="s">
        <v>884</v>
      </c>
      <c r="AU233" s="24" t="s">
        <v>812</v>
      </c>
    </row>
    <row r="234" spans="2:65" s="1" customFormat="1" ht="27">
      <c r="B234" s="42"/>
      <c r="C234" s="64"/>
      <c r="D234" s="215" t="s">
        <v>913</v>
      </c>
      <c r="E234" s="64"/>
      <c r="F234" s="231" t="s">
        <v>1848</v>
      </c>
      <c r="G234" s="64"/>
      <c r="H234" s="64"/>
      <c r="I234" s="171"/>
      <c r="J234" s="64"/>
      <c r="K234" s="64"/>
      <c r="L234" s="62"/>
      <c r="M234" s="217"/>
      <c r="N234" s="43"/>
      <c r="O234" s="43"/>
      <c r="P234" s="43"/>
      <c r="Q234" s="43"/>
      <c r="R234" s="43"/>
      <c r="S234" s="43"/>
      <c r="T234" s="79"/>
      <c r="AT234" s="24" t="s">
        <v>913</v>
      </c>
      <c r="AU234" s="24" t="s">
        <v>812</v>
      </c>
    </row>
    <row r="235" spans="2:65" s="12" customFormat="1">
      <c r="B235" s="218"/>
      <c r="C235" s="219"/>
      <c r="D235" s="220" t="s">
        <v>886</v>
      </c>
      <c r="E235" s="221" t="s">
        <v>801</v>
      </c>
      <c r="F235" s="222" t="s">
        <v>466</v>
      </c>
      <c r="G235" s="219"/>
      <c r="H235" s="223">
        <v>5.46</v>
      </c>
      <c r="I235" s="224"/>
      <c r="J235" s="219"/>
      <c r="K235" s="219"/>
      <c r="L235" s="225"/>
      <c r="M235" s="226"/>
      <c r="N235" s="227"/>
      <c r="O235" s="227"/>
      <c r="P235" s="227"/>
      <c r="Q235" s="227"/>
      <c r="R235" s="227"/>
      <c r="S235" s="227"/>
      <c r="T235" s="228"/>
      <c r="AT235" s="229" t="s">
        <v>886</v>
      </c>
      <c r="AU235" s="229" t="s">
        <v>812</v>
      </c>
      <c r="AV235" s="12" t="s">
        <v>812</v>
      </c>
      <c r="AW235" s="12" t="s">
        <v>765</v>
      </c>
      <c r="AX235" s="12" t="s">
        <v>810</v>
      </c>
      <c r="AY235" s="229" t="s">
        <v>874</v>
      </c>
    </row>
    <row r="236" spans="2:65" s="1" customFormat="1" ht="22.5" customHeight="1">
      <c r="B236" s="42"/>
      <c r="C236" s="203" t="s">
        <v>1005</v>
      </c>
      <c r="D236" s="203" t="s">
        <v>877</v>
      </c>
      <c r="E236" s="204" t="s">
        <v>467</v>
      </c>
      <c r="F236" s="205" t="s">
        <v>468</v>
      </c>
      <c r="G236" s="206" t="s">
        <v>925</v>
      </c>
      <c r="H236" s="207">
        <v>10.92</v>
      </c>
      <c r="I236" s="208"/>
      <c r="J236" s="209">
        <f>ROUND(I236*H236,2)</f>
        <v>0</v>
      </c>
      <c r="K236" s="205" t="s">
        <v>801</v>
      </c>
      <c r="L236" s="62"/>
      <c r="M236" s="210" t="s">
        <v>801</v>
      </c>
      <c r="N236" s="211" t="s">
        <v>773</v>
      </c>
      <c r="O236" s="43"/>
      <c r="P236" s="212">
        <f>O236*H236</f>
        <v>0</v>
      </c>
      <c r="Q236" s="212">
        <v>0</v>
      </c>
      <c r="R236" s="212">
        <f>Q236*H236</f>
        <v>0</v>
      </c>
      <c r="S236" s="212">
        <v>0</v>
      </c>
      <c r="T236" s="213">
        <f>S236*H236</f>
        <v>0</v>
      </c>
      <c r="AR236" s="24" t="s">
        <v>882</v>
      </c>
      <c r="AT236" s="24" t="s">
        <v>877</v>
      </c>
      <c r="AU236" s="24" t="s">
        <v>812</v>
      </c>
      <c r="AY236" s="24" t="s">
        <v>874</v>
      </c>
      <c r="BE236" s="214">
        <f>IF(N236="základní",J236,0)</f>
        <v>0</v>
      </c>
      <c r="BF236" s="214">
        <f>IF(N236="snížená",J236,0)</f>
        <v>0</v>
      </c>
      <c r="BG236" s="214">
        <f>IF(N236="zákl. přenesená",J236,0)</f>
        <v>0</v>
      </c>
      <c r="BH236" s="214">
        <f>IF(N236="sníž. přenesená",J236,0)</f>
        <v>0</v>
      </c>
      <c r="BI236" s="214">
        <f>IF(N236="nulová",J236,0)</f>
        <v>0</v>
      </c>
      <c r="BJ236" s="24" t="s">
        <v>810</v>
      </c>
      <c r="BK236" s="214">
        <f>ROUND(I236*H236,2)</f>
        <v>0</v>
      </c>
      <c r="BL236" s="24" t="s">
        <v>882</v>
      </c>
      <c r="BM236" s="24" t="s">
        <v>469</v>
      </c>
    </row>
    <row r="237" spans="2:65" s="1" customFormat="1">
      <c r="B237" s="42"/>
      <c r="C237" s="64"/>
      <c r="D237" s="215" t="s">
        <v>884</v>
      </c>
      <c r="E237" s="64"/>
      <c r="F237" s="216" t="s">
        <v>468</v>
      </c>
      <c r="G237" s="64"/>
      <c r="H237" s="64"/>
      <c r="I237" s="171"/>
      <c r="J237" s="64"/>
      <c r="K237" s="64"/>
      <c r="L237" s="62"/>
      <c r="M237" s="217"/>
      <c r="N237" s="43"/>
      <c r="O237" s="43"/>
      <c r="P237" s="43"/>
      <c r="Q237" s="43"/>
      <c r="R237" s="43"/>
      <c r="S237" s="43"/>
      <c r="T237" s="79"/>
      <c r="AT237" s="24" t="s">
        <v>884</v>
      </c>
      <c r="AU237" s="24" t="s">
        <v>812</v>
      </c>
    </row>
    <row r="238" spans="2:65" s="12" customFormat="1">
      <c r="B238" s="218"/>
      <c r="C238" s="219"/>
      <c r="D238" s="220" t="s">
        <v>886</v>
      </c>
      <c r="E238" s="221" t="s">
        <v>801</v>
      </c>
      <c r="F238" s="222" t="s">
        <v>470</v>
      </c>
      <c r="G238" s="219"/>
      <c r="H238" s="223">
        <v>10.92</v>
      </c>
      <c r="I238" s="224"/>
      <c r="J238" s="219"/>
      <c r="K238" s="219"/>
      <c r="L238" s="225"/>
      <c r="M238" s="226"/>
      <c r="N238" s="227"/>
      <c r="O238" s="227"/>
      <c r="P238" s="227"/>
      <c r="Q238" s="227"/>
      <c r="R238" s="227"/>
      <c r="S238" s="227"/>
      <c r="T238" s="228"/>
      <c r="AT238" s="229" t="s">
        <v>886</v>
      </c>
      <c r="AU238" s="229" t="s">
        <v>812</v>
      </c>
      <c r="AV238" s="12" t="s">
        <v>812</v>
      </c>
      <c r="AW238" s="12" t="s">
        <v>765</v>
      </c>
      <c r="AX238" s="12" t="s">
        <v>810</v>
      </c>
      <c r="AY238" s="229" t="s">
        <v>874</v>
      </c>
    </row>
    <row r="239" spans="2:65" s="1" customFormat="1" ht="22.5" customHeight="1">
      <c r="B239" s="42"/>
      <c r="C239" s="203" t="s">
        <v>1009</v>
      </c>
      <c r="D239" s="203" t="s">
        <v>877</v>
      </c>
      <c r="E239" s="204" t="s">
        <v>471</v>
      </c>
      <c r="F239" s="205" t="s">
        <v>472</v>
      </c>
      <c r="G239" s="206" t="s">
        <v>944</v>
      </c>
      <c r="H239" s="207">
        <v>0.1</v>
      </c>
      <c r="I239" s="208"/>
      <c r="J239" s="209">
        <f>ROUND(I239*H239,2)</f>
        <v>0</v>
      </c>
      <c r="K239" s="205" t="s">
        <v>881</v>
      </c>
      <c r="L239" s="62"/>
      <c r="M239" s="210" t="s">
        <v>801</v>
      </c>
      <c r="N239" s="211" t="s">
        <v>773</v>
      </c>
      <c r="O239" s="43"/>
      <c r="P239" s="212">
        <f>O239*H239</f>
        <v>0</v>
      </c>
      <c r="Q239" s="212">
        <v>0</v>
      </c>
      <c r="R239" s="212">
        <f>Q239*H239</f>
        <v>0</v>
      </c>
      <c r="S239" s="212">
        <v>8.8999999999999996E-2</v>
      </c>
      <c r="T239" s="213">
        <f>S239*H239</f>
        <v>8.8999999999999999E-3</v>
      </c>
      <c r="AR239" s="24" t="s">
        <v>882</v>
      </c>
      <c r="AT239" s="24" t="s">
        <v>877</v>
      </c>
      <c r="AU239" s="24" t="s">
        <v>812</v>
      </c>
      <c r="AY239" s="24" t="s">
        <v>874</v>
      </c>
      <c r="BE239" s="214">
        <f>IF(N239="základní",J239,0)</f>
        <v>0</v>
      </c>
      <c r="BF239" s="214">
        <f>IF(N239="snížená",J239,0)</f>
        <v>0</v>
      </c>
      <c r="BG239" s="214">
        <f>IF(N239="zákl. přenesená",J239,0)</f>
        <v>0</v>
      </c>
      <c r="BH239" s="214">
        <f>IF(N239="sníž. přenesená",J239,0)</f>
        <v>0</v>
      </c>
      <c r="BI239" s="214">
        <f>IF(N239="nulová",J239,0)</f>
        <v>0</v>
      </c>
      <c r="BJ239" s="24" t="s">
        <v>810</v>
      </c>
      <c r="BK239" s="214">
        <f>ROUND(I239*H239,2)</f>
        <v>0</v>
      </c>
      <c r="BL239" s="24" t="s">
        <v>882</v>
      </c>
      <c r="BM239" s="24" t="s">
        <v>473</v>
      </c>
    </row>
    <row r="240" spans="2:65" s="1" customFormat="1" ht="27">
      <c r="B240" s="42"/>
      <c r="C240" s="64"/>
      <c r="D240" s="215" t="s">
        <v>884</v>
      </c>
      <c r="E240" s="64"/>
      <c r="F240" s="216" t="s">
        <v>474</v>
      </c>
      <c r="G240" s="64"/>
      <c r="H240" s="64"/>
      <c r="I240" s="171"/>
      <c r="J240" s="64"/>
      <c r="K240" s="64"/>
      <c r="L240" s="62"/>
      <c r="M240" s="217"/>
      <c r="N240" s="43"/>
      <c r="O240" s="43"/>
      <c r="P240" s="43"/>
      <c r="Q240" s="43"/>
      <c r="R240" s="43"/>
      <c r="S240" s="43"/>
      <c r="T240" s="79"/>
      <c r="AT240" s="24" t="s">
        <v>884</v>
      </c>
      <c r="AU240" s="24" t="s">
        <v>812</v>
      </c>
    </row>
    <row r="241" spans="2:65" s="1" customFormat="1" ht="27">
      <c r="B241" s="42"/>
      <c r="C241" s="64"/>
      <c r="D241" s="215" t="s">
        <v>913</v>
      </c>
      <c r="E241" s="64"/>
      <c r="F241" s="231" t="s">
        <v>1848</v>
      </c>
      <c r="G241" s="64"/>
      <c r="H241" s="64"/>
      <c r="I241" s="171"/>
      <c r="J241" s="64"/>
      <c r="K241" s="64"/>
      <c r="L241" s="62"/>
      <c r="M241" s="217"/>
      <c r="N241" s="43"/>
      <c r="O241" s="43"/>
      <c r="P241" s="43"/>
      <c r="Q241" s="43"/>
      <c r="R241" s="43"/>
      <c r="S241" s="43"/>
      <c r="T241" s="79"/>
      <c r="AT241" s="24" t="s">
        <v>913</v>
      </c>
      <c r="AU241" s="24" t="s">
        <v>812</v>
      </c>
    </row>
    <row r="242" spans="2:65" s="13" customFormat="1">
      <c r="B242" s="254"/>
      <c r="C242" s="255"/>
      <c r="D242" s="215" t="s">
        <v>886</v>
      </c>
      <c r="E242" s="256" t="s">
        <v>801</v>
      </c>
      <c r="F242" s="257" t="s">
        <v>1873</v>
      </c>
      <c r="G242" s="255"/>
      <c r="H242" s="258" t="s">
        <v>801</v>
      </c>
      <c r="I242" s="259"/>
      <c r="J242" s="255"/>
      <c r="K242" s="255"/>
      <c r="L242" s="260"/>
      <c r="M242" s="261"/>
      <c r="N242" s="262"/>
      <c r="O242" s="262"/>
      <c r="P242" s="262"/>
      <c r="Q242" s="262"/>
      <c r="R242" s="262"/>
      <c r="S242" s="262"/>
      <c r="T242" s="263"/>
      <c r="AT242" s="264" t="s">
        <v>886</v>
      </c>
      <c r="AU242" s="264" t="s">
        <v>812</v>
      </c>
      <c r="AV242" s="13" t="s">
        <v>810</v>
      </c>
      <c r="AW242" s="13" t="s">
        <v>765</v>
      </c>
      <c r="AX242" s="13" t="s">
        <v>803</v>
      </c>
      <c r="AY242" s="264" t="s">
        <v>874</v>
      </c>
    </row>
    <row r="243" spans="2:65" s="13" customFormat="1">
      <c r="B243" s="254"/>
      <c r="C243" s="255"/>
      <c r="D243" s="215" t="s">
        <v>886</v>
      </c>
      <c r="E243" s="256" t="s">
        <v>801</v>
      </c>
      <c r="F243" s="257" t="s">
        <v>475</v>
      </c>
      <c r="G243" s="255"/>
      <c r="H243" s="258" t="s">
        <v>801</v>
      </c>
      <c r="I243" s="259"/>
      <c r="J243" s="255"/>
      <c r="K243" s="255"/>
      <c r="L243" s="260"/>
      <c r="M243" s="261"/>
      <c r="N243" s="262"/>
      <c r="O243" s="262"/>
      <c r="P243" s="262"/>
      <c r="Q243" s="262"/>
      <c r="R243" s="262"/>
      <c r="S243" s="262"/>
      <c r="T243" s="263"/>
      <c r="AT243" s="264" t="s">
        <v>886</v>
      </c>
      <c r="AU243" s="264" t="s">
        <v>812</v>
      </c>
      <c r="AV243" s="13" t="s">
        <v>810</v>
      </c>
      <c r="AW243" s="13" t="s">
        <v>765</v>
      </c>
      <c r="AX243" s="13" t="s">
        <v>803</v>
      </c>
      <c r="AY243" s="264" t="s">
        <v>874</v>
      </c>
    </row>
    <row r="244" spans="2:65" s="13" customFormat="1">
      <c r="B244" s="254"/>
      <c r="C244" s="255"/>
      <c r="D244" s="215" t="s">
        <v>886</v>
      </c>
      <c r="E244" s="256" t="s">
        <v>801</v>
      </c>
      <c r="F244" s="257" t="s">
        <v>476</v>
      </c>
      <c r="G244" s="255"/>
      <c r="H244" s="258" t="s">
        <v>801</v>
      </c>
      <c r="I244" s="259"/>
      <c r="J244" s="255"/>
      <c r="K244" s="255"/>
      <c r="L244" s="260"/>
      <c r="M244" s="261"/>
      <c r="N244" s="262"/>
      <c r="O244" s="262"/>
      <c r="P244" s="262"/>
      <c r="Q244" s="262"/>
      <c r="R244" s="262"/>
      <c r="S244" s="262"/>
      <c r="T244" s="263"/>
      <c r="AT244" s="264" t="s">
        <v>886</v>
      </c>
      <c r="AU244" s="264" t="s">
        <v>812</v>
      </c>
      <c r="AV244" s="13" t="s">
        <v>810</v>
      </c>
      <c r="AW244" s="13" t="s">
        <v>765</v>
      </c>
      <c r="AX244" s="13" t="s">
        <v>803</v>
      </c>
      <c r="AY244" s="264" t="s">
        <v>874</v>
      </c>
    </row>
    <row r="245" spans="2:65" s="12" customFormat="1">
      <c r="B245" s="218"/>
      <c r="C245" s="219"/>
      <c r="D245" s="215" t="s">
        <v>886</v>
      </c>
      <c r="E245" s="243" t="s">
        <v>801</v>
      </c>
      <c r="F245" s="244" t="s">
        <v>477</v>
      </c>
      <c r="G245" s="219"/>
      <c r="H245" s="245">
        <v>0.1</v>
      </c>
      <c r="I245" s="224"/>
      <c r="J245" s="219"/>
      <c r="K245" s="219"/>
      <c r="L245" s="225"/>
      <c r="M245" s="226"/>
      <c r="N245" s="227"/>
      <c r="O245" s="227"/>
      <c r="P245" s="227"/>
      <c r="Q245" s="227"/>
      <c r="R245" s="227"/>
      <c r="S245" s="227"/>
      <c r="T245" s="228"/>
      <c r="AT245" s="229" t="s">
        <v>886</v>
      </c>
      <c r="AU245" s="229" t="s">
        <v>812</v>
      </c>
      <c r="AV245" s="12" t="s">
        <v>812</v>
      </c>
      <c r="AW245" s="12" t="s">
        <v>765</v>
      </c>
      <c r="AX245" s="12" t="s">
        <v>810</v>
      </c>
      <c r="AY245" s="229" t="s">
        <v>874</v>
      </c>
    </row>
    <row r="246" spans="2:65" s="11" customFormat="1" ht="29.85" customHeight="1">
      <c r="B246" s="186"/>
      <c r="C246" s="187"/>
      <c r="D246" s="200" t="s">
        <v>802</v>
      </c>
      <c r="E246" s="201" t="s">
        <v>875</v>
      </c>
      <c r="F246" s="201" t="s">
        <v>876</v>
      </c>
      <c r="G246" s="187"/>
      <c r="H246" s="187"/>
      <c r="I246" s="190"/>
      <c r="J246" s="202">
        <f>BK246</f>
        <v>0</v>
      </c>
      <c r="K246" s="187"/>
      <c r="L246" s="192"/>
      <c r="M246" s="193"/>
      <c r="N246" s="194"/>
      <c r="O246" s="194"/>
      <c r="P246" s="195">
        <f>SUM(P247:P256)</f>
        <v>0</v>
      </c>
      <c r="Q246" s="194"/>
      <c r="R246" s="195">
        <f>SUM(R247:R256)</f>
        <v>0</v>
      </c>
      <c r="S246" s="194"/>
      <c r="T246" s="196">
        <f>SUM(T247:T256)</f>
        <v>0</v>
      </c>
      <c r="AR246" s="197" t="s">
        <v>810</v>
      </c>
      <c r="AT246" s="198" t="s">
        <v>802</v>
      </c>
      <c r="AU246" s="198" t="s">
        <v>810</v>
      </c>
      <c r="AY246" s="197" t="s">
        <v>874</v>
      </c>
      <c r="BK246" s="199">
        <f>SUM(BK247:BK256)</f>
        <v>0</v>
      </c>
    </row>
    <row r="247" spans="2:65" s="1" customFormat="1" ht="31.5" customHeight="1">
      <c r="B247" s="42"/>
      <c r="C247" s="203" t="s">
        <v>1012</v>
      </c>
      <c r="D247" s="203" t="s">
        <v>877</v>
      </c>
      <c r="E247" s="204" t="s">
        <v>878</v>
      </c>
      <c r="F247" s="205" t="s">
        <v>879</v>
      </c>
      <c r="G247" s="206" t="s">
        <v>880</v>
      </c>
      <c r="H247" s="207">
        <v>4.47</v>
      </c>
      <c r="I247" s="208"/>
      <c r="J247" s="209">
        <f>ROUND(I247*H247,2)</f>
        <v>0</v>
      </c>
      <c r="K247" s="205" t="s">
        <v>881</v>
      </c>
      <c r="L247" s="62"/>
      <c r="M247" s="210" t="s">
        <v>801</v>
      </c>
      <c r="N247" s="211" t="s">
        <v>773</v>
      </c>
      <c r="O247" s="43"/>
      <c r="P247" s="212">
        <f>O247*H247</f>
        <v>0</v>
      </c>
      <c r="Q247" s="212">
        <v>0</v>
      </c>
      <c r="R247" s="212">
        <f>Q247*H247</f>
        <v>0</v>
      </c>
      <c r="S247" s="212">
        <v>0</v>
      </c>
      <c r="T247" s="213">
        <f>S247*H247</f>
        <v>0</v>
      </c>
      <c r="AR247" s="24" t="s">
        <v>882</v>
      </c>
      <c r="AT247" s="24" t="s">
        <v>877</v>
      </c>
      <c r="AU247" s="24" t="s">
        <v>812</v>
      </c>
      <c r="AY247" s="24" t="s">
        <v>874</v>
      </c>
      <c r="BE247" s="214">
        <f>IF(N247="základní",J247,0)</f>
        <v>0</v>
      </c>
      <c r="BF247" s="214">
        <f>IF(N247="snížená",J247,0)</f>
        <v>0</v>
      </c>
      <c r="BG247" s="214">
        <f>IF(N247="zákl. přenesená",J247,0)</f>
        <v>0</v>
      </c>
      <c r="BH247" s="214">
        <f>IF(N247="sníž. přenesená",J247,0)</f>
        <v>0</v>
      </c>
      <c r="BI247" s="214">
        <f>IF(N247="nulová",J247,0)</f>
        <v>0</v>
      </c>
      <c r="BJ247" s="24" t="s">
        <v>810</v>
      </c>
      <c r="BK247" s="214">
        <f>ROUND(I247*H247,2)</f>
        <v>0</v>
      </c>
      <c r="BL247" s="24" t="s">
        <v>882</v>
      </c>
      <c r="BM247" s="24" t="s">
        <v>478</v>
      </c>
    </row>
    <row r="248" spans="2:65" s="1" customFormat="1" ht="27">
      <c r="B248" s="42"/>
      <c r="C248" s="64"/>
      <c r="D248" s="220" t="s">
        <v>884</v>
      </c>
      <c r="E248" s="64"/>
      <c r="F248" s="230" t="s">
        <v>885</v>
      </c>
      <c r="G248" s="64"/>
      <c r="H248" s="64"/>
      <c r="I248" s="171"/>
      <c r="J248" s="64"/>
      <c r="K248" s="64"/>
      <c r="L248" s="62"/>
      <c r="M248" s="217"/>
      <c r="N248" s="43"/>
      <c r="O248" s="43"/>
      <c r="P248" s="43"/>
      <c r="Q248" s="43"/>
      <c r="R248" s="43"/>
      <c r="S248" s="43"/>
      <c r="T248" s="79"/>
      <c r="AT248" s="24" t="s">
        <v>884</v>
      </c>
      <c r="AU248" s="24" t="s">
        <v>812</v>
      </c>
    </row>
    <row r="249" spans="2:65" s="1" customFormat="1" ht="22.5" customHeight="1">
      <c r="B249" s="42"/>
      <c r="C249" s="203" t="s">
        <v>1015</v>
      </c>
      <c r="D249" s="203" t="s">
        <v>877</v>
      </c>
      <c r="E249" s="204" t="s">
        <v>888</v>
      </c>
      <c r="F249" s="205" t="s">
        <v>889</v>
      </c>
      <c r="G249" s="206" t="s">
        <v>880</v>
      </c>
      <c r="H249" s="207">
        <v>4.47</v>
      </c>
      <c r="I249" s="208"/>
      <c r="J249" s="209">
        <f>ROUND(I249*H249,2)</f>
        <v>0</v>
      </c>
      <c r="K249" s="205" t="s">
        <v>881</v>
      </c>
      <c r="L249" s="62"/>
      <c r="M249" s="210" t="s">
        <v>801</v>
      </c>
      <c r="N249" s="211" t="s">
        <v>773</v>
      </c>
      <c r="O249" s="43"/>
      <c r="P249" s="212">
        <f>O249*H249</f>
        <v>0</v>
      </c>
      <c r="Q249" s="212">
        <v>0</v>
      </c>
      <c r="R249" s="212">
        <f>Q249*H249</f>
        <v>0</v>
      </c>
      <c r="S249" s="212">
        <v>0</v>
      </c>
      <c r="T249" s="213">
        <f>S249*H249</f>
        <v>0</v>
      </c>
      <c r="AR249" s="24" t="s">
        <v>882</v>
      </c>
      <c r="AT249" s="24" t="s">
        <v>877</v>
      </c>
      <c r="AU249" s="24" t="s">
        <v>812</v>
      </c>
      <c r="AY249" s="24" t="s">
        <v>874</v>
      </c>
      <c r="BE249" s="214">
        <f>IF(N249="základní",J249,0)</f>
        <v>0</v>
      </c>
      <c r="BF249" s="214">
        <f>IF(N249="snížená",J249,0)</f>
        <v>0</v>
      </c>
      <c r="BG249" s="214">
        <f>IF(N249="zákl. přenesená",J249,0)</f>
        <v>0</v>
      </c>
      <c r="BH249" s="214">
        <f>IF(N249="sníž. přenesená",J249,0)</f>
        <v>0</v>
      </c>
      <c r="BI249" s="214">
        <f>IF(N249="nulová",J249,0)</f>
        <v>0</v>
      </c>
      <c r="BJ249" s="24" t="s">
        <v>810</v>
      </c>
      <c r="BK249" s="214">
        <f>ROUND(I249*H249,2)</f>
        <v>0</v>
      </c>
      <c r="BL249" s="24" t="s">
        <v>882</v>
      </c>
      <c r="BM249" s="24" t="s">
        <v>479</v>
      </c>
    </row>
    <row r="250" spans="2:65" s="1" customFormat="1">
      <c r="B250" s="42"/>
      <c r="C250" s="64"/>
      <c r="D250" s="220" t="s">
        <v>884</v>
      </c>
      <c r="E250" s="64"/>
      <c r="F250" s="230" t="s">
        <v>891</v>
      </c>
      <c r="G250" s="64"/>
      <c r="H250" s="64"/>
      <c r="I250" s="171"/>
      <c r="J250" s="64"/>
      <c r="K250" s="64"/>
      <c r="L250" s="62"/>
      <c r="M250" s="217"/>
      <c r="N250" s="43"/>
      <c r="O250" s="43"/>
      <c r="P250" s="43"/>
      <c r="Q250" s="43"/>
      <c r="R250" s="43"/>
      <c r="S250" s="43"/>
      <c r="T250" s="79"/>
      <c r="AT250" s="24" t="s">
        <v>884</v>
      </c>
      <c r="AU250" s="24" t="s">
        <v>812</v>
      </c>
    </row>
    <row r="251" spans="2:65" s="1" customFormat="1" ht="22.5" customHeight="1">
      <c r="B251" s="42"/>
      <c r="C251" s="203" t="s">
        <v>1019</v>
      </c>
      <c r="D251" s="203" t="s">
        <v>877</v>
      </c>
      <c r="E251" s="204" t="s">
        <v>893</v>
      </c>
      <c r="F251" s="205" t="s">
        <v>894</v>
      </c>
      <c r="G251" s="206" t="s">
        <v>880</v>
      </c>
      <c r="H251" s="207">
        <v>62.58</v>
      </c>
      <c r="I251" s="208"/>
      <c r="J251" s="209">
        <f>ROUND(I251*H251,2)</f>
        <v>0</v>
      </c>
      <c r="K251" s="205" t="s">
        <v>881</v>
      </c>
      <c r="L251" s="62"/>
      <c r="M251" s="210" t="s">
        <v>801</v>
      </c>
      <c r="N251" s="211" t="s">
        <v>773</v>
      </c>
      <c r="O251" s="43"/>
      <c r="P251" s="212">
        <f>O251*H251</f>
        <v>0</v>
      </c>
      <c r="Q251" s="212">
        <v>0</v>
      </c>
      <c r="R251" s="212">
        <f>Q251*H251</f>
        <v>0</v>
      </c>
      <c r="S251" s="212">
        <v>0</v>
      </c>
      <c r="T251" s="213">
        <f>S251*H251</f>
        <v>0</v>
      </c>
      <c r="AR251" s="24" t="s">
        <v>882</v>
      </c>
      <c r="AT251" s="24" t="s">
        <v>877</v>
      </c>
      <c r="AU251" s="24" t="s">
        <v>812</v>
      </c>
      <c r="AY251" s="24" t="s">
        <v>874</v>
      </c>
      <c r="BE251" s="214">
        <f>IF(N251="základní",J251,0)</f>
        <v>0</v>
      </c>
      <c r="BF251" s="214">
        <f>IF(N251="snížená",J251,0)</f>
        <v>0</v>
      </c>
      <c r="BG251" s="214">
        <f>IF(N251="zákl. přenesená",J251,0)</f>
        <v>0</v>
      </c>
      <c r="BH251" s="214">
        <f>IF(N251="sníž. přenesená",J251,0)</f>
        <v>0</v>
      </c>
      <c r="BI251" s="214">
        <f>IF(N251="nulová",J251,0)</f>
        <v>0</v>
      </c>
      <c r="BJ251" s="24" t="s">
        <v>810</v>
      </c>
      <c r="BK251" s="214">
        <f>ROUND(I251*H251,2)</f>
        <v>0</v>
      </c>
      <c r="BL251" s="24" t="s">
        <v>882</v>
      </c>
      <c r="BM251" s="24" t="s">
        <v>480</v>
      </c>
    </row>
    <row r="252" spans="2:65" s="1" customFormat="1" ht="27">
      <c r="B252" s="42"/>
      <c r="C252" s="64"/>
      <c r="D252" s="215" t="s">
        <v>884</v>
      </c>
      <c r="E252" s="64"/>
      <c r="F252" s="216" t="s">
        <v>896</v>
      </c>
      <c r="G252" s="64"/>
      <c r="H252" s="64"/>
      <c r="I252" s="171"/>
      <c r="J252" s="64"/>
      <c r="K252" s="64"/>
      <c r="L252" s="62"/>
      <c r="M252" s="217"/>
      <c r="N252" s="43"/>
      <c r="O252" s="43"/>
      <c r="P252" s="43"/>
      <c r="Q252" s="43"/>
      <c r="R252" s="43"/>
      <c r="S252" s="43"/>
      <c r="T252" s="79"/>
      <c r="AT252" s="24" t="s">
        <v>884</v>
      </c>
      <c r="AU252" s="24" t="s">
        <v>812</v>
      </c>
    </row>
    <row r="253" spans="2:65" s="12" customFormat="1">
      <c r="B253" s="218"/>
      <c r="C253" s="219"/>
      <c r="D253" s="220" t="s">
        <v>886</v>
      </c>
      <c r="E253" s="221" t="s">
        <v>801</v>
      </c>
      <c r="F253" s="222" t="s">
        <v>481</v>
      </c>
      <c r="G253" s="219"/>
      <c r="H253" s="223">
        <v>62.58</v>
      </c>
      <c r="I253" s="224"/>
      <c r="J253" s="219"/>
      <c r="K253" s="219"/>
      <c r="L253" s="225"/>
      <c r="M253" s="226"/>
      <c r="N253" s="227"/>
      <c r="O253" s="227"/>
      <c r="P253" s="227"/>
      <c r="Q253" s="227"/>
      <c r="R253" s="227"/>
      <c r="S253" s="227"/>
      <c r="T253" s="228"/>
      <c r="AT253" s="229" t="s">
        <v>886</v>
      </c>
      <c r="AU253" s="229" t="s">
        <v>812</v>
      </c>
      <c r="AV253" s="12" t="s">
        <v>812</v>
      </c>
      <c r="AW253" s="12" t="s">
        <v>765</v>
      </c>
      <c r="AX253" s="12" t="s">
        <v>810</v>
      </c>
      <c r="AY253" s="229" t="s">
        <v>874</v>
      </c>
    </row>
    <row r="254" spans="2:65" s="1" customFormat="1" ht="22.5" customHeight="1">
      <c r="B254" s="42"/>
      <c r="C254" s="203" t="s">
        <v>1022</v>
      </c>
      <c r="D254" s="203" t="s">
        <v>877</v>
      </c>
      <c r="E254" s="204" t="s">
        <v>482</v>
      </c>
      <c r="F254" s="205" t="s">
        <v>483</v>
      </c>
      <c r="G254" s="206" t="s">
        <v>880</v>
      </c>
      <c r="H254" s="207">
        <v>3.8940000000000001</v>
      </c>
      <c r="I254" s="208"/>
      <c r="J254" s="209">
        <f>ROUND(I254*H254,2)</f>
        <v>0</v>
      </c>
      <c r="K254" s="205" t="s">
        <v>881</v>
      </c>
      <c r="L254" s="62"/>
      <c r="M254" s="210" t="s">
        <v>801</v>
      </c>
      <c r="N254" s="211" t="s">
        <v>773</v>
      </c>
      <c r="O254" s="43"/>
      <c r="P254" s="212">
        <f>O254*H254</f>
        <v>0</v>
      </c>
      <c r="Q254" s="212">
        <v>0</v>
      </c>
      <c r="R254" s="212">
        <f>Q254*H254</f>
        <v>0</v>
      </c>
      <c r="S254" s="212">
        <v>0</v>
      </c>
      <c r="T254" s="213">
        <f>S254*H254</f>
        <v>0</v>
      </c>
      <c r="AR254" s="24" t="s">
        <v>882</v>
      </c>
      <c r="AT254" s="24" t="s">
        <v>877</v>
      </c>
      <c r="AU254" s="24" t="s">
        <v>812</v>
      </c>
      <c r="AY254" s="24" t="s">
        <v>874</v>
      </c>
      <c r="BE254" s="214">
        <f>IF(N254="základní",J254,0)</f>
        <v>0</v>
      </c>
      <c r="BF254" s="214">
        <f>IF(N254="snížená",J254,0)</f>
        <v>0</v>
      </c>
      <c r="BG254" s="214">
        <f>IF(N254="zákl. přenesená",J254,0)</f>
        <v>0</v>
      </c>
      <c r="BH254" s="214">
        <f>IF(N254="sníž. přenesená",J254,0)</f>
        <v>0</v>
      </c>
      <c r="BI254" s="214">
        <f>IF(N254="nulová",J254,0)</f>
        <v>0</v>
      </c>
      <c r="BJ254" s="24" t="s">
        <v>810</v>
      </c>
      <c r="BK254" s="214">
        <f>ROUND(I254*H254,2)</f>
        <v>0</v>
      </c>
      <c r="BL254" s="24" t="s">
        <v>882</v>
      </c>
      <c r="BM254" s="24" t="s">
        <v>484</v>
      </c>
    </row>
    <row r="255" spans="2:65" s="1" customFormat="1">
      <c r="B255" s="42"/>
      <c r="C255" s="64"/>
      <c r="D255" s="215" t="s">
        <v>884</v>
      </c>
      <c r="E255" s="64"/>
      <c r="F255" s="216" t="s">
        <v>485</v>
      </c>
      <c r="G255" s="64"/>
      <c r="H255" s="64"/>
      <c r="I255" s="171"/>
      <c r="J255" s="64"/>
      <c r="K255" s="64"/>
      <c r="L255" s="62"/>
      <c r="M255" s="217"/>
      <c r="N255" s="43"/>
      <c r="O255" s="43"/>
      <c r="P255" s="43"/>
      <c r="Q255" s="43"/>
      <c r="R255" s="43"/>
      <c r="S255" s="43"/>
      <c r="T255" s="79"/>
      <c r="AT255" s="24" t="s">
        <v>884</v>
      </c>
      <c r="AU255" s="24" t="s">
        <v>812</v>
      </c>
    </row>
    <row r="256" spans="2:65" s="12" customFormat="1">
      <c r="B256" s="218"/>
      <c r="C256" s="219"/>
      <c r="D256" s="215" t="s">
        <v>886</v>
      </c>
      <c r="E256" s="243" t="s">
        <v>801</v>
      </c>
      <c r="F256" s="244" t="s">
        <v>486</v>
      </c>
      <c r="G256" s="219"/>
      <c r="H256" s="245">
        <v>3.8940000000000001</v>
      </c>
      <c r="I256" s="224"/>
      <c r="J256" s="219"/>
      <c r="K256" s="219"/>
      <c r="L256" s="225"/>
      <c r="M256" s="226"/>
      <c r="N256" s="227"/>
      <c r="O256" s="227"/>
      <c r="P256" s="227"/>
      <c r="Q256" s="227"/>
      <c r="R256" s="227"/>
      <c r="S256" s="227"/>
      <c r="T256" s="228"/>
      <c r="AT256" s="229" t="s">
        <v>886</v>
      </c>
      <c r="AU256" s="229" t="s">
        <v>812</v>
      </c>
      <c r="AV256" s="12" t="s">
        <v>812</v>
      </c>
      <c r="AW256" s="12" t="s">
        <v>765</v>
      </c>
      <c r="AX256" s="12" t="s">
        <v>810</v>
      </c>
      <c r="AY256" s="229" t="s">
        <v>874</v>
      </c>
    </row>
    <row r="257" spans="2:65" s="11" customFormat="1" ht="29.85" customHeight="1">
      <c r="B257" s="186"/>
      <c r="C257" s="187"/>
      <c r="D257" s="200" t="s">
        <v>802</v>
      </c>
      <c r="E257" s="201" t="s">
        <v>487</v>
      </c>
      <c r="F257" s="201" t="s">
        <v>488</v>
      </c>
      <c r="G257" s="187"/>
      <c r="H257" s="187"/>
      <c r="I257" s="190"/>
      <c r="J257" s="202">
        <f>BK257</f>
        <v>0</v>
      </c>
      <c r="K257" s="187"/>
      <c r="L257" s="192"/>
      <c r="M257" s="193"/>
      <c r="N257" s="194"/>
      <c r="O257" s="194"/>
      <c r="P257" s="195">
        <f>SUM(P258:P259)</f>
        <v>0</v>
      </c>
      <c r="Q257" s="194"/>
      <c r="R257" s="195">
        <f>SUM(R258:R259)</f>
        <v>0</v>
      </c>
      <c r="S257" s="194"/>
      <c r="T257" s="196">
        <f>SUM(T258:T259)</f>
        <v>0</v>
      </c>
      <c r="AR257" s="197" t="s">
        <v>810</v>
      </c>
      <c r="AT257" s="198" t="s">
        <v>802</v>
      </c>
      <c r="AU257" s="198" t="s">
        <v>810</v>
      </c>
      <c r="AY257" s="197" t="s">
        <v>874</v>
      </c>
      <c r="BK257" s="199">
        <f>SUM(BK258:BK259)</f>
        <v>0</v>
      </c>
    </row>
    <row r="258" spans="2:65" s="1" customFormat="1" ht="22.5" customHeight="1">
      <c r="B258" s="42"/>
      <c r="C258" s="203" t="s">
        <v>1026</v>
      </c>
      <c r="D258" s="203" t="s">
        <v>877</v>
      </c>
      <c r="E258" s="204" t="s">
        <v>489</v>
      </c>
      <c r="F258" s="205" t="s">
        <v>490</v>
      </c>
      <c r="G258" s="206" t="s">
        <v>880</v>
      </c>
      <c r="H258" s="207">
        <v>2.8460000000000001</v>
      </c>
      <c r="I258" s="208"/>
      <c r="J258" s="209">
        <f>ROUND(I258*H258,2)</f>
        <v>0</v>
      </c>
      <c r="K258" s="205" t="s">
        <v>881</v>
      </c>
      <c r="L258" s="62"/>
      <c r="M258" s="210" t="s">
        <v>801</v>
      </c>
      <c r="N258" s="211" t="s">
        <v>773</v>
      </c>
      <c r="O258" s="43"/>
      <c r="P258" s="212">
        <f>O258*H258</f>
        <v>0</v>
      </c>
      <c r="Q258" s="212">
        <v>0</v>
      </c>
      <c r="R258" s="212">
        <f>Q258*H258</f>
        <v>0</v>
      </c>
      <c r="S258" s="212">
        <v>0</v>
      </c>
      <c r="T258" s="213">
        <f>S258*H258</f>
        <v>0</v>
      </c>
      <c r="AR258" s="24" t="s">
        <v>882</v>
      </c>
      <c r="AT258" s="24" t="s">
        <v>877</v>
      </c>
      <c r="AU258" s="24" t="s">
        <v>812</v>
      </c>
      <c r="AY258" s="24" t="s">
        <v>874</v>
      </c>
      <c r="BE258" s="214">
        <f>IF(N258="základní",J258,0)</f>
        <v>0</v>
      </c>
      <c r="BF258" s="214">
        <f>IF(N258="snížená",J258,0)</f>
        <v>0</v>
      </c>
      <c r="BG258" s="214">
        <f>IF(N258="zákl. přenesená",J258,0)</f>
        <v>0</v>
      </c>
      <c r="BH258" s="214">
        <f>IF(N258="sníž. přenesená",J258,0)</f>
        <v>0</v>
      </c>
      <c r="BI258" s="214">
        <f>IF(N258="nulová",J258,0)</f>
        <v>0</v>
      </c>
      <c r="BJ258" s="24" t="s">
        <v>810</v>
      </c>
      <c r="BK258" s="214">
        <f>ROUND(I258*H258,2)</f>
        <v>0</v>
      </c>
      <c r="BL258" s="24" t="s">
        <v>882</v>
      </c>
      <c r="BM258" s="24" t="s">
        <v>491</v>
      </c>
    </row>
    <row r="259" spans="2:65" s="1" customFormat="1" ht="40.5">
      <c r="B259" s="42"/>
      <c r="C259" s="64"/>
      <c r="D259" s="215" t="s">
        <v>884</v>
      </c>
      <c r="E259" s="64"/>
      <c r="F259" s="216" t="s">
        <v>492</v>
      </c>
      <c r="G259" s="64"/>
      <c r="H259" s="64"/>
      <c r="I259" s="171"/>
      <c r="J259" s="64"/>
      <c r="K259" s="64"/>
      <c r="L259" s="62"/>
      <c r="M259" s="217"/>
      <c r="N259" s="43"/>
      <c r="O259" s="43"/>
      <c r="P259" s="43"/>
      <c r="Q259" s="43"/>
      <c r="R259" s="43"/>
      <c r="S259" s="43"/>
      <c r="T259" s="79"/>
      <c r="AT259" s="24" t="s">
        <v>884</v>
      </c>
      <c r="AU259" s="24" t="s">
        <v>812</v>
      </c>
    </row>
    <row r="260" spans="2:65" s="11" customFormat="1" ht="37.35" customHeight="1">
      <c r="B260" s="186"/>
      <c r="C260" s="187"/>
      <c r="D260" s="188" t="s">
        <v>802</v>
      </c>
      <c r="E260" s="189" t="s">
        <v>170</v>
      </c>
      <c r="F260" s="189" t="s">
        <v>171</v>
      </c>
      <c r="G260" s="187"/>
      <c r="H260" s="187"/>
      <c r="I260" s="190"/>
      <c r="J260" s="191">
        <f>BK260</f>
        <v>0</v>
      </c>
      <c r="K260" s="187"/>
      <c r="L260" s="192"/>
      <c r="M260" s="193"/>
      <c r="N260" s="194"/>
      <c r="O260" s="194"/>
      <c r="P260" s="195">
        <f>P261+P272+P283+P291</f>
        <v>0</v>
      </c>
      <c r="Q260" s="194"/>
      <c r="R260" s="195">
        <f>R261+R272+R283+R291</f>
        <v>0</v>
      </c>
      <c r="S260" s="194"/>
      <c r="T260" s="196">
        <f>T261+T272+T283+T291</f>
        <v>0</v>
      </c>
      <c r="AR260" s="197" t="s">
        <v>812</v>
      </c>
      <c r="AT260" s="198" t="s">
        <v>802</v>
      </c>
      <c r="AU260" s="198" t="s">
        <v>803</v>
      </c>
      <c r="AY260" s="197" t="s">
        <v>874</v>
      </c>
      <c r="BK260" s="199">
        <f>BK261+BK272+BK283+BK291</f>
        <v>0</v>
      </c>
    </row>
    <row r="261" spans="2:65" s="11" customFormat="1" ht="19.899999999999999" customHeight="1">
      <c r="B261" s="186"/>
      <c r="C261" s="187"/>
      <c r="D261" s="200" t="s">
        <v>802</v>
      </c>
      <c r="E261" s="201" t="s">
        <v>493</v>
      </c>
      <c r="F261" s="201" t="s">
        <v>494</v>
      </c>
      <c r="G261" s="187"/>
      <c r="H261" s="187"/>
      <c r="I261" s="190"/>
      <c r="J261" s="202">
        <f>BK261</f>
        <v>0</v>
      </c>
      <c r="K261" s="187"/>
      <c r="L261" s="192"/>
      <c r="M261" s="193"/>
      <c r="N261" s="194"/>
      <c r="O261" s="194"/>
      <c r="P261" s="195">
        <f>SUM(P262:P271)</f>
        <v>0</v>
      </c>
      <c r="Q261" s="194"/>
      <c r="R261" s="195">
        <f>SUM(R262:R271)</f>
        <v>0</v>
      </c>
      <c r="S261" s="194"/>
      <c r="T261" s="196">
        <f>SUM(T262:T271)</f>
        <v>0</v>
      </c>
      <c r="AR261" s="197" t="s">
        <v>812</v>
      </c>
      <c r="AT261" s="198" t="s">
        <v>802</v>
      </c>
      <c r="AU261" s="198" t="s">
        <v>810</v>
      </c>
      <c r="AY261" s="197" t="s">
        <v>874</v>
      </c>
      <c r="BK261" s="199">
        <f>SUM(BK262:BK271)</f>
        <v>0</v>
      </c>
    </row>
    <row r="262" spans="2:65" s="1" customFormat="1" ht="31.5" customHeight="1">
      <c r="B262" s="42"/>
      <c r="C262" s="203" t="s">
        <v>1029</v>
      </c>
      <c r="D262" s="203" t="s">
        <v>877</v>
      </c>
      <c r="E262" s="204" t="s">
        <v>495</v>
      </c>
      <c r="F262" s="205" t="s">
        <v>496</v>
      </c>
      <c r="G262" s="206" t="s">
        <v>114</v>
      </c>
      <c r="H262" s="207">
        <v>6</v>
      </c>
      <c r="I262" s="208"/>
      <c r="J262" s="209">
        <f>ROUND(I262*H262,2)</f>
        <v>0</v>
      </c>
      <c r="K262" s="205" t="s">
        <v>801</v>
      </c>
      <c r="L262" s="62"/>
      <c r="M262" s="210" t="s">
        <v>801</v>
      </c>
      <c r="N262" s="211" t="s">
        <v>773</v>
      </c>
      <c r="O262" s="43"/>
      <c r="P262" s="212">
        <f>O262*H262</f>
        <v>0</v>
      </c>
      <c r="Q262" s="212">
        <v>0</v>
      </c>
      <c r="R262" s="212">
        <f>Q262*H262</f>
        <v>0</v>
      </c>
      <c r="S262" s="212">
        <v>0</v>
      </c>
      <c r="T262" s="213">
        <f>S262*H262</f>
        <v>0</v>
      </c>
      <c r="AR262" s="24" t="s">
        <v>967</v>
      </c>
      <c r="AT262" s="24" t="s">
        <v>877</v>
      </c>
      <c r="AU262" s="24" t="s">
        <v>812</v>
      </c>
      <c r="AY262" s="24" t="s">
        <v>874</v>
      </c>
      <c r="BE262" s="214">
        <f>IF(N262="základní",J262,0)</f>
        <v>0</v>
      </c>
      <c r="BF262" s="214">
        <f>IF(N262="snížená",J262,0)</f>
        <v>0</v>
      </c>
      <c r="BG262" s="214">
        <f>IF(N262="zákl. přenesená",J262,0)</f>
        <v>0</v>
      </c>
      <c r="BH262" s="214">
        <f>IF(N262="sníž. přenesená",J262,0)</f>
        <v>0</v>
      </c>
      <c r="BI262" s="214">
        <f>IF(N262="nulová",J262,0)</f>
        <v>0</v>
      </c>
      <c r="BJ262" s="24" t="s">
        <v>810</v>
      </c>
      <c r="BK262" s="214">
        <f>ROUND(I262*H262,2)</f>
        <v>0</v>
      </c>
      <c r="BL262" s="24" t="s">
        <v>967</v>
      </c>
      <c r="BM262" s="24" t="s">
        <v>497</v>
      </c>
    </row>
    <row r="263" spans="2:65" s="1" customFormat="1" ht="27">
      <c r="B263" s="42"/>
      <c r="C263" s="64"/>
      <c r="D263" s="215" t="s">
        <v>884</v>
      </c>
      <c r="E263" s="64"/>
      <c r="F263" s="216" t="s">
        <v>496</v>
      </c>
      <c r="G263" s="64"/>
      <c r="H263" s="64"/>
      <c r="I263" s="171"/>
      <c r="J263" s="64"/>
      <c r="K263" s="64"/>
      <c r="L263" s="62"/>
      <c r="M263" s="217"/>
      <c r="N263" s="43"/>
      <c r="O263" s="43"/>
      <c r="P263" s="43"/>
      <c r="Q263" s="43"/>
      <c r="R263" s="43"/>
      <c r="S263" s="43"/>
      <c r="T263" s="79"/>
      <c r="AT263" s="24" t="s">
        <v>884</v>
      </c>
      <c r="AU263" s="24" t="s">
        <v>812</v>
      </c>
    </row>
    <row r="264" spans="2:65" s="1" customFormat="1" ht="27">
      <c r="B264" s="42"/>
      <c r="C264" s="64"/>
      <c r="D264" s="215" t="s">
        <v>913</v>
      </c>
      <c r="E264" s="64"/>
      <c r="F264" s="231" t="s">
        <v>1848</v>
      </c>
      <c r="G264" s="64"/>
      <c r="H264" s="64"/>
      <c r="I264" s="171"/>
      <c r="J264" s="64"/>
      <c r="K264" s="64"/>
      <c r="L264" s="62"/>
      <c r="M264" s="217"/>
      <c r="N264" s="43"/>
      <c r="O264" s="43"/>
      <c r="P264" s="43"/>
      <c r="Q264" s="43"/>
      <c r="R264" s="43"/>
      <c r="S264" s="43"/>
      <c r="T264" s="79"/>
      <c r="AT264" s="24" t="s">
        <v>913</v>
      </c>
      <c r="AU264" s="24" t="s">
        <v>812</v>
      </c>
    </row>
    <row r="265" spans="2:65" s="12" customFormat="1">
      <c r="B265" s="218"/>
      <c r="C265" s="219"/>
      <c r="D265" s="220" t="s">
        <v>886</v>
      </c>
      <c r="E265" s="221" t="s">
        <v>801</v>
      </c>
      <c r="F265" s="222" t="s">
        <v>498</v>
      </c>
      <c r="G265" s="219"/>
      <c r="H265" s="223">
        <v>6</v>
      </c>
      <c r="I265" s="224"/>
      <c r="J265" s="219"/>
      <c r="K265" s="219"/>
      <c r="L265" s="225"/>
      <c r="M265" s="226"/>
      <c r="N265" s="227"/>
      <c r="O265" s="227"/>
      <c r="P265" s="227"/>
      <c r="Q265" s="227"/>
      <c r="R265" s="227"/>
      <c r="S265" s="227"/>
      <c r="T265" s="228"/>
      <c r="AT265" s="229" t="s">
        <v>886</v>
      </c>
      <c r="AU265" s="229" t="s">
        <v>812</v>
      </c>
      <c r="AV265" s="12" t="s">
        <v>812</v>
      </c>
      <c r="AW265" s="12" t="s">
        <v>765</v>
      </c>
      <c r="AX265" s="12" t="s">
        <v>810</v>
      </c>
      <c r="AY265" s="229" t="s">
        <v>874</v>
      </c>
    </row>
    <row r="266" spans="2:65" s="1" customFormat="1" ht="22.5" customHeight="1">
      <c r="B266" s="42"/>
      <c r="C266" s="203" t="s">
        <v>1032</v>
      </c>
      <c r="D266" s="203" t="s">
        <v>877</v>
      </c>
      <c r="E266" s="204" t="s">
        <v>499</v>
      </c>
      <c r="F266" s="205" t="s">
        <v>500</v>
      </c>
      <c r="G266" s="206" t="s">
        <v>114</v>
      </c>
      <c r="H266" s="207">
        <v>4</v>
      </c>
      <c r="I266" s="208"/>
      <c r="J266" s="209">
        <f>ROUND(I266*H266,2)</f>
        <v>0</v>
      </c>
      <c r="K266" s="205" t="s">
        <v>801</v>
      </c>
      <c r="L266" s="62"/>
      <c r="M266" s="210" t="s">
        <v>801</v>
      </c>
      <c r="N266" s="211" t="s">
        <v>773</v>
      </c>
      <c r="O266" s="43"/>
      <c r="P266" s="212">
        <f>O266*H266</f>
        <v>0</v>
      </c>
      <c r="Q266" s="212">
        <v>0</v>
      </c>
      <c r="R266" s="212">
        <f>Q266*H266</f>
        <v>0</v>
      </c>
      <c r="S266" s="212">
        <v>0</v>
      </c>
      <c r="T266" s="213">
        <f>S266*H266</f>
        <v>0</v>
      </c>
      <c r="AR266" s="24" t="s">
        <v>967</v>
      </c>
      <c r="AT266" s="24" t="s">
        <v>877</v>
      </c>
      <c r="AU266" s="24" t="s">
        <v>812</v>
      </c>
      <c r="AY266" s="24" t="s">
        <v>874</v>
      </c>
      <c r="BE266" s="214">
        <f>IF(N266="základní",J266,0)</f>
        <v>0</v>
      </c>
      <c r="BF266" s="214">
        <f>IF(N266="snížená",J266,0)</f>
        <v>0</v>
      </c>
      <c r="BG266" s="214">
        <f>IF(N266="zákl. přenesená",J266,0)</f>
        <v>0</v>
      </c>
      <c r="BH266" s="214">
        <f>IF(N266="sníž. přenesená",J266,0)</f>
        <v>0</v>
      </c>
      <c r="BI266" s="214">
        <f>IF(N266="nulová",J266,0)</f>
        <v>0</v>
      </c>
      <c r="BJ266" s="24" t="s">
        <v>810</v>
      </c>
      <c r="BK266" s="214">
        <f>ROUND(I266*H266,2)</f>
        <v>0</v>
      </c>
      <c r="BL266" s="24" t="s">
        <v>967</v>
      </c>
      <c r="BM266" s="24" t="s">
        <v>501</v>
      </c>
    </row>
    <row r="267" spans="2:65" s="1" customFormat="1">
      <c r="B267" s="42"/>
      <c r="C267" s="64"/>
      <c r="D267" s="215" t="s">
        <v>884</v>
      </c>
      <c r="E267" s="64"/>
      <c r="F267" s="216" t="s">
        <v>500</v>
      </c>
      <c r="G267" s="64"/>
      <c r="H267" s="64"/>
      <c r="I267" s="171"/>
      <c r="J267" s="64"/>
      <c r="K267" s="64"/>
      <c r="L267" s="62"/>
      <c r="M267" s="217"/>
      <c r="N267" s="43"/>
      <c r="O267" s="43"/>
      <c r="P267" s="43"/>
      <c r="Q267" s="43"/>
      <c r="R267" s="43"/>
      <c r="S267" s="43"/>
      <c r="T267" s="79"/>
      <c r="AT267" s="24" t="s">
        <v>884</v>
      </c>
      <c r="AU267" s="24" t="s">
        <v>812</v>
      </c>
    </row>
    <row r="268" spans="2:65" s="1" customFormat="1" ht="27">
      <c r="B268" s="42"/>
      <c r="C268" s="64"/>
      <c r="D268" s="215" t="s">
        <v>913</v>
      </c>
      <c r="E268" s="64"/>
      <c r="F268" s="231" t="s">
        <v>1848</v>
      </c>
      <c r="G268" s="64"/>
      <c r="H268" s="64"/>
      <c r="I268" s="171"/>
      <c r="J268" s="64"/>
      <c r="K268" s="64"/>
      <c r="L268" s="62"/>
      <c r="M268" s="217"/>
      <c r="N268" s="43"/>
      <c r="O268" s="43"/>
      <c r="P268" s="43"/>
      <c r="Q268" s="43"/>
      <c r="R268" s="43"/>
      <c r="S268" s="43"/>
      <c r="T268" s="79"/>
      <c r="AT268" s="24" t="s">
        <v>913</v>
      </c>
      <c r="AU268" s="24" t="s">
        <v>812</v>
      </c>
    </row>
    <row r="269" spans="2:65" s="12" customFormat="1">
      <c r="B269" s="218"/>
      <c r="C269" s="219"/>
      <c r="D269" s="220" t="s">
        <v>886</v>
      </c>
      <c r="E269" s="221" t="s">
        <v>801</v>
      </c>
      <c r="F269" s="222" t="s">
        <v>502</v>
      </c>
      <c r="G269" s="219"/>
      <c r="H269" s="223">
        <v>4</v>
      </c>
      <c r="I269" s="224"/>
      <c r="J269" s="219"/>
      <c r="K269" s="219"/>
      <c r="L269" s="225"/>
      <c r="M269" s="226"/>
      <c r="N269" s="227"/>
      <c r="O269" s="227"/>
      <c r="P269" s="227"/>
      <c r="Q269" s="227"/>
      <c r="R269" s="227"/>
      <c r="S269" s="227"/>
      <c r="T269" s="228"/>
      <c r="AT269" s="229" t="s">
        <v>886</v>
      </c>
      <c r="AU269" s="229" t="s">
        <v>812</v>
      </c>
      <c r="AV269" s="12" t="s">
        <v>812</v>
      </c>
      <c r="AW269" s="12" t="s">
        <v>765</v>
      </c>
      <c r="AX269" s="12" t="s">
        <v>810</v>
      </c>
      <c r="AY269" s="229" t="s">
        <v>874</v>
      </c>
    </row>
    <row r="270" spans="2:65" s="1" customFormat="1" ht="22.5" customHeight="1">
      <c r="B270" s="42"/>
      <c r="C270" s="203" t="s">
        <v>1035</v>
      </c>
      <c r="D270" s="203" t="s">
        <v>877</v>
      </c>
      <c r="E270" s="204" t="s">
        <v>503</v>
      </c>
      <c r="F270" s="205" t="s">
        <v>504</v>
      </c>
      <c r="G270" s="206" t="s">
        <v>505</v>
      </c>
      <c r="H270" s="276"/>
      <c r="I270" s="208"/>
      <c r="J270" s="209">
        <f>ROUND(I270*H270,2)</f>
        <v>0</v>
      </c>
      <c r="K270" s="205" t="s">
        <v>881</v>
      </c>
      <c r="L270" s="62"/>
      <c r="M270" s="210" t="s">
        <v>801</v>
      </c>
      <c r="N270" s="211" t="s">
        <v>773</v>
      </c>
      <c r="O270" s="43"/>
      <c r="P270" s="212">
        <f>O270*H270</f>
        <v>0</v>
      </c>
      <c r="Q270" s="212">
        <v>0</v>
      </c>
      <c r="R270" s="212">
        <f>Q270*H270</f>
        <v>0</v>
      </c>
      <c r="S270" s="212">
        <v>0</v>
      </c>
      <c r="T270" s="213">
        <f>S270*H270</f>
        <v>0</v>
      </c>
      <c r="AR270" s="24" t="s">
        <v>967</v>
      </c>
      <c r="AT270" s="24" t="s">
        <v>877</v>
      </c>
      <c r="AU270" s="24" t="s">
        <v>812</v>
      </c>
      <c r="AY270" s="24" t="s">
        <v>874</v>
      </c>
      <c r="BE270" s="214">
        <f>IF(N270="základní",J270,0)</f>
        <v>0</v>
      </c>
      <c r="BF270" s="214">
        <f>IF(N270="snížená",J270,0)</f>
        <v>0</v>
      </c>
      <c r="BG270" s="214">
        <f>IF(N270="zákl. přenesená",J270,0)</f>
        <v>0</v>
      </c>
      <c r="BH270" s="214">
        <f>IF(N270="sníž. přenesená",J270,0)</f>
        <v>0</v>
      </c>
      <c r="BI270" s="214">
        <f>IF(N270="nulová",J270,0)</f>
        <v>0</v>
      </c>
      <c r="BJ270" s="24" t="s">
        <v>810</v>
      </c>
      <c r="BK270" s="214">
        <f>ROUND(I270*H270,2)</f>
        <v>0</v>
      </c>
      <c r="BL270" s="24" t="s">
        <v>967</v>
      </c>
      <c r="BM270" s="24" t="s">
        <v>506</v>
      </c>
    </row>
    <row r="271" spans="2:65" s="1" customFormat="1" ht="27">
      <c r="B271" s="42"/>
      <c r="C271" s="64"/>
      <c r="D271" s="215" t="s">
        <v>884</v>
      </c>
      <c r="E271" s="64"/>
      <c r="F271" s="216" t="s">
        <v>507</v>
      </c>
      <c r="G271" s="64"/>
      <c r="H271" s="64"/>
      <c r="I271" s="171"/>
      <c r="J271" s="64"/>
      <c r="K271" s="64"/>
      <c r="L271" s="62"/>
      <c r="M271" s="217"/>
      <c r="N271" s="43"/>
      <c r="O271" s="43"/>
      <c r="P271" s="43"/>
      <c r="Q271" s="43"/>
      <c r="R271" s="43"/>
      <c r="S271" s="43"/>
      <c r="T271" s="79"/>
      <c r="AT271" s="24" t="s">
        <v>884</v>
      </c>
      <c r="AU271" s="24" t="s">
        <v>812</v>
      </c>
    </row>
    <row r="272" spans="2:65" s="11" customFormat="1" ht="29.85" customHeight="1">
      <c r="B272" s="186"/>
      <c r="C272" s="187"/>
      <c r="D272" s="200" t="s">
        <v>802</v>
      </c>
      <c r="E272" s="201" t="s">
        <v>508</v>
      </c>
      <c r="F272" s="201" t="s">
        <v>509</v>
      </c>
      <c r="G272" s="187"/>
      <c r="H272" s="187"/>
      <c r="I272" s="190"/>
      <c r="J272" s="202">
        <f>BK272</f>
        <v>0</v>
      </c>
      <c r="K272" s="187"/>
      <c r="L272" s="192"/>
      <c r="M272" s="193"/>
      <c r="N272" s="194"/>
      <c r="O272" s="194"/>
      <c r="P272" s="195">
        <f>SUM(P273:P282)</f>
        <v>0</v>
      </c>
      <c r="Q272" s="194"/>
      <c r="R272" s="195">
        <f>SUM(R273:R282)</f>
        <v>0</v>
      </c>
      <c r="S272" s="194"/>
      <c r="T272" s="196">
        <f>SUM(T273:T282)</f>
        <v>0</v>
      </c>
      <c r="AR272" s="197" t="s">
        <v>812</v>
      </c>
      <c r="AT272" s="198" t="s">
        <v>802</v>
      </c>
      <c r="AU272" s="198" t="s">
        <v>810</v>
      </c>
      <c r="AY272" s="197" t="s">
        <v>874</v>
      </c>
      <c r="BK272" s="199">
        <f>SUM(BK273:BK282)</f>
        <v>0</v>
      </c>
    </row>
    <row r="273" spans="2:65" s="1" customFormat="1" ht="22.5" customHeight="1">
      <c r="B273" s="42"/>
      <c r="C273" s="203" t="s">
        <v>1038</v>
      </c>
      <c r="D273" s="203" t="s">
        <v>877</v>
      </c>
      <c r="E273" s="204" t="s">
        <v>510</v>
      </c>
      <c r="F273" s="205" t="s">
        <v>511</v>
      </c>
      <c r="G273" s="206" t="s">
        <v>944</v>
      </c>
      <c r="H273" s="207">
        <v>10</v>
      </c>
      <c r="I273" s="208"/>
      <c r="J273" s="209">
        <f>ROUND(I273*H273,2)</f>
        <v>0</v>
      </c>
      <c r="K273" s="205" t="s">
        <v>801</v>
      </c>
      <c r="L273" s="62"/>
      <c r="M273" s="210" t="s">
        <v>801</v>
      </c>
      <c r="N273" s="211" t="s">
        <v>773</v>
      </c>
      <c r="O273" s="43"/>
      <c r="P273" s="212">
        <f>O273*H273</f>
        <v>0</v>
      </c>
      <c r="Q273" s="212">
        <v>0</v>
      </c>
      <c r="R273" s="212">
        <f>Q273*H273</f>
        <v>0</v>
      </c>
      <c r="S273" s="212">
        <v>0</v>
      </c>
      <c r="T273" s="213">
        <f>S273*H273</f>
        <v>0</v>
      </c>
      <c r="AR273" s="24" t="s">
        <v>967</v>
      </c>
      <c r="AT273" s="24" t="s">
        <v>877</v>
      </c>
      <c r="AU273" s="24" t="s">
        <v>812</v>
      </c>
      <c r="AY273" s="24" t="s">
        <v>874</v>
      </c>
      <c r="BE273" s="214">
        <f>IF(N273="základní",J273,0)</f>
        <v>0</v>
      </c>
      <c r="BF273" s="214">
        <f>IF(N273="snížená",J273,0)</f>
        <v>0</v>
      </c>
      <c r="BG273" s="214">
        <f>IF(N273="zákl. přenesená",J273,0)</f>
        <v>0</v>
      </c>
      <c r="BH273" s="214">
        <f>IF(N273="sníž. přenesená",J273,0)</f>
        <v>0</v>
      </c>
      <c r="BI273" s="214">
        <f>IF(N273="nulová",J273,0)</f>
        <v>0</v>
      </c>
      <c r="BJ273" s="24" t="s">
        <v>810</v>
      </c>
      <c r="BK273" s="214">
        <f>ROUND(I273*H273,2)</f>
        <v>0</v>
      </c>
      <c r="BL273" s="24" t="s">
        <v>967</v>
      </c>
      <c r="BM273" s="24" t="s">
        <v>512</v>
      </c>
    </row>
    <row r="274" spans="2:65" s="1" customFormat="1">
      <c r="B274" s="42"/>
      <c r="C274" s="64"/>
      <c r="D274" s="215" t="s">
        <v>884</v>
      </c>
      <c r="E274" s="64"/>
      <c r="F274" s="216" t="s">
        <v>511</v>
      </c>
      <c r="G274" s="64"/>
      <c r="H274" s="64"/>
      <c r="I274" s="171"/>
      <c r="J274" s="64"/>
      <c r="K274" s="64"/>
      <c r="L274" s="62"/>
      <c r="M274" s="217"/>
      <c r="N274" s="43"/>
      <c r="O274" s="43"/>
      <c r="P274" s="43"/>
      <c r="Q274" s="43"/>
      <c r="R274" s="43"/>
      <c r="S274" s="43"/>
      <c r="T274" s="79"/>
      <c r="AT274" s="24" t="s">
        <v>884</v>
      </c>
      <c r="AU274" s="24" t="s">
        <v>812</v>
      </c>
    </row>
    <row r="275" spans="2:65" s="1" customFormat="1" ht="27">
      <c r="B275" s="42"/>
      <c r="C275" s="64"/>
      <c r="D275" s="215" t="s">
        <v>913</v>
      </c>
      <c r="E275" s="64"/>
      <c r="F275" s="231" t="s">
        <v>1848</v>
      </c>
      <c r="G275" s="64"/>
      <c r="H275" s="64"/>
      <c r="I275" s="171"/>
      <c r="J275" s="64"/>
      <c r="K275" s="64"/>
      <c r="L275" s="62"/>
      <c r="M275" s="217"/>
      <c r="N275" s="43"/>
      <c r="O275" s="43"/>
      <c r="P275" s="43"/>
      <c r="Q275" s="43"/>
      <c r="R275" s="43"/>
      <c r="S275" s="43"/>
      <c r="T275" s="79"/>
      <c r="AT275" s="24" t="s">
        <v>913</v>
      </c>
      <c r="AU275" s="24" t="s">
        <v>812</v>
      </c>
    </row>
    <row r="276" spans="2:65" s="12" customFormat="1">
      <c r="B276" s="218"/>
      <c r="C276" s="219"/>
      <c r="D276" s="220" t="s">
        <v>886</v>
      </c>
      <c r="E276" s="221" t="s">
        <v>801</v>
      </c>
      <c r="F276" s="222" t="s">
        <v>513</v>
      </c>
      <c r="G276" s="219"/>
      <c r="H276" s="223">
        <v>10</v>
      </c>
      <c r="I276" s="224"/>
      <c r="J276" s="219"/>
      <c r="K276" s="219"/>
      <c r="L276" s="225"/>
      <c r="M276" s="226"/>
      <c r="N276" s="227"/>
      <c r="O276" s="227"/>
      <c r="P276" s="227"/>
      <c r="Q276" s="227"/>
      <c r="R276" s="227"/>
      <c r="S276" s="227"/>
      <c r="T276" s="228"/>
      <c r="AT276" s="229" t="s">
        <v>886</v>
      </c>
      <c r="AU276" s="229" t="s">
        <v>812</v>
      </c>
      <c r="AV276" s="12" t="s">
        <v>812</v>
      </c>
      <c r="AW276" s="12" t="s">
        <v>765</v>
      </c>
      <c r="AX276" s="12" t="s">
        <v>810</v>
      </c>
      <c r="AY276" s="229" t="s">
        <v>874</v>
      </c>
    </row>
    <row r="277" spans="2:65" s="1" customFormat="1" ht="22.5" customHeight="1">
      <c r="B277" s="42"/>
      <c r="C277" s="203" t="s">
        <v>1041</v>
      </c>
      <c r="D277" s="203" t="s">
        <v>877</v>
      </c>
      <c r="E277" s="204" t="s">
        <v>514</v>
      </c>
      <c r="F277" s="205" t="s">
        <v>515</v>
      </c>
      <c r="G277" s="206" t="s">
        <v>944</v>
      </c>
      <c r="H277" s="207">
        <v>10</v>
      </c>
      <c r="I277" s="208"/>
      <c r="J277" s="209">
        <f>ROUND(I277*H277,2)</f>
        <v>0</v>
      </c>
      <c r="K277" s="205" t="s">
        <v>801</v>
      </c>
      <c r="L277" s="62"/>
      <c r="M277" s="210" t="s">
        <v>801</v>
      </c>
      <c r="N277" s="211" t="s">
        <v>773</v>
      </c>
      <c r="O277" s="43"/>
      <c r="P277" s="212">
        <f>O277*H277</f>
        <v>0</v>
      </c>
      <c r="Q277" s="212">
        <v>0</v>
      </c>
      <c r="R277" s="212">
        <f>Q277*H277</f>
        <v>0</v>
      </c>
      <c r="S277" s="212">
        <v>0</v>
      </c>
      <c r="T277" s="213">
        <f>S277*H277</f>
        <v>0</v>
      </c>
      <c r="AR277" s="24" t="s">
        <v>967</v>
      </c>
      <c r="AT277" s="24" t="s">
        <v>877</v>
      </c>
      <c r="AU277" s="24" t="s">
        <v>812</v>
      </c>
      <c r="AY277" s="24" t="s">
        <v>874</v>
      </c>
      <c r="BE277" s="214">
        <f>IF(N277="základní",J277,0)</f>
        <v>0</v>
      </c>
      <c r="BF277" s="214">
        <f>IF(N277="snížená",J277,0)</f>
        <v>0</v>
      </c>
      <c r="BG277" s="214">
        <f>IF(N277="zákl. přenesená",J277,0)</f>
        <v>0</v>
      </c>
      <c r="BH277" s="214">
        <f>IF(N277="sníž. přenesená",J277,0)</f>
        <v>0</v>
      </c>
      <c r="BI277" s="214">
        <f>IF(N277="nulová",J277,0)</f>
        <v>0</v>
      </c>
      <c r="BJ277" s="24" t="s">
        <v>810</v>
      </c>
      <c r="BK277" s="214">
        <f>ROUND(I277*H277,2)</f>
        <v>0</v>
      </c>
      <c r="BL277" s="24" t="s">
        <v>967</v>
      </c>
      <c r="BM277" s="24" t="s">
        <v>516</v>
      </c>
    </row>
    <row r="278" spans="2:65" s="1" customFormat="1">
      <c r="B278" s="42"/>
      <c r="C278" s="64"/>
      <c r="D278" s="215" t="s">
        <v>884</v>
      </c>
      <c r="E278" s="64"/>
      <c r="F278" s="216" t="s">
        <v>515</v>
      </c>
      <c r="G278" s="64"/>
      <c r="H278" s="64"/>
      <c r="I278" s="171"/>
      <c r="J278" s="64"/>
      <c r="K278" s="64"/>
      <c r="L278" s="62"/>
      <c r="M278" s="217"/>
      <c r="N278" s="43"/>
      <c r="O278" s="43"/>
      <c r="P278" s="43"/>
      <c r="Q278" s="43"/>
      <c r="R278" s="43"/>
      <c r="S278" s="43"/>
      <c r="T278" s="79"/>
      <c r="AT278" s="24" t="s">
        <v>884</v>
      </c>
      <c r="AU278" s="24" t="s">
        <v>812</v>
      </c>
    </row>
    <row r="279" spans="2:65" s="1" customFormat="1" ht="27">
      <c r="B279" s="42"/>
      <c r="C279" s="64"/>
      <c r="D279" s="215" t="s">
        <v>913</v>
      </c>
      <c r="E279" s="64"/>
      <c r="F279" s="231" t="s">
        <v>1848</v>
      </c>
      <c r="G279" s="64"/>
      <c r="H279" s="64"/>
      <c r="I279" s="171"/>
      <c r="J279" s="64"/>
      <c r="K279" s="64"/>
      <c r="L279" s="62"/>
      <c r="M279" s="217"/>
      <c r="N279" s="43"/>
      <c r="O279" s="43"/>
      <c r="P279" s="43"/>
      <c r="Q279" s="43"/>
      <c r="R279" s="43"/>
      <c r="S279" s="43"/>
      <c r="T279" s="79"/>
      <c r="AT279" s="24" t="s">
        <v>913</v>
      </c>
      <c r="AU279" s="24" t="s">
        <v>812</v>
      </c>
    </row>
    <row r="280" spans="2:65" s="12" customFormat="1">
      <c r="B280" s="218"/>
      <c r="C280" s="219"/>
      <c r="D280" s="220" t="s">
        <v>886</v>
      </c>
      <c r="E280" s="221" t="s">
        <v>801</v>
      </c>
      <c r="F280" s="222" t="s">
        <v>513</v>
      </c>
      <c r="G280" s="219"/>
      <c r="H280" s="223">
        <v>10</v>
      </c>
      <c r="I280" s="224"/>
      <c r="J280" s="219"/>
      <c r="K280" s="219"/>
      <c r="L280" s="225"/>
      <c r="M280" s="226"/>
      <c r="N280" s="227"/>
      <c r="O280" s="227"/>
      <c r="P280" s="227"/>
      <c r="Q280" s="227"/>
      <c r="R280" s="227"/>
      <c r="S280" s="227"/>
      <c r="T280" s="228"/>
      <c r="AT280" s="229" t="s">
        <v>886</v>
      </c>
      <c r="AU280" s="229" t="s">
        <v>812</v>
      </c>
      <c r="AV280" s="12" t="s">
        <v>812</v>
      </c>
      <c r="AW280" s="12" t="s">
        <v>765</v>
      </c>
      <c r="AX280" s="12" t="s">
        <v>810</v>
      </c>
      <c r="AY280" s="229" t="s">
        <v>874</v>
      </c>
    </row>
    <row r="281" spans="2:65" s="1" customFormat="1" ht="22.5" customHeight="1">
      <c r="B281" s="42"/>
      <c r="C281" s="203" t="s">
        <v>1044</v>
      </c>
      <c r="D281" s="203" t="s">
        <v>877</v>
      </c>
      <c r="E281" s="204" t="s">
        <v>517</v>
      </c>
      <c r="F281" s="205" t="s">
        <v>518</v>
      </c>
      <c r="G281" s="206" t="s">
        <v>505</v>
      </c>
      <c r="H281" s="276"/>
      <c r="I281" s="208"/>
      <c r="J281" s="209">
        <f>ROUND(I281*H281,2)</f>
        <v>0</v>
      </c>
      <c r="K281" s="205" t="s">
        <v>881</v>
      </c>
      <c r="L281" s="62"/>
      <c r="M281" s="210" t="s">
        <v>801</v>
      </c>
      <c r="N281" s="211" t="s">
        <v>773</v>
      </c>
      <c r="O281" s="43"/>
      <c r="P281" s="212">
        <f>O281*H281</f>
        <v>0</v>
      </c>
      <c r="Q281" s="212">
        <v>0</v>
      </c>
      <c r="R281" s="212">
        <f>Q281*H281</f>
        <v>0</v>
      </c>
      <c r="S281" s="212">
        <v>0</v>
      </c>
      <c r="T281" s="213">
        <f>S281*H281</f>
        <v>0</v>
      </c>
      <c r="AR281" s="24" t="s">
        <v>967</v>
      </c>
      <c r="AT281" s="24" t="s">
        <v>877</v>
      </c>
      <c r="AU281" s="24" t="s">
        <v>812</v>
      </c>
      <c r="AY281" s="24" t="s">
        <v>874</v>
      </c>
      <c r="BE281" s="214">
        <f>IF(N281="základní",J281,0)</f>
        <v>0</v>
      </c>
      <c r="BF281" s="214">
        <f>IF(N281="snížená",J281,0)</f>
        <v>0</v>
      </c>
      <c r="BG281" s="214">
        <f>IF(N281="zákl. přenesená",J281,0)</f>
        <v>0</v>
      </c>
      <c r="BH281" s="214">
        <f>IF(N281="sníž. přenesená",J281,0)</f>
        <v>0</v>
      </c>
      <c r="BI281" s="214">
        <f>IF(N281="nulová",J281,0)</f>
        <v>0</v>
      </c>
      <c r="BJ281" s="24" t="s">
        <v>810</v>
      </c>
      <c r="BK281" s="214">
        <f>ROUND(I281*H281,2)</f>
        <v>0</v>
      </c>
      <c r="BL281" s="24" t="s">
        <v>967</v>
      </c>
      <c r="BM281" s="24" t="s">
        <v>519</v>
      </c>
    </row>
    <row r="282" spans="2:65" s="1" customFormat="1" ht="27">
      <c r="B282" s="42"/>
      <c r="C282" s="64"/>
      <c r="D282" s="215" t="s">
        <v>884</v>
      </c>
      <c r="E282" s="64"/>
      <c r="F282" s="216" t="s">
        <v>520</v>
      </c>
      <c r="G282" s="64"/>
      <c r="H282" s="64"/>
      <c r="I282" s="171"/>
      <c r="J282" s="64"/>
      <c r="K282" s="64"/>
      <c r="L282" s="62"/>
      <c r="M282" s="217"/>
      <c r="N282" s="43"/>
      <c r="O282" s="43"/>
      <c r="P282" s="43"/>
      <c r="Q282" s="43"/>
      <c r="R282" s="43"/>
      <c r="S282" s="43"/>
      <c r="T282" s="79"/>
      <c r="AT282" s="24" t="s">
        <v>884</v>
      </c>
      <c r="AU282" s="24" t="s">
        <v>812</v>
      </c>
    </row>
    <row r="283" spans="2:65" s="11" customFormat="1" ht="29.85" customHeight="1">
      <c r="B283" s="186"/>
      <c r="C283" s="187"/>
      <c r="D283" s="200" t="s">
        <v>802</v>
      </c>
      <c r="E283" s="201" t="s">
        <v>521</v>
      </c>
      <c r="F283" s="201" t="s">
        <v>522</v>
      </c>
      <c r="G283" s="187"/>
      <c r="H283" s="187"/>
      <c r="I283" s="190"/>
      <c r="J283" s="202">
        <f>BK283</f>
        <v>0</v>
      </c>
      <c r="K283" s="187"/>
      <c r="L283" s="192"/>
      <c r="M283" s="193"/>
      <c r="N283" s="194"/>
      <c r="O283" s="194"/>
      <c r="P283" s="195">
        <f>SUM(P284:P290)</f>
        <v>0</v>
      </c>
      <c r="Q283" s="194"/>
      <c r="R283" s="195">
        <f>SUM(R284:R290)</f>
        <v>0</v>
      </c>
      <c r="S283" s="194"/>
      <c r="T283" s="196">
        <f>SUM(T284:T290)</f>
        <v>0</v>
      </c>
      <c r="AR283" s="197" t="s">
        <v>812</v>
      </c>
      <c r="AT283" s="198" t="s">
        <v>802</v>
      </c>
      <c r="AU283" s="198" t="s">
        <v>810</v>
      </c>
      <c r="AY283" s="197" t="s">
        <v>874</v>
      </c>
      <c r="BK283" s="199">
        <f>SUM(BK284:BK290)</f>
        <v>0</v>
      </c>
    </row>
    <row r="284" spans="2:65" s="1" customFormat="1" ht="31.5" customHeight="1">
      <c r="B284" s="42"/>
      <c r="C284" s="203" t="s">
        <v>1047</v>
      </c>
      <c r="D284" s="203" t="s">
        <v>877</v>
      </c>
      <c r="E284" s="204" t="s">
        <v>523</v>
      </c>
      <c r="F284" s="205" t="s">
        <v>524</v>
      </c>
      <c r="G284" s="206" t="s">
        <v>114</v>
      </c>
      <c r="H284" s="207">
        <v>6</v>
      </c>
      <c r="I284" s="208"/>
      <c r="J284" s="209">
        <f>ROUND(I284*H284,2)</f>
        <v>0</v>
      </c>
      <c r="K284" s="205" t="s">
        <v>801</v>
      </c>
      <c r="L284" s="62"/>
      <c r="M284" s="210" t="s">
        <v>801</v>
      </c>
      <c r="N284" s="211" t="s">
        <v>773</v>
      </c>
      <c r="O284" s="43"/>
      <c r="P284" s="212">
        <f>O284*H284</f>
        <v>0</v>
      </c>
      <c r="Q284" s="212">
        <v>0</v>
      </c>
      <c r="R284" s="212">
        <f>Q284*H284</f>
        <v>0</v>
      </c>
      <c r="S284" s="212">
        <v>0</v>
      </c>
      <c r="T284" s="213">
        <f>S284*H284</f>
        <v>0</v>
      </c>
      <c r="AR284" s="24" t="s">
        <v>967</v>
      </c>
      <c r="AT284" s="24" t="s">
        <v>877</v>
      </c>
      <c r="AU284" s="24" t="s">
        <v>812</v>
      </c>
      <c r="AY284" s="24" t="s">
        <v>874</v>
      </c>
      <c r="BE284" s="214">
        <f>IF(N284="základní",J284,0)</f>
        <v>0</v>
      </c>
      <c r="BF284" s="214">
        <f>IF(N284="snížená",J284,0)</f>
        <v>0</v>
      </c>
      <c r="BG284" s="214">
        <f>IF(N284="zákl. přenesená",J284,0)</f>
        <v>0</v>
      </c>
      <c r="BH284" s="214">
        <f>IF(N284="sníž. přenesená",J284,0)</f>
        <v>0</v>
      </c>
      <c r="BI284" s="214">
        <f>IF(N284="nulová",J284,0)</f>
        <v>0</v>
      </c>
      <c r="BJ284" s="24" t="s">
        <v>810</v>
      </c>
      <c r="BK284" s="214">
        <f>ROUND(I284*H284,2)</f>
        <v>0</v>
      </c>
      <c r="BL284" s="24" t="s">
        <v>967</v>
      </c>
      <c r="BM284" s="24" t="s">
        <v>525</v>
      </c>
    </row>
    <row r="285" spans="2:65" s="1" customFormat="1" ht="27">
      <c r="B285" s="42"/>
      <c r="C285" s="64"/>
      <c r="D285" s="215" t="s">
        <v>884</v>
      </c>
      <c r="E285" s="64"/>
      <c r="F285" s="216" t="s">
        <v>524</v>
      </c>
      <c r="G285" s="64"/>
      <c r="H285" s="64"/>
      <c r="I285" s="171"/>
      <c r="J285" s="64"/>
      <c r="K285" s="64"/>
      <c r="L285" s="62"/>
      <c r="M285" s="217"/>
      <c r="N285" s="43"/>
      <c r="O285" s="43"/>
      <c r="P285" s="43"/>
      <c r="Q285" s="43"/>
      <c r="R285" s="43"/>
      <c r="S285" s="43"/>
      <c r="T285" s="79"/>
      <c r="AT285" s="24" t="s">
        <v>884</v>
      </c>
      <c r="AU285" s="24" t="s">
        <v>812</v>
      </c>
    </row>
    <row r="286" spans="2:65" s="1" customFormat="1" ht="27">
      <c r="B286" s="42"/>
      <c r="C286" s="64"/>
      <c r="D286" s="215" t="s">
        <v>913</v>
      </c>
      <c r="E286" s="64"/>
      <c r="F286" s="231" t="s">
        <v>1848</v>
      </c>
      <c r="G286" s="64"/>
      <c r="H286" s="64"/>
      <c r="I286" s="171"/>
      <c r="J286" s="64"/>
      <c r="K286" s="64"/>
      <c r="L286" s="62"/>
      <c r="M286" s="217"/>
      <c r="N286" s="43"/>
      <c r="O286" s="43"/>
      <c r="P286" s="43"/>
      <c r="Q286" s="43"/>
      <c r="R286" s="43"/>
      <c r="S286" s="43"/>
      <c r="T286" s="79"/>
      <c r="AT286" s="24" t="s">
        <v>913</v>
      </c>
      <c r="AU286" s="24" t="s">
        <v>812</v>
      </c>
    </row>
    <row r="287" spans="2:65" s="13" customFormat="1">
      <c r="B287" s="254"/>
      <c r="C287" s="255"/>
      <c r="D287" s="215" t="s">
        <v>886</v>
      </c>
      <c r="E287" s="256" t="s">
        <v>801</v>
      </c>
      <c r="F287" s="257" t="s">
        <v>1873</v>
      </c>
      <c r="G287" s="255"/>
      <c r="H287" s="258" t="s">
        <v>801</v>
      </c>
      <c r="I287" s="259"/>
      <c r="J287" s="255"/>
      <c r="K287" s="255"/>
      <c r="L287" s="260"/>
      <c r="M287" s="261"/>
      <c r="N287" s="262"/>
      <c r="O287" s="262"/>
      <c r="P287" s="262"/>
      <c r="Q287" s="262"/>
      <c r="R287" s="262"/>
      <c r="S287" s="262"/>
      <c r="T287" s="263"/>
      <c r="AT287" s="264" t="s">
        <v>886</v>
      </c>
      <c r="AU287" s="264" t="s">
        <v>812</v>
      </c>
      <c r="AV287" s="13" t="s">
        <v>810</v>
      </c>
      <c r="AW287" s="13" t="s">
        <v>765</v>
      </c>
      <c r="AX287" s="13" t="s">
        <v>803</v>
      </c>
      <c r="AY287" s="264" t="s">
        <v>874</v>
      </c>
    </row>
    <row r="288" spans="2:65" s="12" customFormat="1">
      <c r="B288" s="218"/>
      <c r="C288" s="219"/>
      <c r="D288" s="220" t="s">
        <v>886</v>
      </c>
      <c r="E288" s="221" t="s">
        <v>801</v>
      </c>
      <c r="F288" s="222" t="s">
        <v>526</v>
      </c>
      <c r="G288" s="219"/>
      <c r="H288" s="223">
        <v>6</v>
      </c>
      <c r="I288" s="224"/>
      <c r="J288" s="219"/>
      <c r="K288" s="219"/>
      <c r="L288" s="225"/>
      <c r="M288" s="226"/>
      <c r="N288" s="227"/>
      <c r="O288" s="227"/>
      <c r="P288" s="227"/>
      <c r="Q288" s="227"/>
      <c r="R288" s="227"/>
      <c r="S288" s="227"/>
      <c r="T288" s="228"/>
      <c r="AT288" s="229" t="s">
        <v>886</v>
      </c>
      <c r="AU288" s="229" t="s">
        <v>812</v>
      </c>
      <c r="AV288" s="12" t="s">
        <v>812</v>
      </c>
      <c r="AW288" s="12" t="s">
        <v>765</v>
      </c>
      <c r="AX288" s="12" t="s">
        <v>810</v>
      </c>
      <c r="AY288" s="229" t="s">
        <v>874</v>
      </c>
    </row>
    <row r="289" spans="2:65" s="1" customFormat="1" ht="22.5" customHeight="1">
      <c r="B289" s="42"/>
      <c r="C289" s="203" t="s">
        <v>1050</v>
      </c>
      <c r="D289" s="203" t="s">
        <v>877</v>
      </c>
      <c r="E289" s="204" t="s">
        <v>527</v>
      </c>
      <c r="F289" s="205" t="s">
        <v>528</v>
      </c>
      <c r="G289" s="206" t="s">
        <v>505</v>
      </c>
      <c r="H289" s="276"/>
      <c r="I289" s="208"/>
      <c r="J289" s="209">
        <f>ROUND(I289*H289,2)</f>
        <v>0</v>
      </c>
      <c r="K289" s="205" t="s">
        <v>881</v>
      </c>
      <c r="L289" s="62"/>
      <c r="M289" s="210" t="s">
        <v>801</v>
      </c>
      <c r="N289" s="211" t="s">
        <v>773</v>
      </c>
      <c r="O289" s="43"/>
      <c r="P289" s="212">
        <f>O289*H289</f>
        <v>0</v>
      </c>
      <c r="Q289" s="212">
        <v>0</v>
      </c>
      <c r="R289" s="212">
        <f>Q289*H289</f>
        <v>0</v>
      </c>
      <c r="S289" s="212">
        <v>0</v>
      </c>
      <c r="T289" s="213">
        <f>S289*H289</f>
        <v>0</v>
      </c>
      <c r="AR289" s="24" t="s">
        <v>967</v>
      </c>
      <c r="AT289" s="24" t="s">
        <v>877</v>
      </c>
      <c r="AU289" s="24" t="s">
        <v>812</v>
      </c>
      <c r="AY289" s="24" t="s">
        <v>874</v>
      </c>
      <c r="BE289" s="214">
        <f>IF(N289="základní",J289,0)</f>
        <v>0</v>
      </c>
      <c r="BF289" s="214">
        <f>IF(N289="snížená",J289,0)</f>
        <v>0</v>
      </c>
      <c r="BG289" s="214">
        <f>IF(N289="zákl. přenesená",J289,0)</f>
        <v>0</v>
      </c>
      <c r="BH289" s="214">
        <f>IF(N289="sníž. přenesená",J289,0)</f>
        <v>0</v>
      </c>
      <c r="BI289" s="214">
        <f>IF(N289="nulová",J289,0)</f>
        <v>0</v>
      </c>
      <c r="BJ289" s="24" t="s">
        <v>810</v>
      </c>
      <c r="BK289" s="214">
        <f>ROUND(I289*H289,2)</f>
        <v>0</v>
      </c>
      <c r="BL289" s="24" t="s">
        <v>967</v>
      </c>
      <c r="BM289" s="24" t="s">
        <v>529</v>
      </c>
    </row>
    <row r="290" spans="2:65" s="1" customFormat="1" ht="27">
      <c r="B290" s="42"/>
      <c r="C290" s="64"/>
      <c r="D290" s="215" t="s">
        <v>884</v>
      </c>
      <c r="E290" s="64"/>
      <c r="F290" s="216" t="s">
        <v>530</v>
      </c>
      <c r="G290" s="64"/>
      <c r="H290" s="64"/>
      <c r="I290" s="171"/>
      <c r="J290" s="64"/>
      <c r="K290" s="64"/>
      <c r="L290" s="62"/>
      <c r="M290" s="217"/>
      <c r="N290" s="43"/>
      <c r="O290" s="43"/>
      <c r="P290" s="43"/>
      <c r="Q290" s="43"/>
      <c r="R290" s="43"/>
      <c r="S290" s="43"/>
      <c r="T290" s="79"/>
      <c r="AT290" s="24" t="s">
        <v>884</v>
      </c>
      <c r="AU290" s="24" t="s">
        <v>812</v>
      </c>
    </row>
    <row r="291" spans="2:65" s="11" customFormat="1" ht="29.85" customHeight="1">
      <c r="B291" s="186"/>
      <c r="C291" s="187"/>
      <c r="D291" s="200" t="s">
        <v>802</v>
      </c>
      <c r="E291" s="201" t="s">
        <v>531</v>
      </c>
      <c r="F291" s="201" t="s">
        <v>532</v>
      </c>
      <c r="G291" s="187"/>
      <c r="H291" s="187"/>
      <c r="I291" s="190"/>
      <c r="J291" s="202">
        <f>BK291</f>
        <v>0</v>
      </c>
      <c r="K291" s="187"/>
      <c r="L291" s="192"/>
      <c r="M291" s="193"/>
      <c r="N291" s="194"/>
      <c r="O291" s="194"/>
      <c r="P291" s="195">
        <f>SUM(P292:P297)</f>
        <v>0</v>
      </c>
      <c r="Q291" s="194"/>
      <c r="R291" s="195">
        <f>SUM(R292:R297)</f>
        <v>0</v>
      </c>
      <c r="S291" s="194"/>
      <c r="T291" s="196">
        <f>SUM(T292:T297)</f>
        <v>0</v>
      </c>
      <c r="AR291" s="197" t="s">
        <v>812</v>
      </c>
      <c r="AT291" s="198" t="s">
        <v>802</v>
      </c>
      <c r="AU291" s="198" t="s">
        <v>810</v>
      </c>
      <c r="AY291" s="197" t="s">
        <v>874</v>
      </c>
      <c r="BK291" s="199">
        <f>SUM(BK292:BK297)</f>
        <v>0</v>
      </c>
    </row>
    <row r="292" spans="2:65" s="1" customFormat="1" ht="22.5" customHeight="1">
      <c r="B292" s="42"/>
      <c r="C292" s="203" t="s">
        <v>1053</v>
      </c>
      <c r="D292" s="203" t="s">
        <v>877</v>
      </c>
      <c r="E292" s="204" t="s">
        <v>533</v>
      </c>
      <c r="F292" s="205" t="s">
        <v>534</v>
      </c>
      <c r="G292" s="206" t="s">
        <v>944</v>
      </c>
      <c r="H292" s="207">
        <v>90</v>
      </c>
      <c r="I292" s="208"/>
      <c r="J292" s="209">
        <f>ROUND(I292*H292,2)</f>
        <v>0</v>
      </c>
      <c r="K292" s="205" t="s">
        <v>801</v>
      </c>
      <c r="L292" s="62"/>
      <c r="M292" s="210" t="s">
        <v>801</v>
      </c>
      <c r="N292" s="211" t="s">
        <v>773</v>
      </c>
      <c r="O292" s="43"/>
      <c r="P292" s="212">
        <f>O292*H292</f>
        <v>0</v>
      </c>
      <c r="Q292" s="212">
        <v>0</v>
      </c>
      <c r="R292" s="212">
        <f>Q292*H292</f>
        <v>0</v>
      </c>
      <c r="S292" s="212">
        <v>0</v>
      </c>
      <c r="T292" s="213">
        <f>S292*H292</f>
        <v>0</v>
      </c>
      <c r="AR292" s="24" t="s">
        <v>967</v>
      </c>
      <c r="AT292" s="24" t="s">
        <v>877</v>
      </c>
      <c r="AU292" s="24" t="s">
        <v>812</v>
      </c>
      <c r="AY292" s="24" t="s">
        <v>874</v>
      </c>
      <c r="BE292" s="214">
        <f>IF(N292="základní",J292,0)</f>
        <v>0</v>
      </c>
      <c r="BF292" s="214">
        <f>IF(N292="snížená",J292,0)</f>
        <v>0</v>
      </c>
      <c r="BG292" s="214">
        <f>IF(N292="zákl. přenesená",J292,0)</f>
        <v>0</v>
      </c>
      <c r="BH292" s="214">
        <f>IF(N292="sníž. přenesená",J292,0)</f>
        <v>0</v>
      </c>
      <c r="BI292" s="214">
        <f>IF(N292="nulová",J292,0)</f>
        <v>0</v>
      </c>
      <c r="BJ292" s="24" t="s">
        <v>810</v>
      </c>
      <c r="BK292" s="214">
        <f>ROUND(I292*H292,2)</f>
        <v>0</v>
      </c>
      <c r="BL292" s="24" t="s">
        <v>967</v>
      </c>
      <c r="BM292" s="24" t="s">
        <v>535</v>
      </c>
    </row>
    <row r="293" spans="2:65" s="1" customFormat="1">
      <c r="B293" s="42"/>
      <c r="C293" s="64"/>
      <c r="D293" s="215" t="s">
        <v>884</v>
      </c>
      <c r="E293" s="64"/>
      <c r="F293" s="216" t="s">
        <v>534</v>
      </c>
      <c r="G293" s="64"/>
      <c r="H293" s="64"/>
      <c r="I293" s="171"/>
      <c r="J293" s="64"/>
      <c r="K293" s="64"/>
      <c r="L293" s="62"/>
      <c r="M293" s="217"/>
      <c r="N293" s="43"/>
      <c r="O293" s="43"/>
      <c r="P293" s="43"/>
      <c r="Q293" s="43"/>
      <c r="R293" s="43"/>
      <c r="S293" s="43"/>
      <c r="T293" s="79"/>
      <c r="AT293" s="24" t="s">
        <v>884</v>
      </c>
      <c r="AU293" s="24" t="s">
        <v>812</v>
      </c>
    </row>
    <row r="294" spans="2:65" s="1" customFormat="1" ht="27">
      <c r="B294" s="42"/>
      <c r="C294" s="64"/>
      <c r="D294" s="215" t="s">
        <v>913</v>
      </c>
      <c r="E294" s="64"/>
      <c r="F294" s="231" t="s">
        <v>1848</v>
      </c>
      <c r="G294" s="64"/>
      <c r="H294" s="64"/>
      <c r="I294" s="171"/>
      <c r="J294" s="64"/>
      <c r="K294" s="64"/>
      <c r="L294" s="62"/>
      <c r="M294" s="217"/>
      <c r="N294" s="43"/>
      <c r="O294" s="43"/>
      <c r="P294" s="43"/>
      <c r="Q294" s="43"/>
      <c r="R294" s="43"/>
      <c r="S294" s="43"/>
      <c r="T294" s="79"/>
      <c r="AT294" s="24" t="s">
        <v>913</v>
      </c>
      <c r="AU294" s="24" t="s">
        <v>812</v>
      </c>
    </row>
    <row r="295" spans="2:65" s="12" customFormat="1">
      <c r="B295" s="218"/>
      <c r="C295" s="219"/>
      <c r="D295" s="215" t="s">
        <v>886</v>
      </c>
      <c r="E295" s="243" t="s">
        <v>801</v>
      </c>
      <c r="F295" s="244" t="s">
        <v>536</v>
      </c>
      <c r="G295" s="219"/>
      <c r="H295" s="245">
        <v>20</v>
      </c>
      <c r="I295" s="224"/>
      <c r="J295" s="219"/>
      <c r="K295" s="219"/>
      <c r="L295" s="225"/>
      <c r="M295" s="226"/>
      <c r="N295" s="227"/>
      <c r="O295" s="227"/>
      <c r="P295" s="227"/>
      <c r="Q295" s="227"/>
      <c r="R295" s="227"/>
      <c r="S295" s="227"/>
      <c r="T295" s="228"/>
      <c r="AT295" s="229" t="s">
        <v>886</v>
      </c>
      <c r="AU295" s="229" t="s">
        <v>812</v>
      </c>
      <c r="AV295" s="12" t="s">
        <v>812</v>
      </c>
      <c r="AW295" s="12" t="s">
        <v>765</v>
      </c>
      <c r="AX295" s="12" t="s">
        <v>803</v>
      </c>
      <c r="AY295" s="229" t="s">
        <v>874</v>
      </c>
    </row>
    <row r="296" spans="2:65" s="12" customFormat="1">
      <c r="B296" s="218"/>
      <c r="C296" s="219"/>
      <c r="D296" s="215" t="s">
        <v>886</v>
      </c>
      <c r="E296" s="243" t="s">
        <v>801</v>
      </c>
      <c r="F296" s="244" t="s">
        <v>537</v>
      </c>
      <c r="G296" s="219"/>
      <c r="H296" s="245">
        <v>70</v>
      </c>
      <c r="I296" s="224"/>
      <c r="J296" s="219"/>
      <c r="K296" s="219"/>
      <c r="L296" s="225"/>
      <c r="M296" s="226"/>
      <c r="N296" s="227"/>
      <c r="O296" s="227"/>
      <c r="P296" s="227"/>
      <c r="Q296" s="227"/>
      <c r="R296" s="227"/>
      <c r="S296" s="227"/>
      <c r="T296" s="228"/>
      <c r="AT296" s="229" t="s">
        <v>886</v>
      </c>
      <c r="AU296" s="229" t="s">
        <v>812</v>
      </c>
      <c r="AV296" s="12" t="s">
        <v>812</v>
      </c>
      <c r="AW296" s="12" t="s">
        <v>765</v>
      </c>
      <c r="AX296" s="12" t="s">
        <v>803</v>
      </c>
      <c r="AY296" s="229" t="s">
        <v>874</v>
      </c>
    </row>
    <row r="297" spans="2:65" s="14" customFormat="1">
      <c r="B297" s="265"/>
      <c r="C297" s="266"/>
      <c r="D297" s="215" t="s">
        <v>886</v>
      </c>
      <c r="E297" s="277" t="s">
        <v>801</v>
      </c>
      <c r="F297" s="278" t="s">
        <v>1884</v>
      </c>
      <c r="G297" s="266"/>
      <c r="H297" s="279">
        <v>90</v>
      </c>
      <c r="I297" s="270"/>
      <c r="J297" s="266"/>
      <c r="K297" s="266"/>
      <c r="L297" s="271"/>
      <c r="M297" s="272"/>
      <c r="N297" s="273"/>
      <c r="O297" s="273"/>
      <c r="P297" s="273"/>
      <c r="Q297" s="273"/>
      <c r="R297" s="273"/>
      <c r="S297" s="273"/>
      <c r="T297" s="274"/>
      <c r="AT297" s="275" t="s">
        <v>886</v>
      </c>
      <c r="AU297" s="275" t="s">
        <v>812</v>
      </c>
      <c r="AV297" s="14" t="s">
        <v>882</v>
      </c>
      <c r="AW297" s="14" t="s">
        <v>765</v>
      </c>
      <c r="AX297" s="14" t="s">
        <v>810</v>
      </c>
      <c r="AY297" s="275" t="s">
        <v>874</v>
      </c>
    </row>
    <row r="298" spans="2:65" s="11" customFormat="1" ht="37.35" customHeight="1">
      <c r="B298" s="186"/>
      <c r="C298" s="187"/>
      <c r="D298" s="188" t="s">
        <v>802</v>
      </c>
      <c r="E298" s="189" t="s">
        <v>902</v>
      </c>
      <c r="F298" s="189" t="s">
        <v>903</v>
      </c>
      <c r="G298" s="187"/>
      <c r="H298" s="187"/>
      <c r="I298" s="190"/>
      <c r="J298" s="191">
        <f>BK298</f>
        <v>0</v>
      </c>
      <c r="K298" s="187"/>
      <c r="L298" s="192"/>
      <c r="M298" s="193"/>
      <c r="N298" s="194"/>
      <c r="O298" s="194"/>
      <c r="P298" s="195">
        <f>P299</f>
        <v>0</v>
      </c>
      <c r="Q298" s="194"/>
      <c r="R298" s="195">
        <f>R299</f>
        <v>4.3470000000000002E-3</v>
      </c>
      <c r="S298" s="194"/>
      <c r="T298" s="196">
        <f>T299</f>
        <v>0</v>
      </c>
      <c r="AR298" s="197" t="s">
        <v>892</v>
      </c>
      <c r="AT298" s="198" t="s">
        <v>802</v>
      </c>
      <c r="AU298" s="198" t="s">
        <v>803</v>
      </c>
      <c r="AY298" s="197" t="s">
        <v>874</v>
      </c>
      <c r="BK298" s="199">
        <f>BK299</f>
        <v>0</v>
      </c>
    </row>
    <row r="299" spans="2:65" s="11" customFormat="1" ht="19.899999999999999" customHeight="1">
      <c r="B299" s="186"/>
      <c r="C299" s="187"/>
      <c r="D299" s="200" t="s">
        <v>802</v>
      </c>
      <c r="E299" s="201" t="s">
        <v>538</v>
      </c>
      <c r="F299" s="201" t="s">
        <v>539</v>
      </c>
      <c r="G299" s="187"/>
      <c r="H299" s="187"/>
      <c r="I299" s="190"/>
      <c r="J299" s="202">
        <f>BK299</f>
        <v>0</v>
      </c>
      <c r="K299" s="187"/>
      <c r="L299" s="192"/>
      <c r="M299" s="193"/>
      <c r="N299" s="194"/>
      <c r="O299" s="194"/>
      <c r="P299" s="195">
        <f>SUM(P300:P307)</f>
        <v>0</v>
      </c>
      <c r="Q299" s="194"/>
      <c r="R299" s="195">
        <f>SUM(R300:R307)</f>
        <v>4.3470000000000002E-3</v>
      </c>
      <c r="S299" s="194"/>
      <c r="T299" s="196">
        <f>SUM(T300:T307)</f>
        <v>0</v>
      </c>
      <c r="AR299" s="197" t="s">
        <v>892</v>
      </c>
      <c r="AT299" s="198" t="s">
        <v>802</v>
      </c>
      <c r="AU299" s="198" t="s">
        <v>810</v>
      </c>
      <c r="AY299" s="197" t="s">
        <v>874</v>
      </c>
      <c r="BK299" s="199">
        <f>SUM(BK300:BK307)</f>
        <v>0</v>
      </c>
    </row>
    <row r="300" spans="2:65" s="1" customFormat="1" ht="22.5" customHeight="1">
      <c r="B300" s="42"/>
      <c r="C300" s="203" t="s">
        <v>1056</v>
      </c>
      <c r="D300" s="203" t="s">
        <v>877</v>
      </c>
      <c r="E300" s="204" t="s">
        <v>540</v>
      </c>
      <c r="F300" s="205" t="s">
        <v>541</v>
      </c>
      <c r="G300" s="206" t="s">
        <v>925</v>
      </c>
      <c r="H300" s="207">
        <v>4.5</v>
      </c>
      <c r="I300" s="208"/>
      <c r="J300" s="209">
        <f>ROUND(I300*H300,2)</f>
        <v>0</v>
      </c>
      <c r="K300" s="205" t="s">
        <v>801</v>
      </c>
      <c r="L300" s="62"/>
      <c r="M300" s="210" t="s">
        <v>801</v>
      </c>
      <c r="N300" s="211" t="s">
        <v>773</v>
      </c>
      <c r="O300" s="43"/>
      <c r="P300" s="212">
        <f>O300*H300</f>
        <v>0</v>
      </c>
      <c r="Q300" s="212">
        <v>0</v>
      </c>
      <c r="R300" s="212">
        <f>Q300*H300</f>
        <v>0</v>
      </c>
      <c r="S300" s="212">
        <v>0</v>
      </c>
      <c r="T300" s="213">
        <f>S300*H300</f>
        <v>0</v>
      </c>
      <c r="AR300" s="24" t="s">
        <v>910</v>
      </c>
      <c r="AT300" s="24" t="s">
        <v>877</v>
      </c>
      <c r="AU300" s="24" t="s">
        <v>812</v>
      </c>
      <c r="AY300" s="24" t="s">
        <v>874</v>
      </c>
      <c r="BE300" s="214">
        <f>IF(N300="základní",J300,0)</f>
        <v>0</v>
      </c>
      <c r="BF300" s="214">
        <f>IF(N300="snížená",J300,0)</f>
        <v>0</v>
      </c>
      <c r="BG300" s="214">
        <f>IF(N300="zákl. přenesená",J300,0)</f>
        <v>0</v>
      </c>
      <c r="BH300" s="214">
        <f>IF(N300="sníž. přenesená",J300,0)</f>
        <v>0</v>
      </c>
      <c r="BI300" s="214">
        <f>IF(N300="nulová",J300,0)</f>
        <v>0</v>
      </c>
      <c r="BJ300" s="24" t="s">
        <v>810</v>
      </c>
      <c r="BK300" s="214">
        <f>ROUND(I300*H300,2)</f>
        <v>0</v>
      </c>
      <c r="BL300" s="24" t="s">
        <v>910</v>
      </c>
      <c r="BM300" s="24" t="s">
        <v>542</v>
      </c>
    </row>
    <row r="301" spans="2:65" s="1" customFormat="1">
      <c r="B301" s="42"/>
      <c r="C301" s="64"/>
      <c r="D301" s="215" t="s">
        <v>884</v>
      </c>
      <c r="E301" s="64"/>
      <c r="F301" s="216" t="s">
        <v>541</v>
      </c>
      <c r="G301" s="64"/>
      <c r="H301" s="64"/>
      <c r="I301" s="171"/>
      <c r="J301" s="64"/>
      <c r="K301" s="64"/>
      <c r="L301" s="62"/>
      <c r="M301" s="217"/>
      <c r="N301" s="43"/>
      <c r="O301" s="43"/>
      <c r="P301" s="43"/>
      <c r="Q301" s="43"/>
      <c r="R301" s="43"/>
      <c r="S301" s="43"/>
      <c r="T301" s="79"/>
      <c r="AT301" s="24" t="s">
        <v>884</v>
      </c>
      <c r="AU301" s="24" t="s">
        <v>812</v>
      </c>
    </row>
    <row r="302" spans="2:65" s="1" customFormat="1" ht="27">
      <c r="B302" s="42"/>
      <c r="C302" s="64"/>
      <c r="D302" s="215" t="s">
        <v>913</v>
      </c>
      <c r="E302" s="64"/>
      <c r="F302" s="231" t="s">
        <v>1848</v>
      </c>
      <c r="G302" s="64"/>
      <c r="H302" s="64"/>
      <c r="I302" s="171"/>
      <c r="J302" s="64"/>
      <c r="K302" s="64"/>
      <c r="L302" s="62"/>
      <c r="M302" s="217"/>
      <c r="N302" s="43"/>
      <c r="O302" s="43"/>
      <c r="P302" s="43"/>
      <c r="Q302" s="43"/>
      <c r="R302" s="43"/>
      <c r="S302" s="43"/>
      <c r="T302" s="79"/>
      <c r="AT302" s="24" t="s">
        <v>913</v>
      </c>
      <c r="AU302" s="24" t="s">
        <v>812</v>
      </c>
    </row>
    <row r="303" spans="2:65" s="12" customFormat="1">
      <c r="B303" s="218"/>
      <c r="C303" s="219"/>
      <c r="D303" s="220" t="s">
        <v>886</v>
      </c>
      <c r="E303" s="221" t="s">
        <v>801</v>
      </c>
      <c r="F303" s="222" t="s">
        <v>543</v>
      </c>
      <c r="G303" s="219"/>
      <c r="H303" s="223">
        <v>4.5</v>
      </c>
      <c r="I303" s="224"/>
      <c r="J303" s="219"/>
      <c r="K303" s="219"/>
      <c r="L303" s="225"/>
      <c r="M303" s="226"/>
      <c r="N303" s="227"/>
      <c r="O303" s="227"/>
      <c r="P303" s="227"/>
      <c r="Q303" s="227"/>
      <c r="R303" s="227"/>
      <c r="S303" s="227"/>
      <c r="T303" s="228"/>
      <c r="AT303" s="229" t="s">
        <v>886</v>
      </c>
      <c r="AU303" s="229" t="s">
        <v>812</v>
      </c>
      <c r="AV303" s="12" t="s">
        <v>812</v>
      </c>
      <c r="AW303" s="12" t="s">
        <v>765</v>
      </c>
      <c r="AX303" s="12" t="s">
        <v>810</v>
      </c>
      <c r="AY303" s="229" t="s">
        <v>874</v>
      </c>
    </row>
    <row r="304" spans="2:65" s="1" customFormat="1" ht="22.5" customHeight="1">
      <c r="B304" s="42"/>
      <c r="C304" s="232" t="s">
        <v>1059</v>
      </c>
      <c r="D304" s="232" t="s">
        <v>902</v>
      </c>
      <c r="E304" s="233" t="s">
        <v>544</v>
      </c>
      <c r="F304" s="234" t="s">
        <v>545</v>
      </c>
      <c r="G304" s="235" t="s">
        <v>925</v>
      </c>
      <c r="H304" s="236">
        <v>4.7249999999999996</v>
      </c>
      <c r="I304" s="237"/>
      <c r="J304" s="238">
        <f>ROUND(I304*H304,2)</f>
        <v>0</v>
      </c>
      <c r="K304" s="234" t="s">
        <v>881</v>
      </c>
      <c r="L304" s="239"/>
      <c r="M304" s="240" t="s">
        <v>801</v>
      </c>
      <c r="N304" s="241" t="s">
        <v>773</v>
      </c>
      <c r="O304" s="43"/>
      <c r="P304" s="212">
        <f>O304*H304</f>
        <v>0</v>
      </c>
      <c r="Q304" s="212">
        <v>9.2000000000000003E-4</v>
      </c>
      <c r="R304" s="212">
        <f>Q304*H304</f>
        <v>4.3470000000000002E-3</v>
      </c>
      <c r="S304" s="212">
        <v>0</v>
      </c>
      <c r="T304" s="213">
        <f>S304*H304</f>
        <v>0</v>
      </c>
      <c r="AR304" s="24" t="s">
        <v>932</v>
      </c>
      <c r="AT304" s="24" t="s">
        <v>902</v>
      </c>
      <c r="AU304" s="24" t="s">
        <v>812</v>
      </c>
      <c r="AY304" s="24" t="s">
        <v>874</v>
      </c>
      <c r="BE304" s="214">
        <f>IF(N304="základní",J304,0)</f>
        <v>0</v>
      </c>
      <c r="BF304" s="214">
        <f>IF(N304="snížená",J304,0)</f>
        <v>0</v>
      </c>
      <c r="BG304" s="214">
        <f>IF(N304="zákl. přenesená",J304,0)</f>
        <v>0</v>
      </c>
      <c r="BH304" s="214">
        <f>IF(N304="sníž. přenesená",J304,0)</f>
        <v>0</v>
      </c>
      <c r="BI304" s="214">
        <f>IF(N304="nulová",J304,0)</f>
        <v>0</v>
      </c>
      <c r="BJ304" s="24" t="s">
        <v>810</v>
      </c>
      <c r="BK304" s="214">
        <f>ROUND(I304*H304,2)</f>
        <v>0</v>
      </c>
      <c r="BL304" s="24" t="s">
        <v>910</v>
      </c>
      <c r="BM304" s="24" t="s">
        <v>546</v>
      </c>
    </row>
    <row r="305" spans="2:51" s="1" customFormat="1" ht="27">
      <c r="B305" s="42"/>
      <c r="C305" s="64"/>
      <c r="D305" s="215" t="s">
        <v>884</v>
      </c>
      <c r="E305" s="64"/>
      <c r="F305" s="216" t="s">
        <v>547</v>
      </c>
      <c r="G305" s="64"/>
      <c r="H305" s="64"/>
      <c r="I305" s="171"/>
      <c r="J305" s="64"/>
      <c r="K305" s="64"/>
      <c r="L305" s="62"/>
      <c r="M305" s="217"/>
      <c r="N305" s="43"/>
      <c r="O305" s="43"/>
      <c r="P305" s="43"/>
      <c r="Q305" s="43"/>
      <c r="R305" s="43"/>
      <c r="S305" s="43"/>
      <c r="T305" s="79"/>
      <c r="AT305" s="24" t="s">
        <v>884</v>
      </c>
      <c r="AU305" s="24" t="s">
        <v>812</v>
      </c>
    </row>
    <row r="306" spans="2:51" s="1" customFormat="1" ht="27">
      <c r="B306" s="42"/>
      <c r="C306" s="64"/>
      <c r="D306" s="215" t="s">
        <v>913</v>
      </c>
      <c r="E306" s="64"/>
      <c r="F306" s="231" t="s">
        <v>548</v>
      </c>
      <c r="G306" s="64"/>
      <c r="H306" s="64"/>
      <c r="I306" s="171"/>
      <c r="J306" s="64"/>
      <c r="K306" s="64"/>
      <c r="L306" s="62"/>
      <c r="M306" s="217"/>
      <c r="N306" s="43"/>
      <c r="O306" s="43"/>
      <c r="P306" s="43"/>
      <c r="Q306" s="43"/>
      <c r="R306" s="43"/>
      <c r="S306" s="43"/>
      <c r="T306" s="79"/>
      <c r="AT306" s="24" t="s">
        <v>913</v>
      </c>
      <c r="AU306" s="24" t="s">
        <v>812</v>
      </c>
    </row>
    <row r="307" spans="2:51" s="12" customFormat="1">
      <c r="B307" s="218"/>
      <c r="C307" s="219"/>
      <c r="D307" s="215" t="s">
        <v>886</v>
      </c>
      <c r="E307" s="243" t="s">
        <v>801</v>
      </c>
      <c r="F307" s="244" t="s">
        <v>549</v>
      </c>
      <c r="G307" s="219"/>
      <c r="H307" s="245">
        <v>4.7249999999999996</v>
      </c>
      <c r="I307" s="224"/>
      <c r="J307" s="219"/>
      <c r="K307" s="219"/>
      <c r="L307" s="225"/>
      <c r="M307" s="246"/>
      <c r="N307" s="247"/>
      <c r="O307" s="247"/>
      <c r="P307" s="247"/>
      <c r="Q307" s="247"/>
      <c r="R307" s="247"/>
      <c r="S307" s="247"/>
      <c r="T307" s="248"/>
      <c r="AT307" s="229" t="s">
        <v>886</v>
      </c>
      <c r="AU307" s="229" t="s">
        <v>812</v>
      </c>
      <c r="AV307" s="12" t="s">
        <v>812</v>
      </c>
      <c r="AW307" s="12" t="s">
        <v>765</v>
      </c>
      <c r="AX307" s="12" t="s">
        <v>810</v>
      </c>
      <c r="AY307" s="229" t="s">
        <v>874</v>
      </c>
    </row>
    <row r="308" spans="2:51" s="1" customFormat="1" ht="6.95" customHeight="1">
      <c r="B308" s="57"/>
      <c r="C308" s="58"/>
      <c r="D308" s="58"/>
      <c r="E308" s="58"/>
      <c r="F308" s="58"/>
      <c r="G308" s="58"/>
      <c r="H308" s="58"/>
      <c r="I308" s="146"/>
      <c r="J308" s="58"/>
      <c r="K308" s="58"/>
      <c r="L308" s="62"/>
    </row>
  </sheetData>
  <sheetProtection password="CC35" sheet="1" objects="1" scenarios="1" formatCells="0" formatColumns="0" formatRows="0" sort="0" autoFilter="0"/>
  <autoFilter ref="C94:K307"/>
  <mergeCells count="12">
    <mergeCell ref="E47:H47"/>
    <mergeCell ref="E83:H83"/>
    <mergeCell ref="G1:H1"/>
    <mergeCell ref="L2:V2"/>
    <mergeCell ref="E49:H49"/>
    <mergeCell ref="E51:H51"/>
    <mergeCell ref="E85:H85"/>
    <mergeCell ref="E87:H87"/>
    <mergeCell ref="E7:H7"/>
    <mergeCell ref="E9:H9"/>
    <mergeCell ref="E11:H11"/>
    <mergeCell ref="E26:H26"/>
  </mergeCells>
  <phoneticPr fontId="52" type="noConversion"/>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30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1"/>
      <c r="B1" s="121"/>
      <c r="C1" s="121"/>
      <c r="D1" s="122" t="s">
        <v>719</v>
      </c>
      <c r="E1" s="121"/>
      <c r="F1" s="123" t="s">
        <v>837</v>
      </c>
      <c r="G1" s="399" t="s">
        <v>838</v>
      </c>
      <c r="H1" s="399"/>
      <c r="I1" s="124"/>
      <c r="J1" s="123" t="s">
        <v>839</v>
      </c>
      <c r="K1" s="122" t="s">
        <v>840</v>
      </c>
      <c r="L1" s="123" t="s">
        <v>841</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5"/>
      <c r="M2" s="365"/>
      <c r="N2" s="365"/>
      <c r="O2" s="365"/>
      <c r="P2" s="365"/>
      <c r="Q2" s="365"/>
      <c r="R2" s="365"/>
      <c r="S2" s="365"/>
      <c r="T2" s="365"/>
      <c r="U2" s="365"/>
      <c r="V2" s="365"/>
      <c r="AT2" s="24" t="s">
        <v>830</v>
      </c>
    </row>
    <row r="3" spans="1:70" ht="6.95" customHeight="1">
      <c r="B3" s="25"/>
      <c r="C3" s="26"/>
      <c r="D3" s="26"/>
      <c r="E3" s="26"/>
      <c r="F3" s="26"/>
      <c r="G3" s="26"/>
      <c r="H3" s="26"/>
      <c r="I3" s="125"/>
      <c r="J3" s="26"/>
      <c r="K3" s="27"/>
      <c r="AT3" s="24" t="s">
        <v>812</v>
      </c>
    </row>
    <row r="4" spans="1:70" ht="36.950000000000003" customHeight="1">
      <c r="B4" s="28"/>
      <c r="C4" s="29"/>
      <c r="D4" s="30" t="s">
        <v>842</v>
      </c>
      <c r="E4" s="29"/>
      <c r="F4" s="29"/>
      <c r="G4" s="29"/>
      <c r="H4" s="29"/>
      <c r="I4" s="126"/>
      <c r="J4" s="29"/>
      <c r="K4" s="31"/>
      <c r="M4" s="32" t="s">
        <v>730</v>
      </c>
      <c r="AT4" s="24" t="s">
        <v>724</v>
      </c>
    </row>
    <row r="5" spans="1:70" ht="6.95" customHeight="1">
      <c r="B5" s="28"/>
      <c r="C5" s="29"/>
      <c r="D5" s="29"/>
      <c r="E5" s="29"/>
      <c r="F5" s="29"/>
      <c r="G5" s="29"/>
      <c r="H5" s="29"/>
      <c r="I5" s="126"/>
      <c r="J5" s="29"/>
      <c r="K5" s="31"/>
    </row>
    <row r="6" spans="1:70" ht="15">
      <c r="B6" s="28"/>
      <c r="C6" s="29"/>
      <c r="D6" s="37" t="s">
        <v>736</v>
      </c>
      <c r="E6" s="29"/>
      <c r="F6" s="29"/>
      <c r="G6" s="29"/>
      <c r="H6" s="29"/>
      <c r="I6" s="126"/>
      <c r="J6" s="29"/>
      <c r="K6" s="31"/>
    </row>
    <row r="7" spans="1:70" ht="22.5" customHeight="1">
      <c r="B7" s="28"/>
      <c r="C7" s="29"/>
      <c r="D7" s="29"/>
      <c r="E7" s="400" t="str">
        <f ca="1">'Rekapitulace stavby'!K6</f>
        <v>ČOV Olomouc - Rekonstrukce dmýcharny včetně rozvodny</v>
      </c>
      <c r="F7" s="405"/>
      <c r="G7" s="405"/>
      <c r="H7" s="405"/>
      <c r="I7" s="126"/>
      <c r="J7" s="29"/>
      <c r="K7" s="31"/>
    </row>
    <row r="8" spans="1:70" ht="15">
      <c r="B8" s="28"/>
      <c r="C8" s="29"/>
      <c r="D8" s="37" t="s">
        <v>843</v>
      </c>
      <c r="E8" s="29"/>
      <c r="F8" s="29"/>
      <c r="G8" s="29"/>
      <c r="H8" s="29"/>
      <c r="I8" s="126"/>
      <c r="J8" s="29"/>
      <c r="K8" s="31"/>
    </row>
    <row r="9" spans="1:70" s="1" customFormat="1" ht="22.5" customHeight="1">
      <c r="B9" s="42"/>
      <c r="C9" s="43"/>
      <c r="D9" s="43"/>
      <c r="E9" s="400" t="s">
        <v>1831</v>
      </c>
      <c r="F9" s="401"/>
      <c r="G9" s="401"/>
      <c r="H9" s="401"/>
      <c r="I9" s="127"/>
      <c r="J9" s="43"/>
      <c r="K9" s="46"/>
    </row>
    <row r="10" spans="1:70" s="1" customFormat="1" ht="15">
      <c r="B10" s="42"/>
      <c r="C10" s="43"/>
      <c r="D10" s="37" t="s">
        <v>845</v>
      </c>
      <c r="E10" s="43"/>
      <c r="F10" s="43"/>
      <c r="G10" s="43"/>
      <c r="H10" s="43"/>
      <c r="I10" s="127"/>
      <c r="J10" s="43"/>
      <c r="K10" s="46"/>
    </row>
    <row r="11" spans="1:70" s="1" customFormat="1" ht="36.950000000000003" customHeight="1">
      <c r="B11" s="42"/>
      <c r="C11" s="43"/>
      <c r="D11" s="43"/>
      <c r="E11" s="402" t="s">
        <v>550</v>
      </c>
      <c r="F11" s="401"/>
      <c r="G11" s="401"/>
      <c r="H11" s="401"/>
      <c r="I11" s="127"/>
      <c r="J11" s="43"/>
      <c r="K11" s="46"/>
    </row>
    <row r="12" spans="1:70" s="1" customFormat="1">
      <c r="B12" s="42"/>
      <c r="C12" s="43"/>
      <c r="D12" s="43"/>
      <c r="E12" s="43"/>
      <c r="F12" s="43"/>
      <c r="G12" s="43"/>
      <c r="H12" s="43"/>
      <c r="I12" s="127"/>
      <c r="J12" s="43"/>
      <c r="K12" s="46"/>
    </row>
    <row r="13" spans="1:70" s="1" customFormat="1" ht="14.45" customHeight="1">
      <c r="B13" s="42"/>
      <c r="C13" s="43"/>
      <c r="D13" s="37" t="s">
        <v>739</v>
      </c>
      <c r="E13" s="43"/>
      <c r="F13" s="35" t="s">
        <v>740</v>
      </c>
      <c r="G13" s="43"/>
      <c r="H13" s="43"/>
      <c r="I13" s="128" t="s">
        <v>741</v>
      </c>
      <c r="J13" s="35" t="s">
        <v>742</v>
      </c>
      <c r="K13" s="46"/>
    </row>
    <row r="14" spans="1:70" s="1" customFormat="1" ht="14.45" customHeight="1">
      <c r="B14" s="42"/>
      <c r="C14" s="43"/>
      <c r="D14" s="37" t="s">
        <v>743</v>
      </c>
      <c r="E14" s="43"/>
      <c r="F14" s="35" t="s">
        <v>744</v>
      </c>
      <c r="G14" s="43"/>
      <c r="H14" s="43"/>
      <c r="I14" s="128" t="s">
        <v>745</v>
      </c>
      <c r="J14" s="129" t="str">
        <f ca="1">'Rekapitulace stavby'!AN8</f>
        <v>28.6.2016</v>
      </c>
      <c r="K14" s="46"/>
    </row>
    <row r="15" spans="1:70" s="1" customFormat="1" ht="21.75" customHeight="1">
      <c r="B15" s="42"/>
      <c r="C15" s="43"/>
      <c r="D15" s="43"/>
      <c r="E15" s="43"/>
      <c r="F15" s="43"/>
      <c r="G15" s="43"/>
      <c r="H15" s="43"/>
      <c r="I15" s="130" t="s">
        <v>750</v>
      </c>
      <c r="J15" s="39" t="s">
        <v>751</v>
      </c>
      <c r="K15" s="46"/>
    </row>
    <row r="16" spans="1:70" s="1" customFormat="1" ht="14.45" customHeight="1">
      <c r="B16" s="42"/>
      <c r="C16" s="43"/>
      <c r="D16" s="37" t="s">
        <v>753</v>
      </c>
      <c r="E16" s="43"/>
      <c r="F16" s="43"/>
      <c r="G16" s="43"/>
      <c r="H16" s="43"/>
      <c r="I16" s="128" t="s">
        <v>754</v>
      </c>
      <c r="J16" s="35" t="s">
        <v>755</v>
      </c>
      <c r="K16" s="46"/>
    </row>
    <row r="17" spans="2:11" s="1" customFormat="1" ht="18" customHeight="1">
      <c r="B17" s="42"/>
      <c r="C17" s="43"/>
      <c r="D17" s="43"/>
      <c r="E17" s="35" t="s">
        <v>756</v>
      </c>
      <c r="F17" s="43"/>
      <c r="G17" s="43"/>
      <c r="H17" s="43"/>
      <c r="I17" s="128" t="s">
        <v>757</v>
      </c>
      <c r="J17" s="35" t="s">
        <v>758</v>
      </c>
      <c r="K17" s="46"/>
    </row>
    <row r="18" spans="2:11" s="1" customFormat="1" ht="6.95" customHeight="1">
      <c r="B18" s="42"/>
      <c r="C18" s="43"/>
      <c r="D18" s="43"/>
      <c r="E18" s="43"/>
      <c r="F18" s="43"/>
      <c r="G18" s="43"/>
      <c r="H18" s="43"/>
      <c r="I18" s="127"/>
      <c r="J18" s="43"/>
      <c r="K18" s="46"/>
    </row>
    <row r="19" spans="2:11" s="1" customFormat="1" ht="14.45" customHeight="1">
      <c r="B19" s="42"/>
      <c r="C19" s="43"/>
      <c r="D19" s="37" t="s">
        <v>759</v>
      </c>
      <c r="E19" s="43"/>
      <c r="F19" s="43"/>
      <c r="G19" s="43"/>
      <c r="H19" s="43"/>
      <c r="I19" s="128" t="s">
        <v>754</v>
      </c>
      <c r="J19" s="35" t="str">
        <f ca="1">IF('Rekapitulace stavby'!AN13="Vyplň údaj","",IF('Rekapitulace stavby'!AN13="","",'Rekapitulace stavby'!AN13))</f>
        <v/>
      </c>
      <c r="K19" s="46"/>
    </row>
    <row r="20" spans="2:11" s="1" customFormat="1" ht="18" customHeight="1">
      <c r="B20" s="42"/>
      <c r="C20" s="43"/>
      <c r="D20" s="43"/>
      <c r="E20" s="35" t="str">
        <f ca="1">IF('Rekapitulace stavby'!E14="Vyplň údaj","",IF('Rekapitulace stavby'!E14="","",'Rekapitulace stavby'!E14))</f>
        <v/>
      </c>
      <c r="F20" s="43"/>
      <c r="G20" s="43"/>
      <c r="H20" s="43"/>
      <c r="I20" s="128" t="s">
        <v>757</v>
      </c>
      <c r="J20" s="35" t="str">
        <f ca="1">IF('Rekapitulace stavby'!AN14="Vyplň údaj","",IF('Rekapitulace stavby'!AN14="","",'Rekapitulace stavby'!AN14))</f>
        <v/>
      </c>
      <c r="K20" s="46"/>
    </row>
    <row r="21" spans="2:11" s="1" customFormat="1" ht="6.95" customHeight="1">
      <c r="B21" s="42"/>
      <c r="C21" s="43"/>
      <c r="D21" s="43"/>
      <c r="E21" s="43"/>
      <c r="F21" s="43"/>
      <c r="G21" s="43"/>
      <c r="H21" s="43"/>
      <c r="I21" s="127"/>
      <c r="J21" s="43"/>
      <c r="K21" s="46"/>
    </row>
    <row r="22" spans="2:11" s="1" customFormat="1" ht="14.45" customHeight="1">
      <c r="B22" s="42"/>
      <c r="C22" s="43"/>
      <c r="D22" s="37" t="s">
        <v>761</v>
      </c>
      <c r="E22" s="43"/>
      <c r="F22" s="43"/>
      <c r="G22" s="43"/>
      <c r="H22" s="43"/>
      <c r="I22" s="128" t="s">
        <v>754</v>
      </c>
      <c r="J22" s="35" t="s">
        <v>762</v>
      </c>
      <c r="K22" s="46"/>
    </row>
    <row r="23" spans="2:11" s="1" customFormat="1" ht="18" customHeight="1">
      <c r="B23" s="42"/>
      <c r="C23" s="43"/>
      <c r="D23" s="43"/>
      <c r="E23" s="35" t="s">
        <v>763</v>
      </c>
      <c r="F23" s="43"/>
      <c r="G23" s="43"/>
      <c r="H23" s="43"/>
      <c r="I23" s="128" t="s">
        <v>757</v>
      </c>
      <c r="J23" s="35" t="s">
        <v>764</v>
      </c>
      <c r="K23" s="46"/>
    </row>
    <row r="24" spans="2:11" s="1" customFormat="1" ht="6.95" customHeight="1">
      <c r="B24" s="42"/>
      <c r="C24" s="43"/>
      <c r="D24" s="43"/>
      <c r="E24" s="43"/>
      <c r="F24" s="43"/>
      <c r="G24" s="43"/>
      <c r="H24" s="43"/>
      <c r="I24" s="127"/>
      <c r="J24" s="43"/>
      <c r="K24" s="46"/>
    </row>
    <row r="25" spans="2:11" s="1" customFormat="1" ht="14.45" customHeight="1">
      <c r="B25" s="42"/>
      <c r="C25" s="43"/>
      <c r="D25" s="37" t="s">
        <v>766</v>
      </c>
      <c r="E25" s="43"/>
      <c r="F25" s="43"/>
      <c r="G25" s="43"/>
      <c r="H25" s="43"/>
      <c r="I25" s="127"/>
      <c r="J25" s="43"/>
      <c r="K25" s="46"/>
    </row>
    <row r="26" spans="2:11" s="7" customFormat="1" ht="120" customHeight="1">
      <c r="B26" s="131"/>
      <c r="C26" s="132"/>
      <c r="D26" s="132"/>
      <c r="E26" s="396" t="s">
        <v>847</v>
      </c>
      <c r="F26" s="396"/>
      <c r="G26" s="396"/>
      <c r="H26" s="396"/>
      <c r="I26" s="133"/>
      <c r="J26" s="132"/>
      <c r="K26" s="134"/>
    </row>
    <row r="27" spans="2:11" s="1" customFormat="1" ht="6.95" customHeight="1">
      <c r="B27" s="42"/>
      <c r="C27" s="43"/>
      <c r="D27" s="43"/>
      <c r="E27" s="43"/>
      <c r="F27" s="43"/>
      <c r="G27" s="43"/>
      <c r="H27" s="43"/>
      <c r="I27" s="127"/>
      <c r="J27" s="43"/>
      <c r="K27" s="46"/>
    </row>
    <row r="28" spans="2:11" s="1" customFormat="1" ht="6.95" customHeight="1">
      <c r="B28" s="42"/>
      <c r="C28" s="43"/>
      <c r="D28" s="85"/>
      <c r="E28" s="85"/>
      <c r="F28" s="85"/>
      <c r="G28" s="85"/>
      <c r="H28" s="85"/>
      <c r="I28" s="135"/>
      <c r="J28" s="85"/>
      <c r="K28" s="136"/>
    </row>
    <row r="29" spans="2:11" s="1" customFormat="1" ht="25.35" customHeight="1">
      <c r="B29" s="42"/>
      <c r="C29" s="43"/>
      <c r="D29" s="137" t="s">
        <v>768</v>
      </c>
      <c r="E29" s="43"/>
      <c r="F29" s="43"/>
      <c r="G29" s="43"/>
      <c r="H29" s="43"/>
      <c r="I29" s="127"/>
      <c r="J29" s="138">
        <f>ROUND(J91,2)</f>
        <v>0</v>
      </c>
      <c r="K29" s="46"/>
    </row>
    <row r="30" spans="2:11" s="1" customFormat="1" ht="6.95" customHeight="1">
      <c r="B30" s="42"/>
      <c r="C30" s="43"/>
      <c r="D30" s="85"/>
      <c r="E30" s="85"/>
      <c r="F30" s="85"/>
      <c r="G30" s="85"/>
      <c r="H30" s="85"/>
      <c r="I30" s="135"/>
      <c r="J30" s="85"/>
      <c r="K30" s="136"/>
    </row>
    <row r="31" spans="2:11" s="1" customFormat="1" ht="14.45" customHeight="1">
      <c r="B31" s="42"/>
      <c r="C31" s="43"/>
      <c r="D31" s="43"/>
      <c r="E31" s="43"/>
      <c r="F31" s="47" t="s">
        <v>770</v>
      </c>
      <c r="G31" s="43"/>
      <c r="H31" s="43"/>
      <c r="I31" s="139" t="s">
        <v>769</v>
      </c>
      <c r="J31" s="47" t="s">
        <v>771</v>
      </c>
      <c r="K31" s="46"/>
    </row>
    <row r="32" spans="2:11" s="1" customFormat="1" ht="14.45" customHeight="1">
      <c r="B32" s="42"/>
      <c r="C32" s="43"/>
      <c r="D32" s="50" t="s">
        <v>772</v>
      </c>
      <c r="E32" s="50" t="s">
        <v>773</v>
      </c>
      <c r="F32" s="140">
        <f>ROUND(SUM(BE91:BE306), 2)</f>
        <v>0</v>
      </c>
      <c r="G32" s="43"/>
      <c r="H32" s="43"/>
      <c r="I32" s="141">
        <v>0.21</v>
      </c>
      <c r="J32" s="140">
        <f>ROUND(ROUND((SUM(BE91:BE306)), 2)*I32, 2)</f>
        <v>0</v>
      </c>
      <c r="K32" s="46"/>
    </row>
    <row r="33" spans="2:11" s="1" customFormat="1" ht="14.45" customHeight="1">
      <c r="B33" s="42"/>
      <c r="C33" s="43"/>
      <c r="D33" s="43"/>
      <c r="E33" s="50" t="s">
        <v>774</v>
      </c>
      <c r="F33" s="140">
        <f>ROUND(SUM(BF91:BF306), 2)</f>
        <v>0</v>
      </c>
      <c r="G33" s="43"/>
      <c r="H33" s="43"/>
      <c r="I33" s="141">
        <v>0.15</v>
      </c>
      <c r="J33" s="140">
        <f>ROUND(ROUND((SUM(BF91:BF306)), 2)*I33, 2)</f>
        <v>0</v>
      </c>
      <c r="K33" s="46"/>
    </row>
    <row r="34" spans="2:11" s="1" customFormat="1" ht="14.45" hidden="1" customHeight="1">
      <c r="B34" s="42"/>
      <c r="C34" s="43"/>
      <c r="D34" s="43"/>
      <c r="E34" s="50" t="s">
        <v>775</v>
      </c>
      <c r="F34" s="140">
        <f>ROUND(SUM(BG91:BG306), 2)</f>
        <v>0</v>
      </c>
      <c r="G34" s="43"/>
      <c r="H34" s="43"/>
      <c r="I34" s="141">
        <v>0.21</v>
      </c>
      <c r="J34" s="140">
        <v>0</v>
      </c>
      <c r="K34" s="46"/>
    </row>
    <row r="35" spans="2:11" s="1" customFormat="1" ht="14.45" hidden="1" customHeight="1">
      <c r="B35" s="42"/>
      <c r="C35" s="43"/>
      <c r="D35" s="43"/>
      <c r="E35" s="50" t="s">
        <v>776</v>
      </c>
      <c r="F35" s="140">
        <f>ROUND(SUM(BH91:BH306), 2)</f>
        <v>0</v>
      </c>
      <c r="G35" s="43"/>
      <c r="H35" s="43"/>
      <c r="I35" s="141">
        <v>0.15</v>
      </c>
      <c r="J35" s="140">
        <v>0</v>
      </c>
      <c r="K35" s="46"/>
    </row>
    <row r="36" spans="2:11" s="1" customFormat="1" ht="14.45" hidden="1" customHeight="1">
      <c r="B36" s="42"/>
      <c r="C36" s="43"/>
      <c r="D36" s="43"/>
      <c r="E36" s="50" t="s">
        <v>777</v>
      </c>
      <c r="F36" s="140">
        <f>ROUND(SUM(BI91:BI306), 2)</f>
        <v>0</v>
      </c>
      <c r="G36" s="43"/>
      <c r="H36" s="43"/>
      <c r="I36" s="141">
        <v>0</v>
      </c>
      <c r="J36" s="140">
        <v>0</v>
      </c>
      <c r="K36" s="46"/>
    </row>
    <row r="37" spans="2:11" s="1" customFormat="1" ht="6.95" customHeight="1">
      <c r="B37" s="42"/>
      <c r="C37" s="43"/>
      <c r="D37" s="43"/>
      <c r="E37" s="43"/>
      <c r="F37" s="43"/>
      <c r="G37" s="43"/>
      <c r="H37" s="43"/>
      <c r="I37" s="127"/>
      <c r="J37" s="43"/>
      <c r="K37" s="46"/>
    </row>
    <row r="38" spans="2:11" s="1" customFormat="1" ht="25.35" customHeight="1">
      <c r="B38" s="42"/>
      <c r="C38" s="52"/>
      <c r="D38" s="53" t="s">
        <v>778</v>
      </c>
      <c r="E38" s="54"/>
      <c r="F38" s="54"/>
      <c r="G38" s="142" t="s">
        <v>779</v>
      </c>
      <c r="H38" s="55" t="s">
        <v>780</v>
      </c>
      <c r="I38" s="143"/>
      <c r="J38" s="144">
        <f>SUM(J29:J36)</f>
        <v>0</v>
      </c>
      <c r="K38" s="145"/>
    </row>
    <row r="39" spans="2:11" s="1" customFormat="1" ht="14.45" customHeight="1">
      <c r="B39" s="57"/>
      <c r="C39" s="58"/>
      <c r="D39" s="58"/>
      <c r="E39" s="58"/>
      <c r="F39" s="58"/>
      <c r="G39" s="58"/>
      <c r="H39" s="58"/>
      <c r="I39" s="146"/>
      <c r="J39" s="58"/>
      <c r="K39" s="59"/>
    </row>
    <row r="43" spans="2:11" s="1" customFormat="1" ht="6.95" customHeight="1">
      <c r="B43" s="147"/>
      <c r="C43" s="148"/>
      <c r="D43" s="148"/>
      <c r="E43" s="148"/>
      <c r="F43" s="148"/>
      <c r="G43" s="148"/>
      <c r="H43" s="148"/>
      <c r="I43" s="149"/>
      <c r="J43" s="148"/>
      <c r="K43" s="150"/>
    </row>
    <row r="44" spans="2:11" s="1" customFormat="1" ht="36.950000000000003" customHeight="1">
      <c r="B44" s="42"/>
      <c r="C44" s="30" t="s">
        <v>848</v>
      </c>
      <c r="D44" s="43"/>
      <c r="E44" s="43"/>
      <c r="F44" s="43"/>
      <c r="G44" s="43"/>
      <c r="H44" s="43"/>
      <c r="I44" s="127"/>
      <c r="J44" s="43"/>
      <c r="K44" s="46"/>
    </row>
    <row r="45" spans="2:11" s="1" customFormat="1" ht="6.95" customHeight="1">
      <c r="B45" s="42"/>
      <c r="C45" s="43"/>
      <c r="D45" s="43"/>
      <c r="E45" s="43"/>
      <c r="F45" s="43"/>
      <c r="G45" s="43"/>
      <c r="H45" s="43"/>
      <c r="I45" s="127"/>
      <c r="J45" s="43"/>
      <c r="K45" s="46"/>
    </row>
    <row r="46" spans="2:11" s="1" customFormat="1" ht="14.45" customHeight="1">
      <c r="B46" s="42"/>
      <c r="C46" s="37" t="s">
        <v>736</v>
      </c>
      <c r="D46" s="43"/>
      <c r="E46" s="43"/>
      <c r="F46" s="43"/>
      <c r="G46" s="43"/>
      <c r="H46" s="43"/>
      <c r="I46" s="127"/>
      <c r="J46" s="43"/>
      <c r="K46" s="46"/>
    </row>
    <row r="47" spans="2:11" s="1" customFormat="1" ht="22.5" customHeight="1">
      <c r="B47" s="42"/>
      <c r="C47" s="43"/>
      <c r="D47" s="43"/>
      <c r="E47" s="400" t="str">
        <f>E7</f>
        <v>ČOV Olomouc - Rekonstrukce dmýcharny včetně rozvodny</v>
      </c>
      <c r="F47" s="405"/>
      <c r="G47" s="405"/>
      <c r="H47" s="405"/>
      <c r="I47" s="127"/>
      <c r="J47" s="43"/>
      <c r="K47" s="46"/>
    </row>
    <row r="48" spans="2:11" ht="15">
      <c r="B48" s="28"/>
      <c r="C48" s="37" t="s">
        <v>843</v>
      </c>
      <c r="D48" s="29"/>
      <c r="E48" s="29"/>
      <c r="F48" s="29"/>
      <c r="G48" s="29"/>
      <c r="H48" s="29"/>
      <c r="I48" s="126"/>
      <c r="J48" s="29"/>
      <c r="K48" s="31"/>
    </row>
    <row r="49" spans="2:47" s="1" customFormat="1" ht="22.5" customHeight="1">
      <c r="B49" s="42"/>
      <c r="C49" s="43"/>
      <c r="D49" s="43"/>
      <c r="E49" s="400" t="s">
        <v>1831</v>
      </c>
      <c r="F49" s="401"/>
      <c r="G49" s="401"/>
      <c r="H49" s="401"/>
      <c r="I49" s="127"/>
      <c r="J49" s="43"/>
      <c r="K49" s="46"/>
    </row>
    <row r="50" spans="2:47" s="1" customFormat="1" ht="14.45" customHeight="1">
      <c r="B50" s="42"/>
      <c r="C50" s="37" t="s">
        <v>845</v>
      </c>
      <c r="D50" s="43"/>
      <c r="E50" s="43"/>
      <c r="F50" s="43"/>
      <c r="G50" s="43"/>
      <c r="H50" s="43"/>
      <c r="I50" s="127"/>
      <c r="J50" s="43"/>
      <c r="K50" s="46"/>
    </row>
    <row r="51" spans="2:47" s="1" customFormat="1" ht="23.25" customHeight="1">
      <c r="B51" s="42"/>
      <c r="C51" s="43"/>
      <c r="D51" s="43"/>
      <c r="E51" s="402" t="str">
        <f>E11</f>
        <v>002 - D.2 - Vzduchotechnika</v>
      </c>
      <c r="F51" s="401"/>
      <c r="G51" s="401"/>
      <c r="H51" s="401"/>
      <c r="I51" s="127"/>
      <c r="J51" s="43"/>
      <c r="K51" s="46"/>
    </row>
    <row r="52" spans="2:47" s="1" customFormat="1" ht="6.95" customHeight="1">
      <c r="B52" s="42"/>
      <c r="C52" s="43"/>
      <c r="D52" s="43"/>
      <c r="E52" s="43"/>
      <c r="F52" s="43"/>
      <c r="G52" s="43"/>
      <c r="H52" s="43"/>
      <c r="I52" s="127"/>
      <c r="J52" s="43"/>
      <c r="K52" s="46"/>
    </row>
    <row r="53" spans="2:47" s="1" customFormat="1" ht="18" customHeight="1">
      <c r="B53" s="42"/>
      <c r="C53" s="37" t="s">
        <v>743</v>
      </c>
      <c r="D53" s="43"/>
      <c r="E53" s="43"/>
      <c r="F53" s="35" t="str">
        <f>F14</f>
        <v>Olomouc</v>
      </c>
      <c r="G53" s="43"/>
      <c r="H53" s="43"/>
      <c r="I53" s="128" t="s">
        <v>745</v>
      </c>
      <c r="J53" s="129" t="str">
        <f>IF(J14="","",J14)</f>
        <v>28.6.2016</v>
      </c>
      <c r="K53" s="46"/>
    </row>
    <row r="54" spans="2:47" s="1" customFormat="1" ht="6.95" customHeight="1">
      <c r="B54" s="42"/>
      <c r="C54" s="43"/>
      <c r="D54" s="43"/>
      <c r="E54" s="43"/>
      <c r="F54" s="43"/>
      <c r="G54" s="43"/>
      <c r="H54" s="43"/>
      <c r="I54" s="127"/>
      <c r="J54" s="43"/>
      <c r="K54" s="46"/>
    </row>
    <row r="55" spans="2:47" s="1" customFormat="1" ht="15">
      <c r="B55" s="42"/>
      <c r="C55" s="37" t="s">
        <v>753</v>
      </c>
      <c r="D55" s="43"/>
      <c r="E55" s="43"/>
      <c r="F55" s="35" t="str">
        <f>E17</f>
        <v>Statutární město Olomouc, Horní nám. 583, 779 11</v>
      </c>
      <c r="G55" s="43"/>
      <c r="H55" s="43"/>
      <c r="I55" s="128" t="s">
        <v>761</v>
      </c>
      <c r="J55" s="35" t="str">
        <f>E23</f>
        <v>Sweco Hydroprojekt a.s., divize Morava</v>
      </c>
      <c r="K55" s="46"/>
    </row>
    <row r="56" spans="2:47" s="1" customFormat="1" ht="14.45" customHeight="1">
      <c r="B56" s="42"/>
      <c r="C56" s="37" t="s">
        <v>759</v>
      </c>
      <c r="D56" s="43"/>
      <c r="E56" s="43"/>
      <c r="F56" s="35" t="str">
        <f>IF(E20="","",E20)</f>
        <v/>
      </c>
      <c r="G56" s="43"/>
      <c r="H56" s="43"/>
      <c r="I56" s="127"/>
      <c r="J56" s="43"/>
      <c r="K56" s="46"/>
    </row>
    <row r="57" spans="2:47" s="1" customFormat="1" ht="10.35" customHeight="1">
      <c r="B57" s="42"/>
      <c r="C57" s="43"/>
      <c r="D57" s="43"/>
      <c r="E57" s="43"/>
      <c r="F57" s="43"/>
      <c r="G57" s="43"/>
      <c r="H57" s="43"/>
      <c r="I57" s="127"/>
      <c r="J57" s="43"/>
      <c r="K57" s="46"/>
    </row>
    <row r="58" spans="2:47" s="1" customFormat="1" ht="29.25" customHeight="1">
      <c r="B58" s="42"/>
      <c r="C58" s="151" t="s">
        <v>849</v>
      </c>
      <c r="D58" s="52"/>
      <c r="E58" s="52"/>
      <c r="F58" s="52"/>
      <c r="G58" s="52"/>
      <c r="H58" s="52"/>
      <c r="I58" s="152"/>
      <c r="J58" s="153" t="s">
        <v>850</v>
      </c>
      <c r="K58" s="56"/>
    </row>
    <row r="59" spans="2:47" s="1" customFormat="1" ht="10.35" customHeight="1">
      <c r="B59" s="42"/>
      <c r="C59" s="43"/>
      <c r="D59" s="43"/>
      <c r="E59" s="43"/>
      <c r="F59" s="43"/>
      <c r="G59" s="43"/>
      <c r="H59" s="43"/>
      <c r="I59" s="127"/>
      <c r="J59" s="43"/>
      <c r="K59" s="46"/>
    </row>
    <row r="60" spans="2:47" s="1" customFormat="1" ht="29.25" customHeight="1">
      <c r="B60" s="42"/>
      <c r="C60" s="154" t="s">
        <v>851</v>
      </c>
      <c r="D60" s="43"/>
      <c r="E60" s="43"/>
      <c r="F60" s="43"/>
      <c r="G60" s="43"/>
      <c r="H60" s="43"/>
      <c r="I60" s="127"/>
      <c r="J60" s="138">
        <f>J91</f>
        <v>0</v>
      </c>
      <c r="K60" s="46"/>
      <c r="AU60" s="24" t="s">
        <v>852</v>
      </c>
    </row>
    <row r="61" spans="2:47" s="8" customFormat="1" ht="24.95" customHeight="1">
      <c r="B61" s="155"/>
      <c r="C61" s="156"/>
      <c r="D61" s="157" t="s">
        <v>551</v>
      </c>
      <c r="E61" s="160"/>
      <c r="F61" s="160"/>
      <c r="G61" s="160"/>
      <c r="H61" s="160"/>
      <c r="I61" s="161"/>
      <c r="J61" s="162">
        <f>J92</f>
        <v>0</v>
      </c>
      <c r="K61" s="163"/>
    </row>
    <row r="62" spans="2:47" s="9" customFormat="1" ht="19.899999999999999" customHeight="1">
      <c r="B62" s="164"/>
      <c r="C62" s="165"/>
      <c r="D62" s="166" t="s">
        <v>854</v>
      </c>
      <c r="E62" s="167"/>
      <c r="F62" s="167"/>
      <c r="G62" s="167"/>
      <c r="H62" s="167"/>
      <c r="I62" s="168"/>
      <c r="J62" s="169">
        <f>J93</f>
        <v>0</v>
      </c>
      <c r="K62" s="170"/>
    </row>
    <row r="63" spans="2:47" s="8" customFormat="1" ht="24.95" customHeight="1">
      <c r="B63" s="155"/>
      <c r="C63" s="156"/>
      <c r="D63" s="157" t="s">
        <v>157</v>
      </c>
      <c r="E63" s="160"/>
      <c r="F63" s="160"/>
      <c r="G63" s="160"/>
      <c r="H63" s="160"/>
      <c r="I63" s="161"/>
      <c r="J63" s="162">
        <f>J105</f>
        <v>0</v>
      </c>
      <c r="K63" s="163"/>
    </row>
    <row r="64" spans="2:47" s="9" customFormat="1" ht="19.899999999999999" customHeight="1">
      <c r="B64" s="164"/>
      <c r="C64" s="165"/>
      <c r="D64" s="166" t="s">
        <v>552</v>
      </c>
      <c r="E64" s="167"/>
      <c r="F64" s="167"/>
      <c r="G64" s="167"/>
      <c r="H64" s="167"/>
      <c r="I64" s="168"/>
      <c r="J64" s="169">
        <f>J106</f>
        <v>0</v>
      </c>
      <c r="K64" s="170"/>
    </row>
    <row r="65" spans="2:12" s="9" customFormat="1" ht="19.899999999999999" customHeight="1">
      <c r="B65" s="164"/>
      <c r="C65" s="165"/>
      <c r="D65" s="166" t="s">
        <v>553</v>
      </c>
      <c r="E65" s="167"/>
      <c r="F65" s="167"/>
      <c r="G65" s="167"/>
      <c r="H65" s="167"/>
      <c r="I65" s="168"/>
      <c r="J65" s="169">
        <f>J129</f>
        <v>0</v>
      </c>
      <c r="K65" s="170"/>
    </row>
    <row r="66" spans="2:12" s="9" customFormat="1" ht="19.899999999999999" customHeight="1">
      <c r="B66" s="164"/>
      <c r="C66" s="165"/>
      <c r="D66" s="166" t="s">
        <v>554</v>
      </c>
      <c r="E66" s="167"/>
      <c r="F66" s="167"/>
      <c r="G66" s="167"/>
      <c r="H66" s="167"/>
      <c r="I66" s="168"/>
      <c r="J66" s="169">
        <f>J158</f>
        <v>0</v>
      </c>
      <c r="K66" s="170"/>
    </row>
    <row r="67" spans="2:12" s="9" customFormat="1" ht="19.899999999999999" customHeight="1">
      <c r="B67" s="164"/>
      <c r="C67" s="165"/>
      <c r="D67" s="166" t="s">
        <v>555</v>
      </c>
      <c r="E67" s="167"/>
      <c r="F67" s="167"/>
      <c r="G67" s="167"/>
      <c r="H67" s="167"/>
      <c r="I67" s="168"/>
      <c r="J67" s="169">
        <f>J181</f>
        <v>0</v>
      </c>
      <c r="K67" s="170"/>
    </row>
    <row r="68" spans="2:12" s="9" customFormat="1" ht="19.899999999999999" customHeight="1">
      <c r="B68" s="164"/>
      <c r="C68" s="165"/>
      <c r="D68" s="166" t="s">
        <v>556</v>
      </c>
      <c r="E68" s="167"/>
      <c r="F68" s="167"/>
      <c r="G68" s="167"/>
      <c r="H68" s="167"/>
      <c r="I68" s="168"/>
      <c r="J68" s="169">
        <f>J231</f>
        <v>0</v>
      </c>
      <c r="K68" s="170"/>
    </row>
    <row r="69" spans="2:12" s="9" customFormat="1" ht="19.899999999999999" customHeight="1">
      <c r="B69" s="164"/>
      <c r="C69" s="165"/>
      <c r="D69" s="166" t="s">
        <v>557</v>
      </c>
      <c r="E69" s="167"/>
      <c r="F69" s="167"/>
      <c r="G69" s="167"/>
      <c r="H69" s="167"/>
      <c r="I69" s="168"/>
      <c r="J69" s="169">
        <f>J292</f>
        <v>0</v>
      </c>
      <c r="K69" s="170"/>
    </row>
    <row r="70" spans="2:12" s="1" customFormat="1" ht="21.75" customHeight="1">
      <c r="B70" s="42"/>
      <c r="C70" s="43"/>
      <c r="D70" s="43"/>
      <c r="E70" s="43"/>
      <c r="F70" s="43"/>
      <c r="G70" s="43"/>
      <c r="H70" s="43"/>
      <c r="I70" s="127"/>
      <c r="J70" s="43"/>
      <c r="K70" s="46"/>
    </row>
    <row r="71" spans="2:12" s="1" customFormat="1" ht="6.95" customHeight="1">
      <c r="B71" s="57"/>
      <c r="C71" s="58"/>
      <c r="D71" s="58"/>
      <c r="E71" s="58"/>
      <c r="F71" s="58"/>
      <c r="G71" s="58"/>
      <c r="H71" s="58"/>
      <c r="I71" s="146"/>
      <c r="J71" s="58"/>
      <c r="K71" s="59"/>
    </row>
    <row r="75" spans="2:12" s="1" customFormat="1" ht="6.95" customHeight="1">
      <c r="B75" s="60"/>
      <c r="C75" s="61"/>
      <c r="D75" s="61"/>
      <c r="E75" s="61"/>
      <c r="F75" s="61"/>
      <c r="G75" s="61"/>
      <c r="H75" s="61"/>
      <c r="I75" s="149"/>
      <c r="J75" s="61"/>
      <c r="K75" s="61"/>
      <c r="L75" s="62"/>
    </row>
    <row r="76" spans="2:12" s="1" customFormat="1" ht="36.950000000000003" customHeight="1">
      <c r="B76" s="42"/>
      <c r="C76" s="63" t="s">
        <v>858</v>
      </c>
      <c r="D76" s="64"/>
      <c r="E76" s="64"/>
      <c r="F76" s="64"/>
      <c r="G76" s="64"/>
      <c r="H76" s="64"/>
      <c r="I76" s="171"/>
      <c r="J76" s="64"/>
      <c r="K76" s="64"/>
      <c r="L76" s="62"/>
    </row>
    <row r="77" spans="2:12" s="1" customFormat="1" ht="6.95" customHeight="1">
      <c r="B77" s="42"/>
      <c r="C77" s="64"/>
      <c r="D77" s="64"/>
      <c r="E77" s="64"/>
      <c r="F77" s="64"/>
      <c r="G77" s="64"/>
      <c r="H77" s="64"/>
      <c r="I77" s="171"/>
      <c r="J77" s="64"/>
      <c r="K77" s="64"/>
      <c r="L77" s="62"/>
    </row>
    <row r="78" spans="2:12" s="1" customFormat="1" ht="14.45" customHeight="1">
      <c r="B78" s="42"/>
      <c r="C78" s="66" t="s">
        <v>736</v>
      </c>
      <c r="D78" s="64"/>
      <c r="E78" s="64"/>
      <c r="F78" s="64"/>
      <c r="G78" s="64"/>
      <c r="H78" s="64"/>
      <c r="I78" s="171"/>
      <c r="J78" s="64"/>
      <c r="K78" s="64"/>
      <c r="L78" s="62"/>
    </row>
    <row r="79" spans="2:12" s="1" customFormat="1" ht="22.5" customHeight="1">
      <c r="B79" s="42"/>
      <c r="C79" s="64"/>
      <c r="D79" s="64"/>
      <c r="E79" s="403" t="str">
        <f>E7</f>
        <v>ČOV Olomouc - Rekonstrukce dmýcharny včetně rozvodny</v>
      </c>
      <c r="F79" s="406"/>
      <c r="G79" s="406"/>
      <c r="H79" s="406"/>
      <c r="I79" s="171"/>
      <c r="J79" s="64"/>
      <c r="K79" s="64"/>
      <c r="L79" s="62"/>
    </row>
    <row r="80" spans="2:12" ht="15">
      <c r="B80" s="28"/>
      <c r="C80" s="66" t="s">
        <v>843</v>
      </c>
      <c r="D80" s="172"/>
      <c r="E80" s="172"/>
      <c r="F80" s="172"/>
      <c r="G80" s="172"/>
      <c r="H80" s="172"/>
      <c r="J80" s="172"/>
      <c r="K80" s="172"/>
      <c r="L80" s="173"/>
    </row>
    <row r="81" spans="2:65" s="1" customFormat="1" ht="22.5" customHeight="1">
      <c r="B81" s="42"/>
      <c r="C81" s="64"/>
      <c r="D81" s="64"/>
      <c r="E81" s="403" t="s">
        <v>1831</v>
      </c>
      <c r="F81" s="404"/>
      <c r="G81" s="404"/>
      <c r="H81" s="404"/>
      <c r="I81" s="171"/>
      <c r="J81" s="64"/>
      <c r="K81" s="64"/>
      <c r="L81" s="62"/>
    </row>
    <row r="82" spans="2:65" s="1" customFormat="1" ht="14.45" customHeight="1">
      <c r="B82" s="42"/>
      <c r="C82" s="66" t="s">
        <v>845</v>
      </c>
      <c r="D82" s="64"/>
      <c r="E82" s="64"/>
      <c r="F82" s="64"/>
      <c r="G82" s="64"/>
      <c r="H82" s="64"/>
      <c r="I82" s="171"/>
      <c r="J82" s="64"/>
      <c r="K82" s="64"/>
      <c r="L82" s="62"/>
    </row>
    <row r="83" spans="2:65" s="1" customFormat="1" ht="23.25" customHeight="1">
      <c r="B83" s="42"/>
      <c r="C83" s="64"/>
      <c r="D83" s="64"/>
      <c r="E83" s="381" t="str">
        <f>E11</f>
        <v>002 - D.2 - Vzduchotechnika</v>
      </c>
      <c r="F83" s="404"/>
      <c r="G83" s="404"/>
      <c r="H83" s="404"/>
      <c r="I83" s="171"/>
      <c r="J83" s="64"/>
      <c r="K83" s="64"/>
      <c r="L83" s="62"/>
    </row>
    <row r="84" spans="2:65" s="1" customFormat="1" ht="6.95" customHeight="1">
      <c r="B84" s="42"/>
      <c r="C84" s="64"/>
      <c r="D84" s="64"/>
      <c r="E84" s="64"/>
      <c r="F84" s="64"/>
      <c r="G84" s="64"/>
      <c r="H84" s="64"/>
      <c r="I84" s="171"/>
      <c r="J84" s="64"/>
      <c r="K84" s="64"/>
      <c r="L84" s="62"/>
    </row>
    <row r="85" spans="2:65" s="1" customFormat="1" ht="18" customHeight="1">
      <c r="B85" s="42"/>
      <c r="C85" s="66" t="s">
        <v>743</v>
      </c>
      <c r="D85" s="64"/>
      <c r="E85" s="64"/>
      <c r="F85" s="174" t="str">
        <f>F14</f>
        <v>Olomouc</v>
      </c>
      <c r="G85" s="64"/>
      <c r="H85" s="64"/>
      <c r="I85" s="175" t="s">
        <v>745</v>
      </c>
      <c r="J85" s="74" t="str">
        <f>IF(J14="","",J14)</f>
        <v>28.6.2016</v>
      </c>
      <c r="K85" s="64"/>
      <c r="L85" s="62"/>
    </row>
    <row r="86" spans="2:65" s="1" customFormat="1" ht="6.95" customHeight="1">
      <c r="B86" s="42"/>
      <c r="C86" s="64"/>
      <c r="D86" s="64"/>
      <c r="E86" s="64"/>
      <c r="F86" s="64"/>
      <c r="G86" s="64"/>
      <c r="H86" s="64"/>
      <c r="I86" s="171"/>
      <c r="J86" s="64"/>
      <c r="K86" s="64"/>
      <c r="L86" s="62"/>
    </row>
    <row r="87" spans="2:65" s="1" customFormat="1" ht="15">
      <c r="B87" s="42"/>
      <c r="C87" s="66" t="s">
        <v>753</v>
      </c>
      <c r="D87" s="64"/>
      <c r="E87" s="64"/>
      <c r="F87" s="174" t="str">
        <f>E17</f>
        <v>Statutární město Olomouc, Horní nám. 583, 779 11</v>
      </c>
      <c r="G87" s="64"/>
      <c r="H87" s="64"/>
      <c r="I87" s="175" t="s">
        <v>761</v>
      </c>
      <c r="J87" s="174" t="str">
        <f>E23</f>
        <v>Sweco Hydroprojekt a.s., divize Morava</v>
      </c>
      <c r="K87" s="64"/>
      <c r="L87" s="62"/>
    </row>
    <row r="88" spans="2:65" s="1" customFormat="1" ht="14.45" customHeight="1">
      <c r="B88" s="42"/>
      <c r="C88" s="66" t="s">
        <v>759</v>
      </c>
      <c r="D88" s="64"/>
      <c r="E88" s="64"/>
      <c r="F88" s="174" t="str">
        <f>IF(E20="","",E20)</f>
        <v/>
      </c>
      <c r="G88" s="64"/>
      <c r="H88" s="64"/>
      <c r="I88" s="171"/>
      <c r="J88" s="64"/>
      <c r="K88" s="64"/>
      <c r="L88" s="62"/>
    </row>
    <row r="89" spans="2:65" s="1" customFormat="1" ht="10.35" customHeight="1">
      <c r="B89" s="42"/>
      <c r="C89" s="64"/>
      <c r="D89" s="64"/>
      <c r="E89" s="64"/>
      <c r="F89" s="64"/>
      <c r="G89" s="64"/>
      <c r="H89" s="64"/>
      <c r="I89" s="171"/>
      <c r="J89" s="64"/>
      <c r="K89" s="64"/>
      <c r="L89" s="62"/>
    </row>
    <row r="90" spans="2:65" s="10" customFormat="1" ht="29.25" customHeight="1">
      <c r="B90" s="176"/>
      <c r="C90" s="177" t="s">
        <v>859</v>
      </c>
      <c r="D90" s="178" t="s">
        <v>787</v>
      </c>
      <c r="E90" s="178" t="s">
        <v>783</v>
      </c>
      <c r="F90" s="178" t="s">
        <v>860</v>
      </c>
      <c r="G90" s="178" t="s">
        <v>861</v>
      </c>
      <c r="H90" s="178" t="s">
        <v>862</v>
      </c>
      <c r="I90" s="179" t="s">
        <v>863</v>
      </c>
      <c r="J90" s="178" t="s">
        <v>850</v>
      </c>
      <c r="K90" s="180" t="s">
        <v>864</v>
      </c>
      <c r="L90" s="181"/>
      <c r="M90" s="81" t="s">
        <v>865</v>
      </c>
      <c r="N90" s="82" t="s">
        <v>772</v>
      </c>
      <c r="O90" s="82" t="s">
        <v>866</v>
      </c>
      <c r="P90" s="82" t="s">
        <v>867</v>
      </c>
      <c r="Q90" s="82" t="s">
        <v>868</v>
      </c>
      <c r="R90" s="82" t="s">
        <v>869</v>
      </c>
      <c r="S90" s="82" t="s">
        <v>870</v>
      </c>
      <c r="T90" s="83" t="s">
        <v>871</v>
      </c>
    </row>
    <row r="91" spans="2:65" s="1" customFormat="1" ht="29.25" customHeight="1">
      <c r="B91" s="42"/>
      <c r="C91" s="87" t="s">
        <v>851</v>
      </c>
      <c r="D91" s="64"/>
      <c r="E91" s="64"/>
      <c r="F91" s="64"/>
      <c r="G91" s="64"/>
      <c r="H91" s="64"/>
      <c r="I91" s="171"/>
      <c r="J91" s="182">
        <f>BK91</f>
        <v>0</v>
      </c>
      <c r="K91" s="64"/>
      <c r="L91" s="62"/>
      <c r="M91" s="84"/>
      <c r="N91" s="85"/>
      <c r="O91" s="85"/>
      <c r="P91" s="183">
        <f>P92+P105</f>
        <v>0</v>
      </c>
      <c r="Q91" s="85"/>
      <c r="R91" s="183">
        <f>R92+R105</f>
        <v>8.0932999999999991E-2</v>
      </c>
      <c r="S91" s="85"/>
      <c r="T91" s="184">
        <f>T92+T105</f>
        <v>0.37975399999999998</v>
      </c>
      <c r="AT91" s="24" t="s">
        <v>802</v>
      </c>
      <c r="AU91" s="24" t="s">
        <v>852</v>
      </c>
      <c r="BK91" s="185">
        <f>BK92+BK105</f>
        <v>0</v>
      </c>
    </row>
    <row r="92" spans="2:65" s="11" customFormat="1" ht="37.35" customHeight="1">
      <c r="B92" s="186"/>
      <c r="C92" s="187"/>
      <c r="D92" s="188" t="s">
        <v>802</v>
      </c>
      <c r="E92" s="189" t="s">
        <v>872</v>
      </c>
      <c r="F92" s="189" t="s">
        <v>872</v>
      </c>
      <c r="G92" s="187"/>
      <c r="H92" s="187"/>
      <c r="I92" s="190"/>
      <c r="J92" s="191">
        <f>BK92</f>
        <v>0</v>
      </c>
      <c r="K92" s="187"/>
      <c r="L92" s="192"/>
      <c r="M92" s="193"/>
      <c r="N92" s="194"/>
      <c r="O92" s="194"/>
      <c r="P92" s="195">
        <f>P93</f>
        <v>0</v>
      </c>
      <c r="Q92" s="194"/>
      <c r="R92" s="195">
        <f>R93</f>
        <v>0</v>
      </c>
      <c r="S92" s="194"/>
      <c r="T92" s="196">
        <f>T93</f>
        <v>0</v>
      </c>
      <c r="AR92" s="197" t="s">
        <v>810</v>
      </c>
      <c r="AT92" s="198" t="s">
        <v>802</v>
      </c>
      <c r="AU92" s="198" t="s">
        <v>803</v>
      </c>
      <c r="AY92" s="197" t="s">
        <v>874</v>
      </c>
      <c r="BK92" s="199">
        <f>BK93</f>
        <v>0</v>
      </c>
    </row>
    <row r="93" spans="2:65" s="11" customFormat="1" ht="19.899999999999999" customHeight="1">
      <c r="B93" s="186"/>
      <c r="C93" s="187"/>
      <c r="D93" s="200" t="s">
        <v>802</v>
      </c>
      <c r="E93" s="201" t="s">
        <v>875</v>
      </c>
      <c r="F93" s="201" t="s">
        <v>876</v>
      </c>
      <c r="G93" s="187"/>
      <c r="H93" s="187"/>
      <c r="I93" s="190"/>
      <c r="J93" s="202">
        <f>BK93</f>
        <v>0</v>
      </c>
      <c r="K93" s="187"/>
      <c r="L93" s="192"/>
      <c r="M93" s="193"/>
      <c r="N93" s="194"/>
      <c r="O93" s="194"/>
      <c r="P93" s="195">
        <f>SUM(P94:P104)</f>
        <v>0</v>
      </c>
      <c r="Q93" s="194"/>
      <c r="R93" s="195">
        <f>SUM(R94:R104)</f>
        <v>0</v>
      </c>
      <c r="S93" s="194"/>
      <c r="T93" s="196">
        <f>SUM(T94:T104)</f>
        <v>0</v>
      </c>
      <c r="AR93" s="197" t="s">
        <v>810</v>
      </c>
      <c r="AT93" s="198" t="s">
        <v>802</v>
      </c>
      <c r="AU93" s="198" t="s">
        <v>810</v>
      </c>
      <c r="AY93" s="197" t="s">
        <v>874</v>
      </c>
      <c r="BK93" s="199">
        <f>SUM(BK94:BK104)</f>
        <v>0</v>
      </c>
    </row>
    <row r="94" spans="2:65" s="1" customFormat="1" ht="31.5" customHeight="1">
      <c r="B94" s="42"/>
      <c r="C94" s="203" t="s">
        <v>810</v>
      </c>
      <c r="D94" s="203" t="s">
        <v>877</v>
      </c>
      <c r="E94" s="204" t="s">
        <v>878</v>
      </c>
      <c r="F94" s="205" t="s">
        <v>879</v>
      </c>
      <c r="G94" s="206" t="s">
        <v>880</v>
      </c>
      <c r="H94" s="207">
        <v>0.71899999999999997</v>
      </c>
      <c r="I94" s="208"/>
      <c r="J94" s="209">
        <f>ROUND(I94*H94,2)</f>
        <v>0</v>
      </c>
      <c r="K94" s="205" t="s">
        <v>881</v>
      </c>
      <c r="L94" s="62"/>
      <c r="M94" s="210" t="s">
        <v>801</v>
      </c>
      <c r="N94" s="211" t="s">
        <v>773</v>
      </c>
      <c r="O94" s="43"/>
      <c r="P94" s="212">
        <f>O94*H94</f>
        <v>0</v>
      </c>
      <c r="Q94" s="212">
        <v>0</v>
      </c>
      <c r="R94" s="212">
        <f>Q94*H94</f>
        <v>0</v>
      </c>
      <c r="S94" s="212">
        <v>0</v>
      </c>
      <c r="T94" s="213">
        <f>S94*H94</f>
        <v>0</v>
      </c>
      <c r="AR94" s="24" t="s">
        <v>882</v>
      </c>
      <c r="AT94" s="24" t="s">
        <v>877</v>
      </c>
      <c r="AU94" s="24" t="s">
        <v>812</v>
      </c>
      <c r="AY94" s="24" t="s">
        <v>874</v>
      </c>
      <c r="BE94" s="214">
        <f>IF(N94="základní",J94,0)</f>
        <v>0</v>
      </c>
      <c r="BF94" s="214">
        <f>IF(N94="snížená",J94,0)</f>
        <v>0</v>
      </c>
      <c r="BG94" s="214">
        <f>IF(N94="zákl. přenesená",J94,0)</f>
        <v>0</v>
      </c>
      <c r="BH94" s="214">
        <f>IF(N94="sníž. přenesená",J94,0)</f>
        <v>0</v>
      </c>
      <c r="BI94" s="214">
        <f>IF(N94="nulová",J94,0)</f>
        <v>0</v>
      </c>
      <c r="BJ94" s="24" t="s">
        <v>810</v>
      </c>
      <c r="BK94" s="214">
        <f>ROUND(I94*H94,2)</f>
        <v>0</v>
      </c>
      <c r="BL94" s="24" t="s">
        <v>882</v>
      </c>
      <c r="BM94" s="24" t="s">
        <v>558</v>
      </c>
    </row>
    <row r="95" spans="2:65" s="1" customFormat="1" ht="27">
      <c r="B95" s="42"/>
      <c r="C95" s="64"/>
      <c r="D95" s="215" t="s">
        <v>884</v>
      </c>
      <c r="E95" s="64"/>
      <c r="F95" s="216" t="s">
        <v>885</v>
      </c>
      <c r="G95" s="64"/>
      <c r="H95" s="64"/>
      <c r="I95" s="171"/>
      <c r="J95" s="64"/>
      <c r="K95" s="64"/>
      <c r="L95" s="62"/>
      <c r="M95" s="217"/>
      <c r="N95" s="43"/>
      <c r="O95" s="43"/>
      <c r="P95" s="43"/>
      <c r="Q95" s="43"/>
      <c r="R95" s="43"/>
      <c r="S95" s="43"/>
      <c r="T95" s="79"/>
      <c r="AT95" s="24" t="s">
        <v>884</v>
      </c>
      <c r="AU95" s="24" t="s">
        <v>812</v>
      </c>
    </row>
    <row r="96" spans="2:65" s="1" customFormat="1" ht="27">
      <c r="B96" s="42"/>
      <c r="C96" s="64"/>
      <c r="D96" s="215" t="s">
        <v>913</v>
      </c>
      <c r="E96" s="64"/>
      <c r="F96" s="231" t="s">
        <v>559</v>
      </c>
      <c r="G96" s="64"/>
      <c r="H96" s="64"/>
      <c r="I96" s="171"/>
      <c r="J96" s="64"/>
      <c r="K96" s="64"/>
      <c r="L96" s="62"/>
      <c r="M96" s="217"/>
      <c r="N96" s="43"/>
      <c r="O96" s="43"/>
      <c r="P96" s="43"/>
      <c r="Q96" s="43"/>
      <c r="R96" s="43"/>
      <c r="S96" s="43"/>
      <c r="T96" s="79"/>
      <c r="AT96" s="24" t="s">
        <v>913</v>
      </c>
      <c r="AU96" s="24" t="s">
        <v>812</v>
      </c>
    </row>
    <row r="97" spans="2:65" s="12" customFormat="1">
      <c r="B97" s="218"/>
      <c r="C97" s="219"/>
      <c r="D97" s="220" t="s">
        <v>886</v>
      </c>
      <c r="E97" s="221" t="s">
        <v>801</v>
      </c>
      <c r="F97" s="222" t="s">
        <v>560</v>
      </c>
      <c r="G97" s="219"/>
      <c r="H97" s="223">
        <v>0.71899999999999997</v>
      </c>
      <c r="I97" s="224"/>
      <c r="J97" s="219"/>
      <c r="K97" s="219"/>
      <c r="L97" s="225"/>
      <c r="M97" s="226"/>
      <c r="N97" s="227"/>
      <c r="O97" s="227"/>
      <c r="P97" s="227"/>
      <c r="Q97" s="227"/>
      <c r="R97" s="227"/>
      <c r="S97" s="227"/>
      <c r="T97" s="228"/>
      <c r="AT97" s="229" t="s">
        <v>886</v>
      </c>
      <c r="AU97" s="229" t="s">
        <v>812</v>
      </c>
      <c r="AV97" s="12" t="s">
        <v>812</v>
      </c>
      <c r="AW97" s="12" t="s">
        <v>765</v>
      </c>
      <c r="AX97" s="12" t="s">
        <v>810</v>
      </c>
      <c r="AY97" s="229" t="s">
        <v>874</v>
      </c>
    </row>
    <row r="98" spans="2:65" s="1" customFormat="1" ht="22.5" customHeight="1">
      <c r="B98" s="42"/>
      <c r="C98" s="203" t="s">
        <v>812</v>
      </c>
      <c r="D98" s="203" t="s">
        <v>877</v>
      </c>
      <c r="E98" s="204" t="s">
        <v>888</v>
      </c>
      <c r="F98" s="205" t="s">
        <v>889</v>
      </c>
      <c r="G98" s="206" t="s">
        <v>880</v>
      </c>
      <c r="H98" s="207">
        <v>1.36</v>
      </c>
      <c r="I98" s="208"/>
      <c r="J98" s="209">
        <f>ROUND(I98*H98,2)</f>
        <v>0</v>
      </c>
      <c r="K98" s="205" t="s">
        <v>881</v>
      </c>
      <c r="L98" s="62"/>
      <c r="M98" s="210" t="s">
        <v>801</v>
      </c>
      <c r="N98" s="211" t="s">
        <v>773</v>
      </c>
      <c r="O98" s="43"/>
      <c r="P98" s="212">
        <f>O98*H98</f>
        <v>0</v>
      </c>
      <c r="Q98" s="212">
        <v>0</v>
      </c>
      <c r="R98" s="212">
        <f>Q98*H98</f>
        <v>0</v>
      </c>
      <c r="S98" s="212">
        <v>0</v>
      </c>
      <c r="T98" s="213">
        <f>S98*H98</f>
        <v>0</v>
      </c>
      <c r="AR98" s="24" t="s">
        <v>882</v>
      </c>
      <c r="AT98" s="24" t="s">
        <v>877</v>
      </c>
      <c r="AU98" s="24" t="s">
        <v>812</v>
      </c>
      <c r="AY98" s="24" t="s">
        <v>874</v>
      </c>
      <c r="BE98" s="214">
        <f>IF(N98="základní",J98,0)</f>
        <v>0</v>
      </c>
      <c r="BF98" s="214">
        <f>IF(N98="snížená",J98,0)</f>
        <v>0</v>
      </c>
      <c r="BG98" s="214">
        <f>IF(N98="zákl. přenesená",J98,0)</f>
        <v>0</v>
      </c>
      <c r="BH98" s="214">
        <f>IF(N98="sníž. přenesená",J98,0)</f>
        <v>0</v>
      </c>
      <c r="BI98" s="214">
        <f>IF(N98="nulová",J98,0)</f>
        <v>0</v>
      </c>
      <c r="BJ98" s="24" t="s">
        <v>810</v>
      </c>
      <c r="BK98" s="214">
        <f>ROUND(I98*H98,2)</f>
        <v>0</v>
      </c>
      <c r="BL98" s="24" t="s">
        <v>882</v>
      </c>
      <c r="BM98" s="24" t="s">
        <v>561</v>
      </c>
    </row>
    <row r="99" spans="2:65" s="1" customFormat="1">
      <c r="B99" s="42"/>
      <c r="C99" s="64"/>
      <c r="D99" s="220" t="s">
        <v>884</v>
      </c>
      <c r="E99" s="64"/>
      <c r="F99" s="230" t="s">
        <v>891</v>
      </c>
      <c r="G99" s="64"/>
      <c r="H99" s="64"/>
      <c r="I99" s="171"/>
      <c r="J99" s="64"/>
      <c r="K99" s="64"/>
      <c r="L99" s="62"/>
      <c r="M99" s="217"/>
      <c r="N99" s="43"/>
      <c r="O99" s="43"/>
      <c r="P99" s="43"/>
      <c r="Q99" s="43"/>
      <c r="R99" s="43"/>
      <c r="S99" s="43"/>
      <c r="T99" s="79"/>
      <c r="AT99" s="24" t="s">
        <v>884</v>
      </c>
      <c r="AU99" s="24" t="s">
        <v>812</v>
      </c>
    </row>
    <row r="100" spans="2:65" s="1" customFormat="1" ht="22.5" customHeight="1">
      <c r="B100" s="42"/>
      <c r="C100" s="203" t="s">
        <v>892</v>
      </c>
      <c r="D100" s="203" t="s">
        <v>877</v>
      </c>
      <c r="E100" s="204" t="s">
        <v>893</v>
      </c>
      <c r="F100" s="205" t="s">
        <v>894</v>
      </c>
      <c r="G100" s="206" t="s">
        <v>880</v>
      </c>
      <c r="H100" s="207">
        <v>19.04</v>
      </c>
      <c r="I100" s="208"/>
      <c r="J100" s="209">
        <f>ROUND(I100*H100,2)</f>
        <v>0</v>
      </c>
      <c r="K100" s="205" t="s">
        <v>881</v>
      </c>
      <c r="L100" s="62"/>
      <c r="M100" s="210" t="s">
        <v>801</v>
      </c>
      <c r="N100" s="211" t="s">
        <v>773</v>
      </c>
      <c r="O100" s="43"/>
      <c r="P100" s="212">
        <f>O100*H100</f>
        <v>0</v>
      </c>
      <c r="Q100" s="212">
        <v>0</v>
      </c>
      <c r="R100" s="212">
        <f>Q100*H100</f>
        <v>0</v>
      </c>
      <c r="S100" s="212">
        <v>0</v>
      </c>
      <c r="T100" s="213">
        <f>S100*H100</f>
        <v>0</v>
      </c>
      <c r="AR100" s="24" t="s">
        <v>882</v>
      </c>
      <c r="AT100" s="24" t="s">
        <v>877</v>
      </c>
      <c r="AU100" s="24" t="s">
        <v>812</v>
      </c>
      <c r="AY100" s="24" t="s">
        <v>874</v>
      </c>
      <c r="BE100" s="214">
        <f>IF(N100="základní",J100,0)</f>
        <v>0</v>
      </c>
      <c r="BF100" s="214">
        <f>IF(N100="snížená",J100,0)</f>
        <v>0</v>
      </c>
      <c r="BG100" s="214">
        <f>IF(N100="zákl. přenesená",J100,0)</f>
        <v>0</v>
      </c>
      <c r="BH100" s="214">
        <f>IF(N100="sníž. přenesená",J100,0)</f>
        <v>0</v>
      </c>
      <c r="BI100" s="214">
        <f>IF(N100="nulová",J100,0)</f>
        <v>0</v>
      </c>
      <c r="BJ100" s="24" t="s">
        <v>810</v>
      </c>
      <c r="BK100" s="214">
        <f>ROUND(I100*H100,2)</f>
        <v>0</v>
      </c>
      <c r="BL100" s="24" t="s">
        <v>882</v>
      </c>
      <c r="BM100" s="24" t="s">
        <v>562</v>
      </c>
    </row>
    <row r="101" spans="2:65" s="1" customFormat="1" ht="27">
      <c r="B101" s="42"/>
      <c r="C101" s="64"/>
      <c r="D101" s="215" t="s">
        <v>884</v>
      </c>
      <c r="E101" s="64"/>
      <c r="F101" s="216" t="s">
        <v>896</v>
      </c>
      <c r="G101" s="64"/>
      <c r="H101" s="64"/>
      <c r="I101" s="171"/>
      <c r="J101" s="64"/>
      <c r="K101" s="64"/>
      <c r="L101" s="62"/>
      <c r="M101" s="217"/>
      <c r="N101" s="43"/>
      <c r="O101" s="43"/>
      <c r="P101" s="43"/>
      <c r="Q101" s="43"/>
      <c r="R101" s="43"/>
      <c r="S101" s="43"/>
      <c r="T101" s="79"/>
      <c r="AT101" s="24" t="s">
        <v>884</v>
      </c>
      <c r="AU101" s="24" t="s">
        <v>812</v>
      </c>
    </row>
    <row r="102" spans="2:65" s="12" customFormat="1">
      <c r="B102" s="218"/>
      <c r="C102" s="219"/>
      <c r="D102" s="220" t="s">
        <v>886</v>
      </c>
      <c r="E102" s="221" t="s">
        <v>801</v>
      </c>
      <c r="F102" s="222" t="s">
        <v>897</v>
      </c>
      <c r="G102" s="219"/>
      <c r="H102" s="223">
        <v>19.04</v>
      </c>
      <c r="I102" s="224"/>
      <c r="J102" s="219"/>
      <c r="K102" s="219"/>
      <c r="L102" s="225"/>
      <c r="M102" s="226"/>
      <c r="N102" s="227"/>
      <c r="O102" s="227"/>
      <c r="P102" s="227"/>
      <c r="Q102" s="227"/>
      <c r="R102" s="227"/>
      <c r="S102" s="227"/>
      <c r="T102" s="228"/>
      <c r="AT102" s="229" t="s">
        <v>886</v>
      </c>
      <c r="AU102" s="229" t="s">
        <v>812</v>
      </c>
      <c r="AV102" s="12" t="s">
        <v>812</v>
      </c>
      <c r="AW102" s="12" t="s">
        <v>765</v>
      </c>
      <c r="AX102" s="12" t="s">
        <v>810</v>
      </c>
      <c r="AY102" s="229" t="s">
        <v>874</v>
      </c>
    </row>
    <row r="103" spans="2:65" s="1" customFormat="1" ht="22.5" customHeight="1">
      <c r="B103" s="42"/>
      <c r="C103" s="203" t="s">
        <v>882</v>
      </c>
      <c r="D103" s="203" t="s">
        <v>877</v>
      </c>
      <c r="E103" s="204" t="s">
        <v>898</v>
      </c>
      <c r="F103" s="205" t="s">
        <v>899</v>
      </c>
      <c r="G103" s="206" t="s">
        <v>880</v>
      </c>
      <c r="H103" s="207">
        <v>1.36</v>
      </c>
      <c r="I103" s="208"/>
      <c r="J103" s="209">
        <f>ROUND(I103*H103,2)</f>
        <v>0</v>
      </c>
      <c r="K103" s="205" t="s">
        <v>801</v>
      </c>
      <c r="L103" s="62"/>
      <c r="M103" s="210" t="s">
        <v>801</v>
      </c>
      <c r="N103" s="211" t="s">
        <v>773</v>
      </c>
      <c r="O103" s="43"/>
      <c r="P103" s="212">
        <f>O103*H103</f>
        <v>0</v>
      </c>
      <c r="Q103" s="212">
        <v>0</v>
      </c>
      <c r="R103" s="212">
        <f>Q103*H103</f>
        <v>0</v>
      </c>
      <c r="S103" s="212">
        <v>0</v>
      </c>
      <c r="T103" s="213">
        <f>S103*H103</f>
        <v>0</v>
      </c>
      <c r="AR103" s="24" t="s">
        <v>882</v>
      </c>
      <c r="AT103" s="24" t="s">
        <v>877</v>
      </c>
      <c r="AU103" s="24" t="s">
        <v>812</v>
      </c>
      <c r="AY103" s="24" t="s">
        <v>874</v>
      </c>
      <c r="BE103" s="214">
        <f>IF(N103="základní",J103,0)</f>
        <v>0</v>
      </c>
      <c r="BF103" s="214">
        <f>IF(N103="snížená",J103,0)</f>
        <v>0</v>
      </c>
      <c r="BG103" s="214">
        <f>IF(N103="zákl. přenesená",J103,0)</f>
        <v>0</v>
      </c>
      <c r="BH103" s="214">
        <f>IF(N103="sníž. přenesená",J103,0)</f>
        <v>0</v>
      </c>
      <c r="BI103" s="214">
        <f>IF(N103="nulová",J103,0)</f>
        <v>0</v>
      </c>
      <c r="BJ103" s="24" t="s">
        <v>810</v>
      </c>
      <c r="BK103" s="214">
        <f>ROUND(I103*H103,2)</f>
        <v>0</v>
      </c>
      <c r="BL103" s="24" t="s">
        <v>882</v>
      </c>
      <c r="BM103" s="24" t="s">
        <v>563</v>
      </c>
    </row>
    <row r="104" spans="2:65" s="1" customFormat="1">
      <c r="B104" s="42"/>
      <c r="C104" s="64"/>
      <c r="D104" s="215" t="s">
        <v>884</v>
      </c>
      <c r="E104" s="64"/>
      <c r="F104" s="216" t="s">
        <v>901</v>
      </c>
      <c r="G104" s="64"/>
      <c r="H104" s="64"/>
      <c r="I104" s="171"/>
      <c r="J104" s="64"/>
      <c r="K104" s="64"/>
      <c r="L104" s="62"/>
      <c r="M104" s="217"/>
      <c r="N104" s="43"/>
      <c r="O104" s="43"/>
      <c r="P104" s="43"/>
      <c r="Q104" s="43"/>
      <c r="R104" s="43"/>
      <c r="S104" s="43"/>
      <c r="T104" s="79"/>
      <c r="AT104" s="24" t="s">
        <v>884</v>
      </c>
      <c r="AU104" s="24" t="s">
        <v>812</v>
      </c>
    </row>
    <row r="105" spans="2:65" s="11" customFormat="1" ht="37.35" customHeight="1">
      <c r="B105" s="186"/>
      <c r="C105" s="187"/>
      <c r="D105" s="188" t="s">
        <v>802</v>
      </c>
      <c r="E105" s="189" t="s">
        <v>170</v>
      </c>
      <c r="F105" s="189" t="s">
        <v>171</v>
      </c>
      <c r="G105" s="187"/>
      <c r="H105" s="187"/>
      <c r="I105" s="190"/>
      <c r="J105" s="191">
        <f>BK105</f>
        <v>0</v>
      </c>
      <c r="K105" s="187"/>
      <c r="L105" s="192"/>
      <c r="M105" s="193"/>
      <c r="N105" s="194"/>
      <c r="O105" s="194"/>
      <c r="P105" s="195">
        <f>P106+P129+P158+P181+P231+P292</f>
        <v>0</v>
      </c>
      <c r="Q105" s="194"/>
      <c r="R105" s="195">
        <f>R106+R129+R158+R181+R231+R292</f>
        <v>8.0932999999999991E-2</v>
      </c>
      <c r="S105" s="194"/>
      <c r="T105" s="196">
        <f>T106+T129+T158+T181+T231+T292</f>
        <v>0.37975399999999998</v>
      </c>
      <c r="AR105" s="197" t="s">
        <v>812</v>
      </c>
      <c r="AT105" s="198" t="s">
        <v>802</v>
      </c>
      <c r="AU105" s="198" t="s">
        <v>803</v>
      </c>
      <c r="AY105" s="197" t="s">
        <v>874</v>
      </c>
      <c r="BK105" s="199">
        <f>BK106+BK129+BK158+BK181+BK231+BK292</f>
        <v>0</v>
      </c>
    </row>
    <row r="106" spans="2:65" s="11" customFormat="1" ht="19.899999999999999" customHeight="1">
      <c r="B106" s="186"/>
      <c r="C106" s="187"/>
      <c r="D106" s="200" t="s">
        <v>802</v>
      </c>
      <c r="E106" s="201" t="s">
        <v>564</v>
      </c>
      <c r="F106" s="201" t="s">
        <v>565</v>
      </c>
      <c r="G106" s="187"/>
      <c r="H106" s="187"/>
      <c r="I106" s="190"/>
      <c r="J106" s="202">
        <f>BK106</f>
        <v>0</v>
      </c>
      <c r="K106" s="187"/>
      <c r="L106" s="192"/>
      <c r="M106" s="193"/>
      <c r="N106" s="194"/>
      <c r="O106" s="194"/>
      <c r="P106" s="195">
        <f>SUM(P107:P128)</f>
        <v>0</v>
      </c>
      <c r="Q106" s="194"/>
      <c r="R106" s="195">
        <f>SUM(R107:R128)</f>
        <v>0</v>
      </c>
      <c r="S106" s="194"/>
      <c r="T106" s="196">
        <f>SUM(T107:T128)</f>
        <v>0</v>
      </c>
      <c r="AR106" s="197" t="s">
        <v>812</v>
      </c>
      <c r="AT106" s="198" t="s">
        <v>802</v>
      </c>
      <c r="AU106" s="198" t="s">
        <v>810</v>
      </c>
      <c r="AY106" s="197" t="s">
        <v>874</v>
      </c>
      <c r="BK106" s="199">
        <f>SUM(BK107:BK128)</f>
        <v>0</v>
      </c>
    </row>
    <row r="107" spans="2:65" s="1" customFormat="1" ht="22.5" customHeight="1">
      <c r="B107" s="42"/>
      <c r="C107" s="203" t="s">
        <v>906</v>
      </c>
      <c r="D107" s="203" t="s">
        <v>877</v>
      </c>
      <c r="E107" s="204" t="s">
        <v>566</v>
      </c>
      <c r="F107" s="205" t="s">
        <v>567</v>
      </c>
      <c r="G107" s="206" t="s">
        <v>114</v>
      </c>
      <c r="H107" s="207">
        <v>8</v>
      </c>
      <c r="I107" s="208"/>
      <c r="J107" s="209">
        <f>ROUND(I107*H107,2)</f>
        <v>0</v>
      </c>
      <c r="K107" s="205" t="s">
        <v>881</v>
      </c>
      <c r="L107" s="62"/>
      <c r="M107" s="210" t="s">
        <v>801</v>
      </c>
      <c r="N107" s="211" t="s">
        <v>773</v>
      </c>
      <c r="O107" s="43"/>
      <c r="P107" s="212">
        <f>O107*H107</f>
        <v>0</v>
      </c>
      <c r="Q107" s="212">
        <v>0</v>
      </c>
      <c r="R107" s="212">
        <f>Q107*H107</f>
        <v>0</v>
      </c>
      <c r="S107" s="212">
        <v>0</v>
      </c>
      <c r="T107" s="213">
        <f>S107*H107</f>
        <v>0</v>
      </c>
      <c r="AR107" s="24" t="s">
        <v>967</v>
      </c>
      <c r="AT107" s="24" t="s">
        <v>877</v>
      </c>
      <c r="AU107" s="24" t="s">
        <v>812</v>
      </c>
      <c r="AY107" s="24" t="s">
        <v>874</v>
      </c>
      <c r="BE107" s="214">
        <f>IF(N107="základní",J107,0)</f>
        <v>0</v>
      </c>
      <c r="BF107" s="214">
        <f>IF(N107="snížená",J107,0)</f>
        <v>0</v>
      </c>
      <c r="BG107" s="214">
        <f>IF(N107="zákl. přenesená",J107,0)</f>
        <v>0</v>
      </c>
      <c r="BH107" s="214">
        <f>IF(N107="sníž. přenesená",J107,0)</f>
        <v>0</v>
      </c>
      <c r="BI107" s="214">
        <f>IF(N107="nulová",J107,0)</f>
        <v>0</v>
      </c>
      <c r="BJ107" s="24" t="s">
        <v>810</v>
      </c>
      <c r="BK107" s="214">
        <f>ROUND(I107*H107,2)</f>
        <v>0</v>
      </c>
      <c r="BL107" s="24" t="s">
        <v>967</v>
      </c>
      <c r="BM107" s="24" t="s">
        <v>568</v>
      </c>
    </row>
    <row r="108" spans="2:65" s="1" customFormat="1">
      <c r="B108" s="42"/>
      <c r="C108" s="64"/>
      <c r="D108" s="215" t="s">
        <v>884</v>
      </c>
      <c r="E108" s="64"/>
      <c r="F108" s="216" t="s">
        <v>569</v>
      </c>
      <c r="G108" s="64"/>
      <c r="H108" s="64"/>
      <c r="I108" s="171"/>
      <c r="J108" s="64"/>
      <c r="K108" s="64"/>
      <c r="L108" s="62"/>
      <c r="M108" s="217"/>
      <c r="N108" s="43"/>
      <c r="O108" s="43"/>
      <c r="P108" s="43"/>
      <c r="Q108" s="43"/>
      <c r="R108" s="43"/>
      <c r="S108" s="43"/>
      <c r="T108" s="79"/>
      <c r="AT108" s="24" t="s">
        <v>884</v>
      </c>
      <c r="AU108" s="24" t="s">
        <v>812</v>
      </c>
    </row>
    <row r="109" spans="2:65" s="1" customFormat="1" ht="27">
      <c r="B109" s="42"/>
      <c r="C109" s="64"/>
      <c r="D109" s="215" t="s">
        <v>913</v>
      </c>
      <c r="E109" s="64"/>
      <c r="F109" s="231" t="s">
        <v>559</v>
      </c>
      <c r="G109" s="64"/>
      <c r="H109" s="64"/>
      <c r="I109" s="171"/>
      <c r="J109" s="64"/>
      <c r="K109" s="64"/>
      <c r="L109" s="62"/>
      <c r="M109" s="217"/>
      <c r="N109" s="43"/>
      <c r="O109" s="43"/>
      <c r="P109" s="43"/>
      <c r="Q109" s="43"/>
      <c r="R109" s="43"/>
      <c r="S109" s="43"/>
      <c r="T109" s="79"/>
      <c r="AT109" s="24" t="s">
        <v>913</v>
      </c>
      <c r="AU109" s="24" t="s">
        <v>812</v>
      </c>
    </row>
    <row r="110" spans="2:65" s="12" customFormat="1">
      <c r="B110" s="218"/>
      <c r="C110" s="219"/>
      <c r="D110" s="220" t="s">
        <v>886</v>
      </c>
      <c r="E110" s="221" t="s">
        <v>801</v>
      </c>
      <c r="F110" s="222" t="s">
        <v>570</v>
      </c>
      <c r="G110" s="219"/>
      <c r="H110" s="223">
        <v>8</v>
      </c>
      <c r="I110" s="224"/>
      <c r="J110" s="219"/>
      <c r="K110" s="219"/>
      <c r="L110" s="225"/>
      <c r="M110" s="226"/>
      <c r="N110" s="227"/>
      <c r="O110" s="227"/>
      <c r="P110" s="227"/>
      <c r="Q110" s="227"/>
      <c r="R110" s="227"/>
      <c r="S110" s="227"/>
      <c r="T110" s="228"/>
      <c r="AT110" s="229" t="s">
        <v>886</v>
      </c>
      <c r="AU110" s="229" t="s">
        <v>812</v>
      </c>
      <c r="AV110" s="12" t="s">
        <v>812</v>
      </c>
      <c r="AW110" s="12" t="s">
        <v>765</v>
      </c>
      <c r="AX110" s="12" t="s">
        <v>810</v>
      </c>
      <c r="AY110" s="229" t="s">
        <v>874</v>
      </c>
    </row>
    <row r="111" spans="2:65" s="1" customFormat="1" ht="22.5" customHeight="1">
      <c r="B111" s="42"/>
      <c r="C111" s="232" t="s">
        <v>916</v>
      </c>
      <c r="D111" s="232" t="s">
        <v>902</v>
      </c>
      <c r="E111" s="233" t="s">
        <v>571</v>
      </c>
      <c r="F111" s="234" t="s">
        <v>572</v>
      </c>
      <c r="G111" s="235" t="s">
        <v>114</v>
      </c>
      <c r="H111" s="236">
        <v>4</v>
      </c>
      <c r="I111" s="237"/>
      <c r="J111" s="238">
        <f>ROUND(I111*H111,2)</f>
        <v>0</v>
      </c>
      <c r="K111" s="234" t="s">
        <v>801</v>
      </c>
      <c r="L111" s="239"/>
      <c r="M111" s="240" t="s">
        <v>801</v>
      </c>
      <c r="N111" s="241" t="s">
        <v>773</v>
      </c>
      <c r="O111" s="43"/>
      <c r="P111" s="212">
        <f>O111*H111</f>
        <v>0</v>
      </c>
      <c r="Q111" s="212">
        <v>0</v>
      </c>
      <c r="R111" s="212">
        <f>Q111*H111</f>
        <v>0</v>
      </c>
      <c r="S111" s="212">
        <v>0</v>
      </c>
      <c r="T111" s="213">
        <f>S111*H111</f>
        <v>0</v>
      </c>
      <c r="AR111" s="24" t="s">
        <v>1026</v>
      </c>
      <c r="AT111" s="24" t="s">
        <v>902</v>
      </c>
      <c r="AU111" s="24" t="s">
        <v>812</v>
      </c>
      <c r="AY111" s="24" t="s">
        <v>874</v>
      </c>
      <c r="BE111" s="214">
        <f>IF(N111="základní",J111,0)</f>
        <v>0</v>
      </c>
      <c r="BF111" s="214">
        <f>IF(N111="snížená",J111,0)</f>
        <v>0</v>
      </c>
      <c r="BG111" s="214">
        <f>IF(N111="zákl. přenesená",J111,0)</f>
        <v>0</v>
      </c>
      <c r="BH111" s="214">
        <f>IF(N111="sníž. přenesená",J111,0)</f>
        <v>0</v>
      </c>
      <c r="BI111" s="214">
        <f>IF(N111="nulová",J111,0)</f>
        <v>0</v>
      </c>
      <c r="BJ111" s="24" t="s">
        <v>810</v>
      </c>
      <c r="BK111" s="214">
        <f>ROUND(I111*H111,2)</f>
        <v>0</v>
      </c>
      <c r="BL111" s="24" t="s">
        <v>967</v>
      </c>
      <c r="BM111" s="24" t="s">
        <v>573</v>
      </c>
    </row>
    <row r="112" spans="2:65" s="1" customFormat="1" ht="108">
      <c r="B112" s="42"/>
      <c r="C112" s="64"/>
      <c r="D112" s="220" t="s">
        <v>884</v>
      </c>
      <c r="E112" s="64"/>
      <c r="F112" s="230" t="s">
        <v>574</v>
      </c>
      <c r="G112" s="64"/>
      <c r="H112" s="64"/>
      <c r="I112" s="171"/>
      <c r="J112" s="64"/>
      <c r="K112" s="64"/>
      <c r="L112" s="62"/>
      <c r="M112" s="217"/>
      <c r="N112" s="43"/>
      <c r="O112" s="43"/>
      <c r="P112" s="43"/>
      <c r="Q112" s="43"/>
      <c r="R112" s="43"/>
      <c r="S112" s="43"/>
      <c r="T112" s="79"/>
      <c r="AT112" s="24" t="s">
        <v>884</v>
      </c>
      <c r="AU112" s="24" t="s">
        <v>812</v>
      </c>
    </row>
    <row r="113" spans="2:65" s="1" customFormat="1" ht="22.5" customHeight="1">
      <c r="B113" s="42"/>
      <c r="C113" s="232" t="s">
        <v>922</v>
      </c>
      <c r="D113" s="232" t="s">
        <v>902</v>
      </c>
      <c r="E113" s="233" t="s">
        <v>575</v>
      </c>
      <c r="F113" s="234" t="s">
        <v>576</v>
      </c>
      <c r="G113" s="235" t="s">
        <v>114</v>
      </c>
      <c r="H113" s="236">
        <v>4</v>
      </c>
      <c r="I113" s="237"/>
      <c r="J113" s="238">
        <f>ROUND(I113*H113,2)</f>
        <v>0</v>
      </c>
      <c r="K113" s="234" t="s">
        <v>801</v>
      </c>
      <c r="L113" s="239"/>
      <c r="M113" s="240" t="s">
        <v>801</v>
      </c>
      <c r="N113" s="241" t="s">
        <v>773</v>
      </c>
      <c r="O113" s="43"/>
      <c r="P113" s="212">
        <f>O113*H113</f>
        <v>0</v>
      </c>
      <c r="Q113" s="212">
        <v>0</v>
      </c>
      <c r="R113" s="212">
        <f>Q113*H113</f>
        <v>0</v>
      </c>
      <c r="S113" s="212">
        <v>0</v>
      </c>
      <c r="T113" s="213">
        <f>S113*H113</f>
        <v>0</v>
      </c>
      <c r="AR113" s="24" t="s">
        <v>1026</v>
      </c>
      <c r="AT113" s="24" t="s">
        <v>902</v>
      </c>
      <c r="AU113" s="24" t="s">
        <v>812</v>
      </c>
      <c r="AY113" s="24" t="s">
        <v>874</v>
      </c>
      <c r="BE113" s="214">
        <f>IF(N113="základní",J113,0)</f>
        <v>0</v>
      </c>
      <c r="BF113" s="214">
        <f>IF(N113="snížená",J113,0)</f>
        <v>0</v>
      </c>
      <c r="BG113" s="214">
        <f>IF(N113="zákl. přenesená",J113,0)</f>
        <v>0</v>
      </c>
      <c r="BH113" s="214">
        <f>IF(N113="sníž. přenesená",J113,0)</f>
        <v>0</v>
      </c>
      <c r="BI113" s="214">
        <f>IF(N113="nulová",J113,0)</f>
        <v>0</v>
      </c>
      <c r="BJ113" s="24" t="s">
        <v>810</v>
      </c>
      <c r="BK113" s="214">
        <f>ROUND(I113*H113,2)</f>
        <v>0</v>
      </c>
      <c r="BL113" s="24" t="s">
        <v>967</v>
      </c>
      <c r="BM113" s="24" t="s">
        <v>577</v>
      </c>
    </row>
    <row r="114" spans="2:65" s="1" customFormat="1" ht="108">
      <c r="B114" s="42"/>
      <c r="C114" s="64"/>
      <c r="D114" s="220" t="s">
        <v>884</v>
      </c>
      <c r="E114" s="64"/>
      <c r="F114" s="230" t="s">
        <v>578</v>
      </c>
      <c r="G114" s="64"/>
      <c r="H114" s="64"/>
      <c r="I114" s="171"/>
      <c r="J114" s="64"/>
      <c r="K114" s="64"/>
      <c r="L114" s="62"/>
      <c r="M114" s="217"/>
      <c r="N114" s="43"/>
      <c r="O114" s="43"/>
      <c r="P114" s="43"/>
      <c r="Q114" s="43"/>
      <c r="R114" s="43"/>
      <c r="S114" s="43"/>
      <c r="T114" s="79"/>
      <c r="AT114" s="24" t="s">
        <v>884</v>
      </c>
      <c r="AU114" s="24" t="s">
        <v>812</v>
      </c>
    </row>
    <row r="115" spans="2:65" s="1" customFormat="1" ht="22.5" customHeight="1">
      <c r="B115" s="42"/>
      <c r="C115" s="203" t="s">
        <v>929</v>
      </c>
      <c r="D115" s="203" t="s">
        <v>877</v>
      </c>
      <c r="E115" s="204" t="s">
        <v>579</v>
      </c>
      <c r="F115" s="205" t="s">
        <v>580</v>
      </c>
      <c r="G115" s="206" t="s">
        <v>114</v>
      </c>
      <c r="H115" s="207">
        <v>4</v>
      </c>
      <c r="I115" s="208"/>
      <c r="J115" s="209">
        <f>ROUND(I115*H115,2)</f>
        <v>0</v>
      </c>
      <c r="K115" s="205" t="s">
        <v>881</v>
      </c>
      <c r="L115" s="62"/>
      <c r="M115" s="210" t="s">
        <v>801</v>
      </c>
      <c r="N115" s="211" t="s">
        <v>773</v>
      </c>
      <c r="O115" s="43"/>
      <c r="P115" s="212">
        <f>O115*H115</f>
        <v>0</v>
      </c>
      <c r="Q115" s="212">
        <v>0</v>
      </c>
      <c r="R115" s="212">
        <f>Q115*H115</f>
        <v>0</v>
      </c>
      <c r="S115" s="212">
        <v>0</v>
      </c>
      <c r="T115" s="213">
        <f>S115*H115</f>
        <v>0</v>
      </c>
      <c r="AR115" s="24" t="s">
        <v>967</v>
      </c>
      <c r="AT115" s="24" t="s">
        <v>877</v>
      </c>
      <c r="AU115" s="24" t="s">
        <v>812</v>
      </c>
      <c r="AY115" s="24" t="s">
        <v>874</v>
      </c>
      <c r="BE115" s="214">
        <f>IF(N115="základní",J115,0)</f>
        <v>0</v>
      </c>
      <c r="BF115" s="214">
        <f>IF(N115="snížená",J115,0)</f>
        <v>0</v>
      </c>
      <c r="BG115" s="214">
        <f>IF(N115="zákl. přenesená",J115,0)</f>
        <v>0</v>
      </c>
      <c r="BH115" s="214">
        <f>IF(N115="sníž. přenesená",J115,0)</f>
        <v>0</v>
      </c>
      <c r="BI115" s="214">
        <f>IF(N115="nulová",J115,0)</f>
        <v>0</v>
      </c>
      <c r="BJ115" s="24" t="s">
        <v>810</v>
      </c>
      <c r="BK115" s="214">
        <f>ROUND(I115*H115,2)</f>
        <v>0</v>
      </c>
      <c r="BL115" s="24" t="s">
        <v>967</v>
      </c>
      <c r="BM115" s="24" t="s">
        <v>581</v>
      </c>
    </row>
    <row r="116" spans="2:65" s="1" customFormat="1" ht="27">
      <c r="B116" s="42"/>
      <c r="C116" s="64"/>
      <c r="D116" s="215" t="s">
        <v>884</v>
      </c>
      <c r="E116" s="64"/>
      <c r="F116" s="216" t="s">
        <v>582</v>
      </c>
      <c r="G116" s="64"/>
      <c r="H116" s="64"/>
      <c r="I116" s="171"/>
      <c r="J116" s="64"/>
      <c r="K116" s="64"/>
      <c r="L116" s="62"/>
      <c r="M116" s="217"/>
      <c r="N116" s="43"/>
      <c r="O116" s="43"/>
      <c r="P116" s="43"/>
      <c r="Q116" s="43"/>
      <c r="R116" s="43"/>
      <c r="S116" s="43"/>
      <c r="T116" s="79"/>
      <c r="AT116" s="24" t="s">
        <v>884</v>
      </c>
      <c r="AU116" s="24" t="s">
        <v>812</v>
      </c>
    </row>
    <row r="117" spans="2:65" s="1" customFormat="1" ht="27">
      <c r="B117" s="42"/>
      <c r="C117" s="64"/>
      <c r="D117" s="215" t="s">
        <v>913</v>
      </c>
      <c r="E117" s="64"/>
      <c r="F117" s="231" t="s">
        <v>559</v>
      </c>
      <c r="G117" s="64"/>
      <c r="H117" s="64"/>
      <c r="I117" s="171"/>
      <c r="J117" s="64"/>
      <c r="K117" s="64"/>
      <c r="L117" s="62"/>
      <c r="M117" s="217"/>
      <c r="N117" s="43"/>
      <c r="O117" s="43"/>
      <c r="P117" s="43"/>
      <c r="Q117" s="43"/>
      <c r="R117" s="43"/>
      <c r="S117" s="43"/>
      <c r="T117" s="79"/>
      <c r="AT117" s="24" t="s">
        <v>913</v>
      </c>
      <c r="AU117" s="24" t="s">
        <v>812</v>
      </c>
    </row>
    <row r="118" spans="2:65" s="12" customFormat="1">
      <c r="B118" s="218"/>
      <c r="C118" s="219"/>
      <c r="D118" s="220" t="s">
        <v>886</v>
      </c>
      <c r="E118" s="221" t="s">
        <v>801</v>
      </c>
      <c r="F118" s="222" t="s">
        <v>882</v>
      </c>
      <c r="G118" s="219"/>
      <c r="H118" s="223">
        <v>4</v>
      </c>
      <c r="I118" s="224"/>
      <c r="J118" s="219"/>
      <c r="K118" s="219"/>
      <c r="L118" s="225"/>
      <c r="M118" s="226"/>
      <c r="N118" s="227"/>
      <c r="O118" s="227"/>
      <c r="P118" s="227"/>
      <c r="Q118" s="227"/>
      <c r="R118" s="227"/>
      <c r="S118" s="227"/>
      <c r="T118" s="228"/>
      <c r="AT118" s="229" t="s">
        <v>886</v>
      </c>
      <c r="AU118" s="229" t="s">
        <v>812</v>
      </c>
      <c r="AV118" s="12" t="s">
        <v>812</v>
      </c>
      <c r="AW118" s="12" t="s">
        <v>765</v>
      </c>
      <c r="AX118" s="12" t="s">
        <v>810</v>
      </c>
      <c r="AY118" s="229" t="s">
        <v>874</v>
      </c>
    </row>
    <row r="119" spans="2:65" s="1" customFormat="1" ht="22.5" customHeight="1">
      <c r="B119" s="42"/>
      <c r="C119" s="232" t="s">
        <v>934</v>
      </c>
      <c r="D119" s="232" t="s">
        <v>902</v>
      </c>
      <c r="E119" s="233" t="s">
        <v>583</v>
      </c>
      <c r="F119" s="234" t="s">
        <v>584</v>
      </c>
      <c r="G119" s="235" t="s">
        <v>114</v>
      </c>
      <c r="H119" s="236">
        <v>4</v>
      </c>
      <c r="I119" s="237"/>
      <c r="J119" s="238">
        <f>ROUND(I119*H119,2)</f>
        <v>0</v>
      </c>
      <c r="K119" s="234" t="s">
        <v>801</v>
      </c>
      <c r="L119" s="239"/>
      <c r="M119" s="240" t="s">
        <v>801</v>
      </c>
      <c r="N119" s="241" t="s">
        <v>773</v>
      </c>
      <c r="O119" s="43"/>
      <c r="P119" s="212">
        <f>O119*H119</f>
        <v>0</v>
      </c>
      <c r="Q119" s="212">
        <v>0</v>
      </c>
      <c r="R119" s="212">
        <f>Q119*H119</f>
        <v>0</v>
      </c>
      <c r="S119" s="212">
        <v>0</v>
      </c>
      <c r="T119" s="213">
        <f>S119*H119</f>
        <v>0</v>
      </c>
      <c r="AR119" s="24" t="s">
        <v>1026</v>
      </c>
      <c r="AT119" s="24" t="s">
        <v>902</v>
      </c>
      <c r="AU119" s="24" t="s">
        <v>812</v>
      </c>
      <c r="AY119" s="24" t="s">
        <v>874</v>
      </c>
      <c r="BE119" s="214">
        <f>IF(N119="základní",J119,0)</f>
        <v>0</v>
      </c>
      <c r="BF119" s="214">
        <f>IF(N119="snížená",J119,0)</f>
        <v>0</v>
      </c>
      <c r="BG119" s="214">
        <f>IF(N119="zákl. přenesená",J119,0)</f>
        <v>0</v>
      </c>
      <c r="BH119" s="214">
        <f>IF(N119="sníž. přenesená",J119,0)</f>
        <v>0</v>
      </c>
      <c r="BI119" s="214">
        <f>IF(N119="nulová",J119,0)</f>
        <v>0</v>
      </c>
      <c r="BJ119" s="24" t="s">
        <v>810</v>
      </c>
      <c r="BK119" s="214">
        <f>ROUND(I119*H119,2)</f>
        <v>0</v>
      </c>
      <c r="BL119" s="24" t="s">
        <v>967</v>
      </c>
      <c r="BM119" s="24" t="s">
        <v>585</v>
      </c>
    </row>
    <row r="120" spans="2:65" s="1" customFormat="1" ht="27">
      <c r="B120" s="42"/>
      <c r="C120" s="64"/>
      <c r="D120" s="220" t="s">
        <v>884</v>
      </c>
      <c r="E120" s="64"/>
      <c r="F120" s="230" t="s">
        <v>586</v>
      </c>
      <c r="G120" s="64"/>
      <c r="H120" s="64"/>
      <c r="I120" s="171"/>
      <c r="J120" s="64"/>
      <c r="K120" s="64"/>
      <c r="L120" s="62"/>
      <c r="M120" s="217"/>
      <c r="N120" s="43"/>
      <c r="O120" s="43"/>
      <c r="P120" s="43"/>
      <c r="Q120" s="43"/>
      <c r="R120" s="43"/>
      <c r="S120" s="43"/>
      <c r="T120" s="79"/>
      <c r="AT120" s="24" t="s">
        <v>884</v>
      </c>
      <c r="AU120" s="24" t="s">
        <v>812</v>
      </c>
    </row>
    <row r="121" spans="2:65" s="1" customFormat="1" ht="22.5" customHeight="1">
      <c r="B121" s="42"/>
      <c r="C121" s="203" t="s">
        <v>747</v>
      </c>
      <c r="D121" s="203" t="s">
        <v>877</v>
      </c>
      <c r="E121" s="204" t="s">
        <v>587</v>
      </c>
      <c r="F121" s="205" t="s">
        <v>588</v>
      </c>
      <c r="G121" s="206" t="s">
        <v>114</v>
      </c>
      <c r="H121" s="207">
        <v>4</v>
      </c>
      <c r="I121" s="208"/>
      <c r="J121" s="209">
        <f>ROUND(I121*H121,2)</f>
        <v>0</v>
      </c>
      <c r="K121" s="205" t="s">
        <v>801</v>
      </c>
      <c r="L121" s="62"/>
      <c r="M121" s="210" t="s">
        <v>801</v>
      </c>
      <c r="N121" s="211" t="s">
        <v>773</v>
      </c>
      <c r="O121" s="43"/>
      <c r="P121" s="212">
        <f>O121*H121</f>
        <v>0</v>
      </c>
      <c r="Q121" s="212">
        <v>0</v>
      </c>
      <c r="R121" s="212">
        <f>Q121*H121</f>
        <v>0</v>
      </c>
      <c r="S121" s="212">
        <v>0</v>
      </c>
      <c r="T121" s="213">
        <f>S121*H121</f>
        <v>0</v>
      </c>
      <c r="AR121" s="24" t="s">
        <v>967</v>
      </c>
      <c r="AT121" s="24" t="s">
        <v>877</v>
      </c>
      <c r="AU121" s="24" t="s">
        <v>812</v>
      </c>
      <c r="AY121" s="24" t="s">
        <v>874</v>
      </c>
      <c r="BE121" s="214">
        <f>IF(N121="základní",J121,0)</f>
        <v>0</v>
      </c>
      <c r="BF121" s="214">
        <f>IF(N121="snížená",J121,0)</f>
        <v>0</v>
      </c>
      <c r="BG121" s="214">
        <f>IF(N121="zákl. přenesená",J121,0)</f>
        <v>0</v>
      </c>
      <c r="BH121" s="214">
        <f>IF(N121="sníž. přenesená",J121,0)</f>
        <v>0</v>
      </c>
      <c r="BI121" s="214">
        <f>IF(N121="nulová",J121,0)</f>
        <v>0</v>
      </c>
      <c r="BJ121" s="24" t="s">
        <v>810</v>
      </c>
      <c r="BK121" s="214">
        <f>ROUND(I121*H121,2)</f>
        <v>0</v>
      </c>
      <c r="BL121" s="24" t="s">
        <v>967</v>
      </c>
      <c r="BM121" s="24" t="s">
        <v>589</v>
      </c>
    </row>
    <row r="122" spans="2:65" s="1" customFormat="1">
      <c r="B122" s="42"/>
      <c r="C122" s="64"/>
      <c r="D122" s="215" t="s">
        <v>884</v>
      </c>
      <c r="E122" s="64"/>
      <c r="F122" s="216" t="s">
        <v>590</v>
      </c>
      <c r="G122" s="64"/>
      <c r="H122" s="64"/>
      <c r="I122" s="171"/>
      <c r="J122" s="64"/>
      <c r="K122" s="64"/>
      <c r="L122" s="62"/>
      <c r="M122" s="217"/>
      <c r="N122" s="43"/>
      <c r="O122" s="43"/>
      <c r="P122" s="43"/>
      <c r="Q122" s="43"/>
      <c r="R122" s="43"/>
      <c r="S122" s="43"/>
      <c r="T122" s="79"/>
      <c r="AT122" s="24" t="s">
        <v>884</v>
      </c>
      <c r="AU122" s="24" t="s">
        <v>812</v>
      </c>
    </row>
    <row r="123" spans="2:65" s="1" customFormat="1" ht="27">
      <c r="B123" s="42"/>
      <c r="C123" s="64"/>
      <c r="D123" s="215" t="s">
        <v>913</v>
      </c>
      <c r="E123" s="64"/>
      <c r="F123" s="231" t="s">
        <v>559</v>
      </c>
      <c r="G123" s="64"/>
      <c r="H123" s="64"/>
      <c r="I123" s="171"/>
      <c r="J123" s="64"/>
      <c r="K123" s="64"/>
      <c r="L123" s="62"/>
      <c r="M123" s="217"/>
      <c r="N123" s="43"/>
      <c r="O123" s="43"/>
      <c r="P123" s="43"/>
      <c r="Q123" s="43"/>
      <c r="R123" s="43"/>
      <c r="S123" s="43"/>
      <c r="T123" s="79"/>
      <c r="AT123" s="24" t="s">
        <v>913</v>
      </c>
      <c r="AU123" s="24" t="s">
        <v>812</v>
      </c>
    </row>
    <row r="124" spans="2:65" s="12" customFormat="1">
      <c r="B124" s="218"/>
      <c r="C124" s="219"/>
      <c r="D124" s="220" t="s">
        <v>886</v>
      </c>
      <c r="E124" s="221" t="s">
        <v>801</v>
      </c>
      <c r="F124" s="222" t="s">
        <v>882</v>
      </c>
      <c r="G124" s="219"/>
      <c r="H124" s="223">
        <v>4</v>
      </c>
      <c r="I124" s="224"/>
      <c r="J124" s="219"/>
      <c r="K124" s="219"/>
      <c r="L124" s="225"/>
      <c r="M124" s="226"/>
      <c r="N124" s="227"/>
      <c r="O124" s="227"/>
      <c r="P124" s="227"/>
      <c r="Q124" s="227"/>
      <c r="R124" s="227"/>
      <c r="S124" s="227"/>
      <c r="T124" s="228"/>
      <c r="AT124" s="229" t="s">
        <v>886</v>
      </c>
      <c r="AU124" s="229" t="s">
        <v>812</v>
      </c>
      <c r="AV124" s="12" t="s">
        <v>812</v>
      </c>
      <c r="AW124" s="12" t="s">
        <v>765</v>
      </c>
      <c r="AX124" s="12" t="s">
        <v>810</v>
      </c>
      <c r="AY124" s="229" t="s">
        <v>874</v>
      </c>
    </row>
    <row r="125" spans="2:65" s="1" customFormat="1" ht="22.5" customHeight="1">
      <c r="B125" s="42"/>
      <c r="C125" s="232" t="s">
        <v>941</v>
      </c>
      <c r="D125" s="232" t="s">
        <v>902</v>
      </c>
      <c r="E125" s="233" t="s">
        <v>591</v>
      </c>
      <c r="F125" s="234" t="s">
        <v>592</v>
      </c>
      <c r="G125" s="235" t="s">
        <v>114</v>
      </c>
      <c r="H125" s="236">
        <v>4</v>
      </c>
      <c r="I125" s="237"/>
      <c r="J125" s="238">
        <f>ROUND(I125*H125,2)</f>
        <v>0</v>
      </c>
      <c r="K125" s="234" t="s">
        <v>801</v>
      </c>
      <c r="L125" s="239"/>
      <c r="M125" s="240" t="s">
        <v>801</v>
      </c>
      <c r="N125" s="241" t="s">
        <v>773</v>
      </c>
      <c r="O125" s="43"/>
      <c r="P125" s="212">
        <f>O125*H125</f>
        <v>0</v>
      </c>
      <c r="Q125" s="212">
        <v>0</v>
      </c>
      <c r="R125" s="212">
        <f>Q125*H125</f>
        <v>0</v>
      </c>
      <c r="S125" s="212">
        <v>0</v>
      </c>
      <c r="T125" s="213">
        <f>S125*H125</f>
        <v>0</v>
      </c>
      <c r="AR125" s="24" t="s">
        <v>1026</v>
      </c>
      <c r="AT125" s="24" t="s">
        <v>902</v>
      </c>
      <c r="AU125" s="24" t="s">
        <v>812</v>
      </c>
      <c r="AY125" s="24" t="s">
        <v>874</v>
      </c>
      <c r="BE125" s="214">
        <f>IF(N125="základní",J125,0)</f>
        <v>0</v>
      </c>
      <c r="BF125" s="214">
        <f>IF(N125="snížená",J125,0)</f>
        <v>0</v>
      </c>
      <c r="BG125" s="214">
        <f>IF(N125="zákl. přenesená",J125,0)</f>
        <v>0</v>
      </c>
      <c r="BH125" s="214">
        <f>IF(N125="sníž. přenesená",J125,0)</f>
        <v>0</v>
      </c>
      <c r="BI125" s="214">
        <f>IF(N125="nulová",J125,0)</f>
        <v>0</v>
      </c>
      <c r="BJ125" s="24" t="s">
        <v>810</v>
      </c>
      <c r="BK125" s="214">
        <f>ROUND(I125*H125,2)</f>
        <v>0</v>
      </c>
      <c r="BL125" s="24" t="s">
        <v>967</v>
      </c>
      <c r="BM125" s="24" t="s">
        <v>593</v>
      </c>
    </row>
    <row r="126" spans="2:65" s="1" customFormat="1" ht="81">
      <c r="B126" s="42"/>
      <c r="C126" s="64"/>
      <c r="D126" s="220" t="s">
        <v>884</v>
      </c>
      <c r="E126" s="64"/>
      <c r="F126" s="230" t="s">
        <v>594</v>
      </c>
      <c r="G126" s="64"/>
      <c r="H126" s="64"/>
      <c r="I126" s="171"/>
      <c r="J126" s="64"/>
      <c r="K126" s="64"/>
      <c r="L126" s="62"/>
      <c r="M126" s="217"/>
      <c r="N126" s="43"/>
      <c r="O126" s="43"/>
      <c r="P126" s="43"/>
      <c r="Q126" s="43"/>
      <c r="R126" s="43"/>
      <c r="S126" s="43"/>
      <c r="T126" s="79"/>
      <c r="AT126" s="24" t="s">
        <v>884</v>
      </c>
      <c r="AU126" s="24" t="s">
        <v>812</v>
      </c>
    </row>
    <row r="127" spans="2:65" s="1" customFormat="1" ht="22.5" customHeight="1">
      <c r="B127" s="42"/>
      <c r="C127" s="203" t="s">
        <v>928</v>
      </c>
      <c r="D127" s="203" t="s">
        <v>877</v>
      </c>
      <c r="E127" s="204" t="s">
        <v>595</v>
      </c>
      <c r="F127" s="205" t="s">
        <v>596</v>
      </c>
      <c r="G127" s="206" t="s">
        <v>505</v>
      </c>
      <c r="H127" s="276"/>
      <c r="I127" s="208"/>
      <c r="J127" s="209">
        <f>ROUND(I127*H127,2)</f>
        <v>0</v>
      </c>
      <c r="K127" s="205" t="s">
        <v>881</v>
      </c>
      <c r="L127" s="62"/>
      <c r="M127" s="210" t="s">
        <v>801</v>
      </c>
      <c r="N127" s="211" t="s">
        <v>773</v>
      </c>
      <c r="O127" s="43"/>
      <c r="P127" s="212">
        <f>O127*H127</f>
        <v>0</v>
      </c>
      <c r="Q127" s="212">
        <v>0</v>
      </c>
      <c r="R127" s="212">
        <f>Q127*H127</f>
        <v>0</v>
      </c>
      <c r="S127" s="212">
        <v>0</v>
      </c>
      <c r="T127" s="213">
        <f>S127*H127</f>
        <v>0</v>
      </c>
      <c r="AR127" s="24" t="s">
        <v>967</v>
      </c>
      <c r="AT127" s="24" t="s">
        <v>877</v>
      </c>
      <c r="AU127" s="24" t="s">
        <v>812</v>
      </c>
      <c r="AY127" s="24" t="s">
        <v>874</v>
      </c>
      <c r="BE127" s="214">
        <f>IF(N127="základní",J127,0)</f>
        <v>0</v>
      </c>
      <c r="BF127" s="214">
        <f>IF(N127="snížená",J127,0)</f>
        <v>0</v>
      </c>
      <c r="BG127" s="214">
        <f>IF(N127="zákl. přenesená",J127,0)</f>
        <v>0</v>
      </c>
      <c r="BH127" s="214">
        <f>IF(N127="sníž. přenesená",J127,0)</f>
        <v>0</v>
      </c>
      <c r="BI127" s="214">
        <f>IF(N127="nulová",J127,0)</f>
        <v>0</v>
      </c>
      <c r="BJ127" s="24" t="s">
        <v>810</v>
      </c>
      <c r="BK127" s="214">
        <f>ROUND(I127*H127,2)</f>
        <v>0</v>
      </c>
      <c r="BL127" s="24" t="s">
        <v>967</v>
      </c>
      <c r="BM127" s="24" t="s">
        <v>597</v>
      </c>
    </row>
    <row r="128" spans="2:65" s="1" customFormat="1" ht="27">
      <c r="B128" s="42"/>
      <c r="C128" s="64"/>
      <c r="D128" s="215" t="s">
        <v>884</v>
      </c>
      <c r="E128" s="64"/>
      <c r="F128" s="216" t="s">
        <v>598</v>
      </c>
      <c r="G128" s="64"/>
      <c r="H128" s="64"/>
      <c r="I128" s="171"/>
      <c r="J128" s="64"/>
      <c r="K128" s="64"/>
      <c r="L128" s="62"/>
      <c r="M128" s="217"/>
      <c r="N128" s="43"/>
      <c r="O128" s="43"/>
      <c r="P128" s="43"/>
      <c r="Q128" s="43"/>
      <c r="R128" s="43"/>
      <c r="S128" s="43"/>
      <c r="T128" s="79"/>
      <c r="AT128" s="24" t="s">
        <v>884</v>
      </c>
      <c r="AU128" s="24" t="s">
        <v>812</v>
      </c>
    </row>
    <row r="129" spans="2:65" s="11" customFormat="1" ht="29.85" customHeight="1">
      <c r="B129" s="186"/>
      <c r="C129" s="187"/>
      <c r="D129" s="200" t="s">
        <v>802</v>
      </c>
      <c r="E129" s="201" t="s">
        <v>599</v>
      </c>
      <c r="F129" s="201" t="s">
        <v>600</v>
      </c>
      <c r="G129" s="187"/>
      <c r="H129" s="187"/>
      <c r="I129" s="190"/>
      <c r="J129" s="202">
        <f>BK129</f>
        <v>0</v>
      </c>
      <c r="K129" s="187"/>
      <c r="L129" s="192"/>
      <c r="M129" s="193"/>
      <c r="N129" s="194"/>
      <c r="O129" s="194"/>
      <c r="P129" s="195">
        <f>SUM(P130:P157)</f>
        <v>0</v>
      </c>
      <c r="Q129" s="194"/>
      <c r="R129" s="195">
        <f>SUM(R130:R157)</f>
        <v>0</v>
      </c>
      <c r="S129" s="194"/>
      <c r="T129" s="196">
        <f>SUM(T130:T157)</f>
        <v>0</v>
      </c>
      <c r="AR129" s="197" t="s">
        <v>812</v>
      </c>
      <c r="AT129" s="198" t="s">
        <v>802</v>
      </c>
      <c r="AU129" s="198" t="s">
        <v>810</v>
      </c>
      <c r="AY129" s="197" t="s">
        <v>874</v>
      </c>
      <c r="BK129" s="199">
        <f>SUM(BK130:BK157)</f>
        <v>0</v>
      </c>
    </row>
    <row r="130" spans="2:65" s="1" customFormat="1" ht="22.5" customHeight="1">
      <c r="B130" s="42"/>
      <c r="C130" s="203" t="s">
        <v>951</v>
      </c>
      <c r="D130" s="203" t="s">
        <v>877</v>
      </c>
      <c r="E130" s="204" t="s">
        <v>601</v>
      </c>
      <c r="F130" s="205" t="s">
        <v>602</v>
      </c>
      <c r="G130" s="206" t="s">
        <v>603</v>
      </c>
      <c r="H130" s="207">
        <v>4</v>
      </c>
      <c r="I130" s="208"/>
      <c r="J130" s="209">
        <f>ROUND(I130*H130,2)</f>
        <v>0</v>
      </c>
      <c r="K130" s="205" t="s">
        <v>801</v>
      </c>
      <c r="L130" s="62"/>
      <c r="M130" s="210" t="s">
        <v>801</v>
      </c>
      <c r="N130" s="211" t="s">
        <v>773</v>
      </c>
      <c r="O130" s="43"/>
      <c r="P130" s="212">
        <f>O130*H130</f>
        <v>0</v>
      </c>
      <c r="Q130" s="212">
        <v>0</v>
      </c>
      <c r="R130" s="212">
        <f>Q130*H130</f>
        <v>0</v>
      </c>
      <c r="S130" s="212">
        <v>0</v>
      </c>
      <c r="T130" s="213">
        <f>S130*H130</f>
        <v>0</v>
      </c>
      <c r="AR130" s="24" t="s">
        <v>882</v>
      </c>
      <c r="AT130" s="24" t="s">
        <v>877</v>
      </c>
      <c r="AU130" s="24" t="s">
        <v>812</v>
      </c>
      <c r="AY130" s="24" t="s">
        <v>874</v>
      </c>
      <c r="BE130" s="214">
        <f>IF(N130="základní",J130,0)</f>
        <v>0</v>
      </c>
      <c r="BF130" s="214">
        <f>IF(N130="snížená",J130,0)</f>
        <v>0</v>
      </c>
      <c r="BG130" s="214">
        <f>IF(N130="zákl. přenesená",J130,0)</f>
        <v>0</v>
      </c>
      <c r="BH130" s="214">
        <f>IF(N130="sníž. přenesená",J130,0)</f>
        <v>0</v>
      </c>
      <c r="BI130" s="214">
        <f>IF(N130="nulová",J130,0)</f>
        <v>0</v>
      </c>
      <c r="BJ130" s="24" t="s">
        <v>810</v>
      </c>
      <c r="BK130" s="214">
        <f>ROUND(I130*H130,2)</f>
        <v>0</v>
      </c>
      <c r="BL130" s="24" t="s">
        <v>882</v>
      </c>
      <c r="BM130" s="24" t="s">
        <v>604</v>
      </c>
    </row>
    <row r="131" spans="2:65" s="1" customFormat="1">
      <c r="B131" s="42"/>
      <c r="C131" s="64"/>
      <c r="D131" s="215" t="s">
        <v>884</v>
      </c>
      <c r="E131" s="64"/>
      <c r="F131" s="216" t="s">
        <v>605</v>
      </c>
      <c r="G131" s="64"/>
      <c r="H131" s="64"/>
      <c r="I131" s="171"/>
      <c r="J131" s="64"/>
      <c r="K131" s="64"/>
      <c r="L131" s="62"/>
      <c r="M131" s="217"/>
      <c r="N131" s="43"/>
      <c r="O131" s="43"/>
      <c r="P131" s="43"/>
      <c r="Q131" s="43"/>
      <c r="R131" s="43"/>
      <c r="S131" s="43"/>
      <c r="T131" s="79"/>
      <c r="AT131" s="24" t="s">
        <v>884</v>
      </c>
      <c r="AU131" s="24" t="s">
        <v>812</v>
      </c>
    </row>
    <row r="132" spans="2:65" s="1" customFormat="1" ht="27">
      <c r="B132" s="42"/>
      <c r="C132" s="64"/>
      <c r="D132" s="215" t="s">
        <v>913</v>
      </c>
      <c r="E132" s="64"/>
      <c r="F132" s="231" t="s">
        <v>559</v>
      </c>
      <c r="G132" s="64"/>
      <c r="H132" s="64"/>
      <c r="I132" s="171"/>
      <c r="J132" s="64"/>
      <c r="K132" s="64"/>
      <c r="L132" s="62"/>
      <c r="M132" s="217"/>
      <c r="N132" s="43"/>
      <c r="O132" s="43"/>
      <c r="P132" s="43"/>
      <c r="Q132" s="43"/>
      <c r="R132" s="43"/>
      <c r="S132" s="43"/>
      <c r="T132" s="79"/>
      <c r="AT132" s="24" t="s">
        <v>913</v>
      </c>
      <c r="AU132" s="24" t="s">
        <v>812</v>
      </c>
    </row>
    <row r="133" spans="2:65" s="12" customFormat="1">
      <c r="B133" s="218"/>
      <c r="C133" s="219"/>
      <c r="D133" s="220" t="s">
        <v>886</v>
      </c>
      <c r="E133" s="221" t="s">
        <v>801</v>
      </c>
      <c r="F133" s="222" t="s">
        <v>606</v>
      </c>
      <c r="G133" s="219"/>
      <c r="H133" s="223">
        <v>4</v>
      </c>
      <c r="I133" s="224"/>
      <c r="J133" s="219"/>
      <c r="K133" s="219"/>
      <c r="L133" s="225"/>
      <c r="M133" s="226"/>
      <c r="N133" s="227"/>
      <c r="O133" s="227"/>
      <c r="P133" s="227"/>
      <c r="Q133" s="227"/>
      <c r="R133" s="227"/>
      <c r="S133" s="227"/>
      <c r="T133" s="228"/>
      <c r="AT133" s="229" t="s">
        <v>886</v>
      </c>
      <c r="AU133" s="229" t="s">
        <v>812</v>
      </c>
      <c r="AV133" s="12" t="s">
        <v>812</v>
      </c>
      <c r="AW133" s="12" t="s">
        <v>765</v>
      </c>
      <c r="AX133" s="12" t="s">
        <v>810</v>
      </c>
      <c r="AY133" s="229" t="s">
        <v>874</v>
      </c>
    </row>
    <row r="134" spans="2:65" s="1" customFormat="1" ht="22.5" customHeight="1">
      <c r="B134" s="42"/>
      <c r="C134" s="232" t="s">
        <v>958</v>
      </c>
      <c r="D134" s="232" t="s">
        <v>902</v>
      </c>
      <c r="E134" s="233" t="s">
        <v>607</v>
      </c>
      <c r="F134" s="234" t="s">
        <v>608</v>
      </c>
      <c r="G134" s="235" t="s">
        <v>114</v>
      </c>
      <c r="H134" s="236">
        <v>2</v>
      </c>
      <c r="I134" s="237"/>
      <c r="J134" s="238">
        <f>ROUND(I134*H134,2)</f>
        <v>0</v>
      </c>
      <c r="K134" s="234" t="s">
        <v>801</v>
      </c>
      <c r="L134" s="239"/>
      <c r="M134" s="240" t="s">
        <v>801</v>
      </c>
      <c r="N134" s="241" t="s">
        <v>773</v>
      </c>
      <c r="O134" s="43"/>
      <c r="P134" s="212">
        <f>O134*H134</f>
        <v>0</v>
      </c>
      <c r="Q134" s="212">
        <v>0</v>
      </c>
      <c r="R134" s="212">
        <f>Q134*H134</f>
        <v>0</v>
      </c>
      <c r="S134" s="212">
        <v>0</v>
      </c>
      <c r="T134" s="213">
        <f>S134*H134</f>
        <v>0</v>
      </c>
      <c r="AR134" s="24" t="s">
        <v>929</v>
      </c>
      <c r="AT134" s="24" t="s">
        <v>902</v>
      </c>
      <c r="AU134" s="24" t="s">
        <v>812</v>
      </c>
      <c r="AY134" s="24" t="s">
        <v>874</v>
      </c>
      <c r="BE134" s="214">
        <f>IF(N134="základní",J134,0)</f>
        <v>0</v>
      </c>
      <c r="BF134" s="214">
        <f>IF(N134="snížená",J134,0)</f>
        <v>0</v>
      </c>
      <c r="BG134" s="214">
        <f>IF(N134="zákl. přenesená",J134,0)</f>
        <v>0</v>
      </c>
      <c r="BH134" s="214">
        <f>IF(N134="sníž. přenesená",J134,0)</f>
        <v>0</v>
      </c>
      <c r="BI134" s="214">
        <f>IF(N134="nulová",J134,0)</f>
        <v>0</v>
      </c>
      <c r="BJ134" s="24" t="s">
        <v>810</v>
      </c>
      <c r="BK134" s="214">
        <f>ROUND(I134*H134,2)</f>
        <v>0</v>
      </c>
      <c r="BL134" s="24" t="s">
        <v>882</v>
      </c>
      <c r="BM134" s="24" t="s">
        <v>609</v>
      </c>
    </row>
    <row r="135" spans="2:65" s="1" customFormat="1" ht="40.5">
      <c r="B135" s="42"/>
      <c r="C135" s="64"/>
      <c r="D135" s="220" t="s">
        <v>884</v>
      </c>
      <c r="E135" s="64"/>
      <c r="F135" s="230" t="s">
        <v>610</v>
      </c>
      <c r="G135" s="64"/>
      <c r="H135" s="64"/>
      <c r="I135" s="171"/>
      <c r="J135" s="64"/>
      <c r="K135" s="64"/>
      <c r="L135" s="62"/>
      <c r="M135" s="217"/>
      <c r="N135" s="43"/>
      <c r="O135" s="43"/>
      <c r="P135" s="43"/>
      <c r="Q135" s="43"/>
      <c r="R135" s="43"/>
      <c r="S135" s="43"/>
      <c r="T135" s="79"/>
      <c r="AT135" s="24" t="s">
        <v>884</v>
      </c>
      <c r="AU135" s="24" t="s">
        <v>812</v>
      </c>
    </row>
    <row r="136" spans="2:65" s="1" customFormat="1" ht="22.5" customHeight="1">
      <c r="B136" s="42"/>
      <c r="C136" s="232" t="s">
        <v>728</v>
      </c>
      <c r="D136" s="232" t="s">
        <v>902</v>
      </c>
      <c r="E136" s="233" t="s">
        <v>611</v>
      </c>
      <c r="F136" s="234" t="s">
        <v>612</v>
      </c>
      <c r="G136" s="235" t="s">
        <v>114</v>
      </c>
      <c r="H136" s="236">
        <v>64</v>
      </c>
      <c r="I136" s="237"/>
      <c r="J136" s="238">
        <f>ROUND(I136*H136,2)</f>
        <v>0</v>
      </c>
      <c r="K136" s="234" t="s">
        <v>801</v>
      </c>
      <c r="L136" s="239"/>
      <c r="M136" s="240" t="s">
        <v>801</v>
      </c>
      <c r="N136" s="241" t="s">
        <v>773</v>
      </c>
      <c r="O136" s="43"/>
      <c r="P136" s="212">
        <f>O136*H136</f>
        <v>0</v>
      </c>
      <c r="Q136" s="212">
        <v>0</v>
      </c>
      <c r="R136" s="212">
        <f>Q136*H136</f>
        <v>0</v>
      </c>
      <c r="S136" s="212">
        <v>0</v>
      </c>
      <c r="T136" s="213">
        <f>S136*H136</f>
        <v>0</v>
      </c>
      <c r="AR136" s="24" t="s">
        <v>929</v>
      </c>
      <c r="AT136" s="24" t="s">
        <v>902</v>
      </c>
      <c r="AU136" s="24" t="s">
        <v>812</v>
      </c>
      <c r="AY136" s="24" t="s">
        <v>874</v>
      </c>
      <c r="BE136" s="214">
        <f>IF(N136="základní",J136,0)</f>
        <v>0</v>
      </c>
      <c r="BF136" s="214">
        <f>IF(N136="snížená",J136,0)</f>
        <v>0</v>
      </c>
      <c r="BG136" s="214">
        <f>IF(N136="zákl. přenesená",J136,0)</f>
        <v>0</v>
      </c>
      <c r="BH136" s="214">
        <f>IF(N136="sníž. přenesená",J136,0)</f>
        <v>0</v>
      </c>
      <c r="BI136" s="214">
        <f>IF(N136="nulová",J136,0)</f>
        <v>0</v>
      </c>
      <c r="BJ136" s="24" t="s">
        <v>810</v>
      </c>
      <c r="BK136" s="214">
        <f>ROUND(I136*H136,2)</f>
        <v>0</v>
      </c>
      <c r="BL136" s="24" t="s">
        <v>882</v>
      </c>
      <c r="BM136" s="24" t="s">
        <v>613</v>
      </c>
    </row>
    <row r="137" spans="2:65" s="1" customFormat="1" ht="148.5">
      <c r="B137" s="42"/>
      <c r="C137" s="64"/>
      <c r="D137" s="215" t="s">
        <v>884</v>
      </c>
      <c r="E137" s="64"/>
      <c r="F137" s="216" t="s">
        <v>614</v>
      </c>
      <c r="G137" s="64"/>
      <c r="H137" s="64"/>
      <c r="I137" s="171"/>
      <c r="J137" s="64"/>
      <c r="K137" s="64"/>
      <c r="L137" s="62"/>
      <c r="M137" s="217"/>
      <c r="N137" s="43"/>
      <c r="O137" s="43"/>
      <c r="P137" s="43"/>
      <c r="Q137" s="43"/>
      <c r="R137" s="43"/>
      <c r="S137" s="43"/>
      <c r="T137" s="79"/>
      <c r="AT137" s="24" t="s">
        <v>884</v>
      </c>
      <c r="AU137" s="24" t="s">
        <v>812</v>
      </c>
    </row>
    <row r="138" spans="2:65" s="1" customFormat="1" ht="40.5">
      <c r="B138" s="42"/>
      <c r="C138" s="64"/>
      <c r="D138" s="220" t="s">
        <v>913</v>
      </c>
      <c r="E138" s="64"/>
      <c r="F138" s="242" t="s">
        <v>615</v>
      </c>
      <c r="G138" s="64"/>
      <c r="H138" s="64"/>
      <c r="I138" s="171"/>
      <c r="J138" s="64"/>
      <c r="K138" s="64"/>
      <c r="L138" s="62"/>
      <c r="M138" s="217"/>
      <c r="N138" s="43"/>
      <c r="O138" s="43"/>
      <c r="P138" s="43"/>
      <c r="Q138" s="43"/>
      <c r="R138" s="43"/>
      <c r="S138" s="43"/>
      <c r="T138" s="79"/>
      <c r="AT138" s="24" t="s">
        <v>913</v>
      </c>
      <c r="AU138" s="24" t="s">
        <v>812</v>
      </c>
    </row>
    <row r="139" spans="2:65" s="1" customFormat="1" ht="22.5" customHeight="1">
      <c r="B139" s="42"/>
      <c r="C139" s="232" t="s">
        <v>967</v>
      </c>
      <c r="D139" s="232" t="s">
        <v>902</v>
      </c>
      <c r="E139" s="233" t="s">
        <v>616</v>
      </c>
      <c r="F139" s="234" t="s">
        <v>617</v>
      </c>
      <c r="G139" s="235" t="s">
        <v>114</v>
      </c>
      <c r="H139" s="236">
        <v>2</v>
      </c>
      <c r="I139" s="237"/>
      <c r="J139" s="238">
        <f>ROUND(I139*H139,2)</f>
        <v>0</v>
      </c>
      <c r="K139" s="234" t="s">
        <v>801</v>
      </c>
      <c r="L139" s="239"/>
      <c r="M139" s="240" t="s">
        <v>801</v>
      </c>
      <c r="N139" s="241" t="s">
        <v>773</v>
      </c>
      <c r="O139" s="43"/>
      <c r="P139" s="212">
        <f>O139*H139</f>
        <v>0</v>
      </c>
      <c r="Q139" s="212">
        <v>0</v>
      </c>
      <c r="R139" s="212">
        <f>Q139*H139</f>
        <v>0</v>
      </c>
      <c r="S139" s="212">
        <v>0</v>
      </c>
      <c r="T139" s="213">
        <f>S139*H139</f>
        <v>0</v>
      </c>
      <c r="AR139" s="24" t="s">
        <v>929</v>
      </c>
      <c r="AT139" s="24" t="s">
        <v>902</v>
      </c>
      <c r="AU139" s="24" t="s">
        <v>812</v>
      </c>
      <c r="AY139" s="24" t="s">
        <v>874</v>
      </c>
      <c r="BE139" s="214">
        <f>IF(N139="základní",J139,0)</f>
        <v>0</v>
      </c>
      <c r="BF139" s="214">
        <f>IF(N139="snížená",J139,0)</f>
        <v>0</v>
      </c>
      <c r="BG139" s="214">
        <f>IF(N139="zákl. přenesená",J139,0)</f>
        <v>0</v>
      </c>
      <c r="BH139" s="214">
        <f>IF(N139="sníž. přenesená",J139,0)</f>
        <v>0</v>
      </c>
      <c r="BI139" s="214">
        <f>IF(N139="nulová",J139,0)</f>
        <v>0</v>
      </c>
      <c r="BJ139" s="24" t="s">
        <v>810</v>
      </c>
      <c r="BK139" s="214">
        <f>ROUND(I139*H139,2)</f>
        <v>0</v>
      </c>
      <c r="BL139" s="24" t="s">
        <v>882</v>
      </c>
      <c r="BM139" s="24" t="s">
        <v>618</v>
      </c>
    </row>
    <row r="140" spans="2:65" s="1" customFormat="1" ht="40.5">
      <c r="B140" s="42"/>
      <c r="C140" s="64"/>
      <c r="D140" s="220" t="s">
        <v>884</v>
      </c>
      <c r="E140" s="64"/>
      <c r="F140" s="230" t="s">
        <v>619</v>
      </c>
      <c r="G140" s="64"/>
      <c r="H140" s="64"/>
      <c r="I140" s="171"/>
      <c r="J140" s="64"/>
      <c r="K140" s="64"/>
      <c r="L140" s="62"/>
      <c r="M140" s="217"/>
      <c r="N140" s="43"/>
      <c r="O140" s="43"/>
      <c r="P140" s="43"/>
      <c r="Q140" s="43"/>
      <c r="R140" s="43"/>
      <c r="S140" s="43"/>
      <c r="T140" s="79"/>
      <c r="AT140" s="24" t="s">
        <v>884</v>
      </c>
      <c r="AU140" s="24" t="s">
        <v>812</v>
      </c>
    </row>
    <row r="141" spans="2:65" s="1" customFormat="1" ht="22.5" customHeight="1">
      <c r="B141" s="42"/>
      <c r="C141" s="232" t="s">
        <v>971</v>
      </c>
      <c r="D141" s="232" t="s">
        <v>902</v>
      </c>
      <c r="E141" s="233" t="s">
        <v>620</v>
      </c>
      <c r="F141" s="234" t="s">
        <v>621</v>
      </c>
      <c r="G141" s="235" t="s">
        <v>114</v>
      </c>
      <c r="H141" s="236">
        <v>64</v>
      </c>
      <c r="I141" s="237"/>
      <c r="J141" s="238">
        <f>ROUND(I141*H141,2)</f>
        <v>0</v>
      </c>
      <c r="K141" s="234" t="s">
        <v>801</v>
      </c>
      <c r="L141" s="239"/>
      <c r="M141" s="240" t="s">
        <v>801</v>
      </c>
      <c r="N141" s="241" t="s">
        <v>773</v>
      </c>
      <c r="O141" s="43"/>
      <c r="P141" s="212">
        <f>O141*H141</f>
        <v>0</v>
      </c>
      <c r="Q141" s="212">
        <v>0</v>
      </c>
      <c r="R141" s="212">
        <f>Q141*H141</f>
        <v>0</v>
      </c>
      <c r="S141" s="212">
        <v>0</v>
      </c>
      <c r="T141" s="213">
        <f>S141*H141</f>
        <v>0</v>
      </c>
      <c r="AR141" s="24" t="s">
        <v>929</v>
      </c>
      <c r="AT141" s="24" t="s">
        <v>902</v>
      </c>
      <c r="AU141" s="24" t="s">
        <v>812</v>
      </c>
      <c r="AY141" s="24" t="s">
        <v>874</v>
      </c>
      <c r="BE141" s="214">
        <f>IF(N141="základní",J141,0)</f>
        <v>0</v>
      </c>
      <c r="BF141" s="214">
        <f>IF(N141="snížená",J141,0)</f>
        <v>0</v>
      </c>
      <c r="BG141" s="214">
        <f>IF(N141="zákl. přenesená",J141,0)</f>
        <v>0</v>
      </c>
      <c r="BH141" s="214">
        <f>IF(N141="sníž. přenesená",J141,0)</f>
        <v>0</v>
      </c>
      <c r="BI141" s="214">
        <f>IF(N141="nulová",J141,0)</f>
        <v>0</v>
      </c>
      <c r="BJ141" s="24" t="s">
        <v>810</v>
      </c>
      <c r="BK141" s="214">
        <f>ROUND(I141*H141,2)</f>
        <v>0</v>
      </c>
      <c r="BL141" s="24" t="s">
        <v>882</v>
      </c>
      <c r="BM141" s="24" t="s">
        <v>622</v>
      </c>
    </row>
    <row r="142" spans="2:65" s="1" customFormat="1" ht="135">
      <c r="B142" s="42"/>
      <c r="C142" s="64"/>
      <c r="D142" s="215" t="s">
        <v>884</v>
      </c>
      <c r="E142" s="64"/>
      <c r="F142" s="216" t="s">
        <v>623</v>
      </c>
      <c r="G142" s="64"/>
      <c r="H142" s="64"/>
      <c r="I142" s="171"/>
      <c r="J142" s="64"/>
      <c r="K142" s="64"/>
      <c r="L142" s="62"/>
      <c r="M142" s="217"/>
      <c r="N142" s="43"/>
      <c r="O142" s="43"/>
      <c r="P142" s="43"/>
      <c r="Q142" s="43"/>
      <c r="R142" s="43"/>
      <c r="S142" s="43"/>
      <c r="T142" s="79"/>
      <c r="AT142" s="24" t="s">
        <v>884</v>
      </c>
      <c r="AU142" s="24" t="s">
        <v>812</v>
      </c>
    </row>
    <row r="143" spans="2:65" s="1" customFormat="1" ht="40.5">
      <c r="B143" s="42"/>
      <c r="C143" s="64"/>
      <c r="D143" s="220" t="s">
        <v>913</v>
      </c>
      <c r="E143" s="64"/>
      <c r="F143" s="242" t="s">
        <v>615</v>
      </c>
      <c r="G143" s="64"/>
      <c r="H143" s="64"/>
      <c r="I143" s="171"/>
      <c r="J143" s="64"/>
      <c r="K143" s="64"/>
      <c r="L143" s="62"/>
      <c r="M143" s="217"/>
      <c r="N143" s="43"/>
      <c r="O143" s="43"/>
      <c r="P143" s="43"/>
      <c r="Q143" s="43"/>
      <c r="R143" s="43"/>
      <c r="S143" s="43"/>
      <c r="T143" s="79"/>
      <c r="AT143" s="24" t="s">
        <v>913</v>
      </c>
      <c r="AU143" s="24" t="s">
        <v>812</v>
      </c>
    </row>
    <row r="144" spans="2:65" s="1" customFormat="1" ht="22.5" customHeight="1">
      <c r="B144" s="42"/>
      <c r="C144" s="203" t="s">
        <v>975</v>
      </c>
      <c r="D144" s="203" t="s">
        <v>877</v>
      </c>
      <c r="E144" s="204" t="s">
        <v>624</v>
      </c>
      <c r="F144" s="205" t="s">
        <v>625</v>
      </c>
      <c r="G144" s="206" t="s">
        <v>114</v>
      </c>
      <c r="H144" s="207">
        <v>2</v>
      </c>
      <c r="I144" s="208"/>
      <c r="J144" s="209">
        <f>ROUND(I144*H144,2)</f>
        <v>0</v>
      </c>
      <c r="K144" s="205" t="s">
        <v>801</v>
      </c>
      <c r="L144" s="62"/>
      <c r="M144" s="210" t="s">
        <v>801</v>
      </c>
      <c r="N144" s="211" t="s">
        <v>773</v>
      </c>
      <c r="O144" s="43"/>
      <c r="P144" s="212">
        <f>O144*H144</f>
        <v>0</v>
      </c>
      <c r="Q144" s="212">
        <v>0</v>
      </c>
      <c r="R144" s="212">
        <f>Q144*H144</f>
        <v>0</v>
      </c>
      <c r="S144" s="212">
        <v>0</v>
      </c>
      <c r="T144" s="213">
        <f>S144*H144</f>
        <v>0</v>
      </c>
      <c r="AR144" s="24" t="s">
        <v>882</v>
      </c>
      <c r="AT144" s="24" t="s">
        <v>877</v>
      </c>
      <c r="AU144" s="24" t="s">
        <v>812</v>
      </c>
      <c r="AY144" s="24" t="s">
        <v>874</v>
      </c>
      <c r="BE144" s="214">
        <f>IF(N144="základní",J144,0)</f>
        <v>0</v>
      </c>
      <c r="BF144" s="214">
        <f>IF(N144="snížená",J144,0)</f>
        <v>0</v>
      </c>
      <c r="BG144" s="214">
        <f>IF(N144="zákl. přenesená",J144,0)</f>
        <v>0</v>
      </c>
      <c r="BH144" s="214">
        <f>IF(N144="sníž. přenesená",J144,0)</f>
        <v>0</v>
      </c>
      <c r="BI144" s="214">
        <f>IF(N144="nulová",J144,0)</f>
        <v>0</v>
      </c>
      <c r="BJ144" s="24" t="s">
        <v>810</v>
      </c>
      <c r="BK144" s="214">
        <f>ROUND(I144*H144,2)</f>
        <v>0</v>
      </c>
      <c r="BL144" s="24" t="s">
        <v>882</v>
      </c>
      <c r="BM144" s="24" t="s">
        <v>626</v>
      </c>
    </row>
    <row r="145" spans="2:65" s="1" customFormat="1">
      <c r="B145" s="42"/>
      <c r="C145" s="64"/>
      <c r="D145" s="215" t="s">
        <v>884</v>
      </c>
      <c r="E145" s="64"/>
      <c r="F145" s="216" t="s">
        <v>625</v>
      </c>
      <c r="G145" s="64"/>
      <c r="H145" s="64"/>
      <c r="I145" s="171"/>
      <c r="J145" s="64"/>
      <c r="K145" s="64"/>
      <c r="L145" s="62"/>
      <c r="M145" s="217"/>
      <c r="N145" s="43"/>
      <c r="O145" s="43"/>
      <c r="P145" s="43"/>
      <c r="Q145" s="43"/>
      <c r="R145" s="43"/>
      <c r="S145" s="43"/>
      <c r="T145" s="79"/>
      <c r="AT145" s="24" t="s">
        <v>884</v>
      </c>
      <c r="AU145" s="24" t="s">
        <v>812</v>
      </c>
    </row>
    <row r="146" spans="2:65" s="1" customFormat="1" ht="27">
      <c r="B146" s="42"/>
      <c r="C146" s="64"/>
      <c r="D146" s="215" t="s">
        <v>913</v>
      </c>
      <c r="E146" s="64"/>
      <c r="F146" s="231" t="s">
        <v>559</v>
      </c>
      <c r="G146" s="64"/>
      <c r="H146" s="64"/>
      <c r="I146" s="171"/>
      <c r="J146" s="64"/>
      <c r="K146" s="64"/>
      <c r="L146" s="62"/>
      <c r="M146" s="217"/>
      <c r="N146" s="43"/>
      <c r="O146" s="43"/>
      <c r="P146" s="43"/>
      <c r="Q146" s="43"/>
      <c r="R146" s="43"/>
      <c r="S146" s="43"/>
      <c r="T146" s="79"/>
      <c r="AT146" s="24" t="s">
        <v>913</v>
      </c>
      <c r="AU146" s="24" t="s">
        <v>812</v>
      </c>
    </row>
    <row r="147" spans="2:65" s="12" customFormat="1">
      <c r="B147" s="218"/>
      <c r="C147" s="219"/>
      <c r="D147" s="220" t="s">
        <v>886</v>
      </c>
      <c r="E147" s="221" t="s">
        <v>801</v>
      </c>
      <c r="F147" s="222" t="s">
        <v>812</v>
      </c>
      <c r="G147" s="219"/>
      <c r="H147" s="223">
        <v>2</v>
      </c>
      <c r="I147" s="224"/>
      <c r="J147" s="219"/>
      <c r="K147" s="219"/>
      <c r="L147" s="225"/>
      <c r="M147" s="226"/>
      <c r="N147" s="227"/>
      <c r="O147" s="227"/>
      <c r="P147" s="227"/>
      <c r="Q147" s="227"/>
      <c r="R147" s="227"/>
      <c r="S147" s="227"/>
      <c r="T147" s="228"/>
      <c r="AT147" s="229" t="s">
        <v>886</v>
      </c>
      <c r="AU147" s="229" t="s">
        <v>812</v>
      </c>
      <c r="AV147" s="12" t="s">
        <v>812</v>
      </c>
      <c r="AW147" s="12" t="s">
        <v>765</v>
      </c>
      <c r="AX147" s="12" t="s">
        <v>810</v>
      </c>
      <c r="AY147" s="229" t="s">
        <v>874</v>
      </c>
    </row>
    <row r="148" spans="2:65" s="1" customFormat="1" ht="22.5" customHeight="1">
      <c r="B148" s="42"/>
      <c r="C148" s="232" t="s">
        <v>979</v>
      </c>
      <c r="D148" s="232" t="s">
        <v>902</v>
      </c>
      <c r="E148" s="233" t="s">
        <v>627</v>
      </c>
      <c r="F148" s="234" t="s">
        <v>628</v>
      </c>
      <c r="G148" s="235" t="s">
        <v>114</v>
      </c>
      <c r="H148" s="236">
        <v>2</v>
      </c>
      <c r="I148" s="237"/>
      <c r="J148" s="238">
        <f>ROUND(I148*H148,2)</f>
        <v>0</v>
      </c>
      <c r="K148" s="234" t="s">
        <v>801</v>
      </c>
      <c r="L148" s="239"/>
      <c r="M148" s="240" t="s">
        <v>801</v>
      </c>
      <c r="N148" s="241" t="s">
        <v>773</v>
      </c>
      <c r="O148" s="43"/>
      <c r="P148" s="212">
        <f>O148*H148</f>
        <v>0</v>
      </c>
      <c r="Q148" s="212">
        <v>0</v>
      </c>
      <c r="R148" s="212">
        <f>Q148*H148</f>
        <v>0</v>
      </c>
      <c r="S148" s="212">
        <v>0</v>
      </c>
      <c r="T148" s="213">
        <f>S148*H148</f>
        <v>0</v>
      </c>
      <c r="AR148" s="24" t="s">
        <v>929</v>
      </c>
      <c r="AT148" s="24" t="s">
        <v>902</v>
      </c>
      <c r="AU148" s="24" t="s">
        <v>812</v>
      </c>
      <c r="AY148" s="24" t="s">
        <v>874</v>
      </c>
      <c r="BE148" s="214">
        <f>IF(N148="základní",J148,0)</f>
        <v>0</v>
      </c>
      <c r="BF148" s="214">
        <f>IF(N148="snížená",J148,0)</f>
        <v>0</v>
      </c>
      <c r="BG148" s="214">
        <f>IF(N148="zákl. přenesená",J148,0)</f>
        <v>0</v>
      </c>
      <c r="BH148" s="214">
        <f>IF(N148="sníž. přenesená",J148,0)</f>
        <v>0</v>
      </c>
      <c r="BI148" s="214">
        <f>IF(N148="nulová",J148,0)</f>
        <v>0</v>
      </c>
      <c r="BJ148" s="24" t="s">
        <v>810</v>
      </c>
      <c r="BK148" s="214">
        <f>ROUND(I148*H148,2)</f>
        <v>0</v>
      </c>
      <c r="BL148" s="24" t="s">
        <v>882</v>
      </c>
      <c r="BM148" s="24" t="s">
        <v>629</v>
      </c>
    </row>
    <row r="149" spans="2:65" s="1" customFormat="1" ht="40.5">
      <c r="B149" s="42"/>
      <c r="C149" s="64"/>
      <c r="D149" s="220" t="s">
        <v>884</v>
      </c>
      <c r="E149" s="64"/>
      <c r="F149" s="230" t="s">
        <v>630</v>
      </c>
      <c r="G149" s="64"/>
      <c r="H149" s="64"/>
      <c r="I149" s="171"/>
      <c r="J149" s="64"/>
      <c r="K149" s="64"/>
      <c r="L149" s="62"/>
      <c r="M149" s="217"/>
      <c r="N149" s="43"/>
      <c r="O149" s="43"/>
      <c r="P149" s="43"/>
      <c r="Q149" s="43"/>
      <c r="R149" s="43"/>
      <c r="S149" s="43"/>
      <c r="T149" s="79"/>
      <c r="AT149" s="24" t="s">
        <v>884</v>
      </c>
      <c r="AU149" s="24" t="s">
        <v>812</v>
      </c>
    </row>
    <row r="150" spans="2:65" s="1" customFormat="1" ht="22.5" customHeight="1">
      <c r="B150" s="42"/>
      <c r="C150" s="203" t="s">
        <v>983</v>
      </c>
      <c r="D150" s="203" t="s">
        <v>877</v>
      </c>
      <c r="E150" s="204" t="s">
        <v>631</v>
      </c>
      <c r="F150" s="205" t="s">
        <v>632</v>
      </c>
      <c r="G150" s="206" t="s">
        <v>114</v>
      </c>
      <c r="H150" s="207">
        <v>2</v>
      </c>
      <c r="I150" s="208"/>
      <c r="J150" s="209">
        <f>ROUND(I150*H150,2)</f>
        <v>0</v>
      </c>
      <c r="K150" s="205" t="s">
        <v>801</v>
      </c>
      <c r="L150" s="62"/>
      <c r="M150" s="210" t="s">
        <v>801</v>
      </c>
      <c r="N150" s="211" t="s">
        <v>773</v>
      </c>
      <c r="O150" s="43"/>
      <c r="P150" s="212">
        <f>O150*H150</f>
        <v>0</v>
      </c>
      <c r="Q150" s="212">
        <v>0</v>
      </c>
      <c r="R150" s="212">
        <f>Q150*H150</f>
        <v>0</v>
      </c>
      <c r="S150" s="212">
        <v>0</v>
      </c>
      <c r="T150" s="213">
        <f>S150*H150</f>
        <v>0</v>
      </c>
      <c r="AR150" s="24" t="s">
        <v>882</v>
      </c>
      <c r="AT150" s="24" t="s">
        <v>877</v>
      </c>
      <c r="AU150" s="24" t="s">
        <v>812</v>
      </c>
      <c r="AY150" s="24" t="s">
        <v>874</v>
      </c>
      <c r="BE150" s="214">
        <f>IF(N150="základní",J150,0)</f>
        <v>0</v>
      </c>
      <c r="BF150" s="214">
        <f>IF(N150="snížená",J150,0)</f>
        <v>0</v>
      </c>
      <c r="BG150" s="214">
        <f>IF(N150="zákl. přenesená",J150,0)</f>
        <v>0</v>
      </c>
      <c r="BH150" s="214">
        <f>IF(N150="sníž. přenesená",J150,0)</f>
        <v>0</v>
      </c>
      <c r="BI150" s="214">
        <f>IF(N150="nulová",J150,0)</f>
        <v>0</v>
      </c>
      <c r="BJ150" s="24" t="s">
        <v>810</v>
      </c>
      <c r="BK150" s="214">
        <f>ROUND(I150*H150,2)</f>
        <v>0</v>
      </c>
      <c r="BL150" s="24" t="s">
        <v>882</v>
      </c>
      <c r="BM150" s="24" t="s">
        <v>633</v>
      </c>
    </row>
    <row r="151" spans="2:65" s="1" customFormat="1">
      <c r="B151" s="42"/>
      <c r="C151" s="64"/>
      <c r="D151" s="215" t="s">
        <v>884</v>
      </c>
      <c r="E151" s="64"/>
      <c r="F151" s="216" t="s">
        <v>632</v>
      </c>
      <c r="G151" s="64"/>
      <c r="H151" s="64"/>
      <c r="I151" s="171"/>
      <c r="J151" s="64"/>
      <c r="K151" s="64"/>
      <c r="L151" s="62"/>
      <c r="M151" s="217"/>
      <c r="N151" s="43"/>
      <c r="O151" s="43"/>
      <c r="P151" s="43"/>
      <c r="Q151" s="43"/>
      <c r="R151" s="43"/>
      <c r="S151" s="43"/>
      <c r="T151" s="79"/>
      <c r="AT151" s="24" t="s">
        <v>884</v>
      </c>
      <c r="AU151" s="24" t="s">
        <v>812</v>
      </c>
    </row>
    <row r="152" spans="2:65" s="1" customFormat="1" ht="27">
      <c r="B152" s="42"/>
      <c r="C152" s="64"/>
      <c r="D152" s="215" t="s">
        <v>913</v>
      </c>
      <c r="E152" s="64"/>
      <c r="F152" s="231" t="s">
        <v>559</v>
      </c>
      <c r="G152" s="64"/>
      <c r="H152" s="64"/>
      <c r="I152" s="171"/>
      <c r="J152" s="64"/>
      <c r="K152" s="64"/>
      <c r="L152" s="62"/>
      <c r="M152" s="217"/>
      <c r="N152" s="43"/>
      <c r="O152" s="43"/>
      <c r="P152" s="43"/>
      <c r="Q152" s="43"/>
      <c r="R152" s="43"/>
      <c r="S152" s="43"/>
      <c r="T152" s="79"/>
      <c r="AT152" s="24" t="s">
        <v>913</v>
      </c>
      <c r="AU152" s="24" t="s">
        <v>812</v>
      </c>
    </row>
    <row r="153" spans="2:65" s="12" customFormat="1">
      <c r="B153" s="218"/>
      <c r="C153" s="219"/>
      <c r="D153" s="220" t="s">
        <v>886</v>
      </c>
      <c r="E153" s="221" t="s">
        <v>801</v>
      </c>
      <c r="F153" s="222" t="s">
        <v>812</v>
      </c>
      <c r="G153" s="219"/>
      <c r="H153" s="223">
        <v>2</v>
      </c>
      <c r="I153" s="224"/>
      <c r="J153" s="219"/>
      <c r="K153" s="219"/>
      <c r="L153" s="225"/>
      <c r="M153" s="226"/>
      <c r="N153" s="227"/>
      <c r="O153" s="227"/>
      <c r="P153" s="227"/>
      <c r="Q153" s="227"/>
      <c r="R153" s="227"/>
      <c r="S153" s="227"/>
      <c r="T153" s="228"/>
      <c r="AT153" s="229" t="s">
        <v>886</v>
      </c>
      <c r="AU153" s="229" t="s">
        <v>812</v>
      </c>
      <c r="AV153" s="12" t="s">
        <v>812</v>
      </c>
      <c r="AW153" s="12" t="s">
        <v>765</v>
      </c>
      <c r="AX153" s="12" t="s">
        <v>810</v>
      </c>
      <c r="AY153" s="229" t="s">
        <v>874</v>
      </c>
    </row>
    <row r="154" spans="2:65" s="1" customFormat="1" ht="31.5" customHeight="1">
      <c r="B154" s="42"/>
      <c r="C154" s="232" t="s">
        <v>727</v>
      </c>
      <c r="D154" s="232" t="s">
        <v>902</v>
      </c>
      <c r="E154" s="233" t="s">
        <v>634</v>
      </c>
      <c r="F154" s="234" t="s">
        <v>635</v>
      </c>
      <c r="G154" s="235" t="s">
        <v>114</v>
      </c>
      <c r="H154" s="236">
        <v>2</v>
      </c>
      <c r="I154" s="237"/>
      <c r="J154" s="238">
        <f>ROUND(I154*H154,2)</f>
        <v>0</v>
      </c>
      <c r="K154" s="234" t="s">
        <v>801</v>
      </c>
      <c r="L154" s="239"/>
      <c r="M154" s="240" t="s">
        <v>801</v>
      </c>
      <c r="N154" s="241" t="s">
        <v>773</v>
      </c>
      <c r="O154" s="43"/>
      <c r="P154" s="212">
        <f>O154*H154</f>
        <v>0</v>
      </c>
      <c r="Q154" s="212">
        <v>0</v>
      </c>
      <c r="R154" s="212">
        <f>Q154*H154</f>
        <v>0</v>
      </c>
      <c r="S154" s="212">
        <v>0</v>
      </c>
      <c r="T154" s="213">
        <f>S154*H154</f>
        <v>0</v>
      </c>
      <c r="AR154" s="24" t="s">
        <v>929</v>
      </c>
      <c r="AT154" s="24" t="s">
        <v>902</v>
      </c>
      <c r="AU154" s="24" t="s">
        <v>812</v>
      </c>
      <c r="AY154" s="24" t="s">
        <v>874</v>
      </c>
      <c r="BE154" s="214">
        <f>IF(N154="základní",J154,0)</f>
        <v>0</v>
      </c>
      <c r="BF154" s="214">
        <f>IF(N154="snížená",J154,0)</f>
        <v>0</v>
      </c>
      <c r="BG154" s="214">
        <f>IF(N154="zákl. přenesená",J154,0)</f>
        <v>0</v>
      </c>
      <c r="BH154" s="214">
        <f>IF(N154="sníž. přenesená",J154,0)</f>
        <v>0</v>
      </c>
      <c r="BI154" s="214">
        <f>IF(N154="nulová",J154,0)</f>
        <v>0</v>
      </c>
      <c r="BJ154" s="24" t="s">
        <v>810</v>
      </c>
      <c r="BK154" s="214">
        <f>ROUND(I154*H154,2)</f>
        <v>0</v>
      </c>
      <c r="BL154" s="24" t="s">
        <v>882</v>
      </c>
      <c r="BM154" s="24" t="s">
        <v>636</v>
      </c>
    </row>
    <row r="155" spans="2:65" s="1" customFormat="1">
      <c r="B155" s="42"/>
      <c r="C155" s="64"/>
      <c r="D155" s="220" t="s">
        <v>884</v>
      </c>
      <c r="E155" s="64"/>
      <c r="F155" s="230" t="s">
        <v>637</v>
      </c>
      <c r="G155" s="64"/>
      <c r="H155" s="64"/>
      <c r="I155" s="171"/>
      <c r="J155" s="64"/>
      <c r="K155" s="64"/>
      <c r="L155" s="62"/>
      <c r="M155" s="217"/>
      <c r="N155" s="43"/>
      <c r="O155" s="43"/>
      <c r="P155" s="43"/>
      <c r="Q155" s="43"/>
      <c r="R155" s="43"/>
      <c r="S155" s="43"/>
      <c r="T155" s="79"/>
      <c r="AT155" s="24" t="s">
        <v>884</v>
      </c>
      <c r="AU155" s="24" t="s">
        <v>812</v>
      </c>
    </row>
    <row r="156" spans="2:65" s="1" customFormat="1" ht="22.5" customHeight="1">
      <c r="B156" s="42"/>
      <c r="C156" s="203" t="s">
        <v>989</v>
      </c>
      <c r="D156" s="203" t="s">
        <v>877</v>
      </c>
      <c r="E156" s="204" t="s">
        <v>638</v>
      </c>
      <c r="F156" s="205" t="s">
        <v>596</v>
      </c>
      <c r="G156" s="206" t="s">
        <v>505</v>
      </c>
      <c r="H156" s="276"/>
      <c r="I156" s="208"/>
      <c r="J156" s="209">
        <f>ROUND(I156*H156,2)</f>
        <v>0</v>
      </c>
      <c r="K156" s="205" t="s">
        <v>801</v>
      </c>
      <c r="L156" s="62"/>
      <c r="M156" s="210" t="s">
        <v>801</v>
      </c>
      <c r="N156" s="211" t="s">
        <v>773</v>
      </c>
      <c r="O156" s="43"/>
      <c r="P156" s="212">
        <f>O156*H156</f>
        <v>0</v>
      </c>
      <c r="Q156" s="212">
        <v>0</v>
      </c>
      <c r="R156" s="212">
        <f>Q156*H156</f>
        <v>0</v>
      </c>
      <c r="S156" s="212">
        <v>0</v>
      </c>
      <c r="T156" s="213">
        <f>S156*H156</f>
        <v>0</v>
      </c>
      <c r="AR156" s="24" t="s">
        <v>882</v>
      </c>
      <c r="AT156" s="24" t="s">
        <v>877</v>
      </c>
      <c r="AU156" s="24" t="s">
        <v>812</v>
      </c>
      <c r="AY156" s="24" t="s">
        <v>874</v>
      </c>
      <c r="BE156" s="214">
        <f>IF(N156="základní",J156,0)</f>
        <v>0</v>
      </c>
      <c r="BF156" s="214">
        <f>IF(N156="snížená",J156,0)</f>
        <v>0</v>
      </c>
      <c r="BG156" s="214">
        <f>IF(N156="zákl. přenesená",J156,0)</f>
        <v>0</v>
      </c>
      <c r="BH156" s="214">
        <f>IF(N156="sníž. přenesená",J156,0)</f>
        <v>0</v>
      </c>
      <c r="BI156" s="214">
        <f>IF(N156="nulová",J156,0)</f>
        <v>0</v>
      </c>
      <c r="BJ156" s="24" t="s">
        <v>810</v>
      </c>
      <c r="BK156" s="214">
        <f>ROUND(I156*H156,2)</f>
        <v>0</v>
      </c>
      <c r="BL156" s="24" t="s">
        <v>882</v>
      </c>
      <c r="BM156" s="24" t="s">
        <v>639</v>
      </c>
    </row>
    <row r="157" spans="2:65" s="1" customFormat="1" ht="27">
      <c r="B157" s="42"/>
      <c r="C157" s="64"/>
      <c r="D157" s="215" t="s">
        <v>884</v>
      </c>
      <c r="E157" s="64"/>
      <c r="F157" s="216" t="s">
        <v>598</v>
      </c>
      <c r="G157" s="64"/>
      <c r="H157" s="64"/>
      <c r="I157" s="171"/>
      <c r="J157" s="64"/>
      <c r="K157" s="64"/>
      <c r="L157" s="62"/>
      <c r="M157" s="217"/>
      <c r="N157" s="43"/>
      <c r="O157" s="43"/>
      <c r="P157" s="43"/>
      <c r="Q157" s="43"/>
      <c r="R157" s="43"/>
      <c r="S157" s="43"/>
      <c r="T157" s="79"/>
      <c r="AT157" s="24" t="s">
        <v>884</v>
      </c>
      <c r="AU157" s="24" t="s">
        <v>812</v>
      </c>
    </row>
    <row r="158" spans="2:65" s="11" customFormat="1" ht="29.85" customHeight="1">
      <c r="B158" s="186"/>
      <c r="C158" s="187"/>
      <c r="D158" s="200" t="s">
        <v>802</v>
      </c>
      <c r="E158" s="201" t="s">
        <v>640</v>
      </c>
      <c r="F158" s="201" t="s">
        <v>641</v>
      </c>
      <c r="G158" s="187"/>
      <c r="H158" s="187"/>
      <c r="I158" s="190"/>
      <c r="J158" s="202">
        <f>BK158</f>
        <v>0</v>
      </c>
      <c r="K158" s="187"/>
      <c r="L158" s="192"/>
      <c r="M158" s="193"/>
      <c r="N158" s="194"/>
      <c r="O158" s="194"/>
      <c r="P158" s="195">
        <f>SUM(P159:P180)</f>
        <v>0</v>
      </c>
      <c r="Q158" s="194"/>
      <c r="R158" s="195">
        <f>SUM(R159:R180)</f>
        <v>0</v>
      </c>
      <c r="S158" s="194"/>
      <c r="T158" s="196">
        <f>SUM(T159:T180)</f>
        <v>9.1754000000000002E-2</v>
      </c>
      <c r="AR158" s="197" t="s">
        <v>812</v>
      </c>
      <c r="AT158" s="198" t="s">
        <v>802</v>
      </c>
      <c r="AU158" s="198" t="s">
        <v>810</v>
      </c>
      <c r="AY158" s="197" t="s">
        <v>874</v>
      </c>
      <c r="BK158" s="199">
        <f>SUM(BK159:BK180)</f>
        <v>0</v>
      </c>
    </row>
    <row r="159" spans="2:65" s="1" customFormat="1" ht="22.5" customHeight="1">
      <c r="B159" s="42"/>
      <c r="C159" s="203" t="s">
        <v>993</v>
      </c>
      <c r="D159" s="203" t="s">
        <v>877</v>
      </c>
      <c r="E159" s="204" t="s">
        <v>642</v>
      </c>
      <c r="F159" s="205" t="s">
        <v>602</v>
      </c>
      <c r="G159" s="206" t="s">
        <v>114</v>
      </c>
      <c r="H159" s="207">
        <v>1</v>
      </c>
      <c r="I159" s="208"/>
      <c r="J159" s="209">
        <f>ROUND(I159*H159,2)</f>
        <v>0</v>
      </c>
      <c r="K159" s="205" t="s">
        <v>801</v>
      </c>
      <c r="L159" s="62"/>
      <c r="M159" s="210" t="s">
        <v>801</v>
      </c>
      <c r="N159" s="211" t="s">
        <v>773</v>
      </c>
      <c r="O159" s="43"/>
      <c r="P159" s="212">
        <f>O159*H159</f>
        <v>0</v>
      </c>
      <c r="Q159" s="212">
        <v>0</v>
      </c>
      <c r="R159" s="212">
        <f>Q159*H159</f>
        <v>0</v>
      </c>
      <c r="S159" s="212">
        <v>0</v>
      </c>
      <c r="T159" s="213">
        <f>S159*H159</f>
        <v>0</v>
      </c>
      <c r="AR159" s="24" t="s">
        <v>882</v>
      </c>
      <c r="AT159" s="24" t="s">
        <v>877</v>
      </c>
      <c r="AU159" s="24" t="s">
        <v>812</v>
      </c>
      <c r="AY159" s="24" t="s">
        <v>874</v>
      </c>
      <c r="BE159" s="214">
        <f>IF(N159="základní",J159,0)</f>
        <v>0</v>
      </c>
      <c r="BF159" s="214">
        <f>IF(N159="snížená",J159,0)</f>
        <v>0</v>
      </c>
      <c r="BG159" s="214">
        <f>IF(N159="zákl. přenesená",J159,0)</f>
        <v>0</v>
      </c>
      <c r="BH159" s="214">
        <f>IF(N159="sníž. přenesená",J159,0)</f>
        <v>0</v>
      </c>
      <c r="BI159" s="214">
        <f>IF(N159="nulová",J159,0)</f>
        <v>0</v>
      </c>
      <c r="BJ159" s="24" t="s">
        <v>810</v>
      </c>
      <c r="BK159" s="214">
        <f>ROUND(I159*H159,2)</f>
        <v>0</v>
      </c>
      <c r="BL159" s="24" t="s">
        <v>882</v>
      </c>
      <c r="BM159" s="24" t="s">
        <v>643</v>
      </c>
    </row>
    <row r="160" spans="2:65" s="1" customFormat="1" ht="27">
      <c r="B160" s="42"/>
      <c r="C160" s="64"/>
      <c r="D160" s="215" t="s">
        <v>884</v>
      </c>
      <c r="E160" s="64"/>
      <c r="F160" s="216" t="s">
        <v>644</v>
      </c>
      <c r="G160" s="64"/>
      <c r="H160" s="64"/>
      <c r="I160" s="171"/>
      <c r="J160" s="64"/>
      <c r="K160" s="64"/>
      <c r="L160" s="62"/>
      <c r="M160" s="217"/>
      <c r="N160" s="43"/>
      <c r="O160" s="43"/>
      <c r="P160" s="43"/>
      <c r="Q160" s="43"/>
      <c r="R160" s="43"/>
      <c r="S160" s="43"/>
      <c r="T160" s="79"/>
      <c r="AT160" s="24" t="s">
        <v>884</v>
      </c>
      <c r="AU160" s="24" t="s">
        <v>812</v>
      </c>
    </row>
    <row r="161" spans="2:65" s="1" customFormat="1" ht="27">
      <c r="B161" s="42"/>
      <c r="C161" s="64"/>
      <c r="D161" s="215" t="s">
        <v>913</v>
      </c>
      <c r="E161" s="64"/>
      <c r="F161" s="231" t="s">
        <v>559</v>
      </c>
      <c r="G161" s="64"/>
      <c r="H161" s="64"/>
      <c r="I161" s="171"/>
      <c r="J161" s="64"/>
      <c r="K161" s="64"/>
      <c r="L161" s="62"/>
      <c r="M161" s="217"/>
      <c r="N161" s="43"/>
      <c r="O161" s="43"/>
      <c r="P161" s="43"/>
      <c r="Q161" s="43"/>
      <c r="R161" s="43"/>
      <c r="S161" s="43"/>
      <c r="T161" s="79"/>
      <c r="AT161" s="24" t="s">
        <v>913</v>
      </c>
      <c r="AU161" s="24" t="s">
        <v>812</v>
      </c>
    </row>
    <row r="162" spans="2:65" s="12" customFormat="1">
      <c r="B162" s="218"/>
      <c r="C162" s="219"/>
      <c r="D162" s="220" t="s">
        <v>886</v>
      </c>
      <c r="E162" s="221" t="s">
        <v>801</v>
      </c>
      <c r="F162" s="222" t="s">
        <v>810</v>
      </c>
      <c r="G162" s="219"/>
      <c r="H162" s="223">
        <v>1</v>
      </c>
      <c r="I162" s="224"/>
      <c r="J162" s="219"/>
      <c r="K162" s="219"/>
      <c r="L162" s="225"/>
      <c r="M162" s="226"/>
      <c r="N162" s="227"/>
      <c r="O162" s="227"/>
      <c r="P162" s="227"/>
      <c r="Q162" s="227"/>
      <c r="R162" s="227"/>
      <c r="S162" s="227"/>
      <c r="T162" s="228"/>
      <c r="AT162" s="229" t="s">
        <v>886</v>
      </c>
      <c r="AU162" s="229" t="s">
        <v>812</v>
      </c>
      <c r="AV162" s="12" t="s">
        <v>812</v>
      </c>
      <c r="AW162" s="12" t="s">
        <v>765</v>
      </c>
      <c r="AX162" s="12" t="s">
        <v>810</v>
      </c>
      <c r="AY162" s="229" t="s">
        <v>874</v>
      </c>
    </row>
    <row r="163" spans="2:65" s="1" customFormat="1" ht="22.5" customHeight="1">
      <c r="B163" s="42"/>
      <c r="C163" s="232" t="s">
        <v>997</v>
      </c>
      <c r="D163" s="232" t="s">
        <v>902</v>
      </c>
      <c r="E163" s="233" t="s">
        <v>645</v>
      </c>
      <c r="F163" s="234" t="s">
        <v>646</v>
      </c>
      <c r="G163" s="235" t="s">
        <v>114</v>
      </c>
      <c r="H163" s="236">
        <v>1</v>
      </c>
      <c r="I163" s="237"/>
      <c r="J163" s="238">
        <f>ROUND(I163*H163,2)</f>
        <v>0</v>
      </c>
      <c r="K163" s="234" t="s">
        <v>801</v>
      </c>
      <c r="L163" s="239"/>
      <c r="M163" s="240" t="s">
        <v>801</v>
      </c>
      <c r="N163" s="241" t="s">
        <v>773</v>
      </c>
      <c r="O163" s="43"/>
      <c r="P163" s="212">
        <f>O163*H163</f>
        <v>0</v>
      </c>
      <c r="Q163" s="212">
        <v>0</v>
      </c>
      <c r="R163" s="212">
        <f>Q163*H163</f>
        <v>0</v>
      </c>
      <c r="S163" s="212">
        <v>0</v>
      </c>
      <c r="T163" s="213">
        <f>S163*H163</f>
        <v>0</v>
      </c>
      <c r="AR163" s="24" t="s">
        <v>929</v>
      </c>
      <c r="AT163" s="24" t="s">
        <v>902</v>
      </c>
      <c r="AU163" s="24" t="s">
        <v>812</v>
      </c>
      <c r="AY163" s="24" t="s">
        <v>874</v>
      </c>
      <c r="BE163" s="214">
        <f>IF(N163="základní",J163,0)</f>
        <v>0</v>
      </c>
      <c r="BF163" s="214">
        <f>IF(N163="snížená",J163,0)</f>
        <v>0</v>
      </c>
      <c r="BG163" s="214">
        <f>IF(N163="zákl. přenesená",J163,0)</f>
        <v>0</v>
      </c>
      <c r="BH163" s="214">
        <f>IF(N163="sníž. přenesená",J163,0)</f>
        <v>0</v>
      </c>
      <c r="BI163" s="214">
        <f>IF(N163="nulová",J163,0)</f>
        <v>0</v>
      </c>
      <c r="BJ163" s="24" t="s">
        <v>810</v>
      </c>
      <c r="BK163" s="214">
        <f>ROUND(I163*H163,2)</f>
        <v>0</v>
      </c>
      <c r="BL163" s="24" t="s">
        <v>882</v>
      </c>
      <c r="BM163" s="24" t="s">
        <v>647</v>
      </c>
    </row>
    <row r="164" spans="2:65" s="1" customFormat="1" ht="40.5">
      <c r="B164" s="42"/>
      <c r="C164" s="64"/>
      <c r="D164" s="220" t="s">
        <v>884</v>
      </c>
      <c r="E164" s="64"/>
      <c r="F164" s="230" t="s">
        <v>648</v>
      </c>
      <c r="G164" s="64"/>
      <c r="H164" s="64"/>
      <c r="I164" s="171"/>
      <c r="J164" s="64"/>
      <c r="K164" s="64"/>
      <c r="L164" s="62"/>
      <c r="M164" s="217"/>
      <c r="N164" s="43"/>
      <c r="O164" s="43"/>
      <c r="P164" s="43"/>
      <c r="Q164" s="43"/>
      <c r="R164" s="43"/>
      <c r="S164" s="43"/>
      <c r="T164" s="79"/>
      <c r="AT164" s="24" t="s">
        <v>884</v>
      </c>
      <c r="AU164" s="24" t="s">
        <v>812</v>
      </c>
    </row>
    <row r="165" spans="2:65" s="1" customFormat="1" ht="22.5" customHeight="1">
      <c r="B165" s="42"/>
      <c r="C165" s="203" t="s">
        <v>1001</v>
      </c>
      <c r="D165" s="203" t="s">
        <v>877</v>
      </c>
      <c r="E165" s="204" t="s">
        <v>649</v>
      </c>
      <c r="F165" s="205" t="s">
        <v>650</v>
      </c>
      <c r="G165" s="206" t="s">
        <v>114</v>
      </c>
      <c r="H165" s="207">
        <v>1</v>
      </c>
      <c r="I165" s="208"/>
      <c r="J165" s="209">
        <f>ROUND(I165*H165,2)</f>
        <v>0</v>
      </c>
      <c r="K165" s="205" t="s">
        <v>881</v>
      </c>
      <c r="L165" s="62"/>
      <c r="M165" s="210" t="s">
        <v>801</v>
      </c>
      <c r="N165" s="211" t="s">
        <v>773</v>
      </c>
      <c r="O165" s="43"/>
      <c r="P165" s="212">
        <f>O165*H165</f>
        <v>0</v>
      </c>
      <c r="Q165" s="212">
        <v>0</v>
      </c>
      <c r="R165" s="212">
        <f>Q165*H165</f>
        <v>0</v>
      </c>
      <c r="S165" s="212">
        <v>0</v>
      </c>
      <c r="T165" s="213">
        <f>S165*H165</f>
        <v>0</v>
      </c>
      <c r="AR165" s="24" t="s">
        <v>967</v>
      </c>
      <c r="AT165" s="24" t="s">
        <v>877</v>
      </c>
      <c r="AU165" s="24" t="s">
        <v>812</v>
      </c>
      <c r="AY165" s="24" t="s">
        <v>874</v>
      </c>
      <c r="BE165" s="214">
        <f>IF(N165="základní",J165,0)</f>
        <v>0</v>
      </c>
      <c r="BF165" s="214">
        <f>IF(N165="snížená",J165,0)</f>
        <v>0</v>
      </c>
      <c r="BG165" s="214">
        <f>IF(N165="zákl. přenesená",J165,0)</f>
        <v>0</v>
      </c>
      <c r="BH165" s="214">
        <f>IF(N165="sníž. přenesená",J165,0)</f>
        <v>0</v>
      </c>
      <c r="BI165" s="214">
        <f>IF(N165="nulová",J165,0)</f>
        <v>0</v>
      </c>
      <c r="BJ165" s="24" t="s">
        <v>810</v>
      </c>
      <c r="BK165" s="214">
        <f>ROUND(I165*H165,2)</f>
        <v>0</v>
      </c>
      <c r="BL165" s="24" t="s">
        <v>967</v>
      </c>
      <c r="BM165" s="24" t="s">
        <v>651</v>
      </c>
    </row>
    <row r="166" spans="2:65" s="1" customFormat="1" ht="27">
      <c r="B166" s="42"/>
      <c r="C166" s="64"/>
      <c r="D166" s="215" t="s">
        <v>884</v>
      </c>
      <c r="E166" s="64"/>
      <c r="F166" s="216" t="s">
        <v>652</v>
      </c>
      <c r="G166" s="64"/>
      <c r="H166" s="64"/>
      <c r="I166" s="171"/>
      <c r="J166" s="64"/>
      <c r="K166" s="64"/>
      <c r="L166" s="62"/>
      <c r="M166" s="217"/>
      <c r="N166" s="43"/>
      <c r="O166" s="43"/>
      <c r="P166" s="43"/>
      <c r="Q166" s="43"/>
      <c r="R166" s="43"/>
      <c r="S166" s="43"/>
      <c r="T166" s="79"/>
      <c r="AT166" s="24" t="s">
        <v>884</v>
      </c>
      <c r="AU166" s="24" t="s">
        <v>812</v>
      </c>
    </row>
    <row r="167" spans="2:65" s="1" customFormat="1" ht="27">
      <c r="B167" s="42"/>
      <c r="C167" s="64"/>
      <c r="D167" s="215" t="s">
        <v>913</v>
      </c>
      <c r="E167" s="64"/>
      <c r="F167" s="231" t="s">
        <v>559</v>
      </c>
      <c r="G167" s="64"/>
      <c r="H167" s="64"/>
      <c r="I167" s="171"/>
      <c r="J167" s="64"/>
      <c r="K167" s="64"/>
      <c r="L167" s="62"/>
      <c r="M167" s="217"/>
      <c r="N167" s="43"/>
      <c r="O167" s="43"/>
      <c r="P167" s="43"/>
      <c r="Q167" s="43"/>
      <c r="R167" s="43"/>
      <c r="S167" s="43"/>
      <c r="T167" s="79"/>
      <c r="AT167" s="24" t="s">
        <v>913</v>
      </c>
      <c r="AU167" s="24" t="s">
        <v>812</v>
      </c>
    </row>
    <row r="168" spans="2:65" s="12" customFormat="1">
      <c r="B168" s="218"/>
      <c r="C168" s="219"/>
      <c r="D168" s="220" t="s">
        <v>886</v>
      </c>
      <c r="E168" s="221" t="s">
        <v>801</v>
      </c>
      <c r="F168" s="222" t="s">
        <v>810</v>
      </c>
      <c r="G168" s="219"/>
      <c r="H168" s="223">
        <v>1</v>
      </c>
      <c r="I168" s="224"/>
      <c r="J168" s="219"/>
      <c r="K168" s="219"/>
      <c r="L168" s="225"/>
      <c r="M168" s="226"/>
      <c r="N168" s="227"/>
      <c r="O168" s="227"/>
      <c r="P168" s="227"/>
      <c r="Q168" s="227"/>
      <c r="R168" s="227"/>
      <c r="S168" s="227"/>
      <c r="T168" s="228"/>
      <c r="AT168" s="229" t="s">
        <v>886</v>
      </c>
      <c r="AU168" s="229" t="s">
        <v>812</v>
      </c>
      <c r="AV168" s="12" t="s">
        <v>812</v>
      </c>
      <c r="AW168" s="12" t="s">
        <v>765</v>
      </c>
      <c r="AX168" s="12" t="s">
        <v>810</v>
      </c>
      <c r="AY168" s="229" t="s">
        <v>874</v>
      </c>
    </row>
    <row r="169" spans="2:65" s="1" customFormat="1" ht="22.5" customHeight="1">
      <c r="B169" s="42"/>
      <c r="C169" s="232" t="s">
        <v>1005</v>
      </c>
      <c r="D169" s="232" t="s">
        <v>902</v>
      </c>
      <c r="E169" s="233" t="s">
        <v>653</v>
      </c>
      <c r="F169" s="234" t="s">
        <v>654</v>
      </c>
      <c r="G169" s="235" t="s">
        <v>114</v>
      </c>
      <c r="H169" s="236">
        <v>1</v>
      </c>
      <c r="I169" s="237"/>
      <c r="J169" s="238">
        <f>ROUND(I169*H169,2)</f>
        <v>0</v>
      </c>
      <c r="K169" s="234" t="s">
        <v>801</v>
      </c>
      <c r="L169" s="239"/>
      <c r="M169" s="240" t="s">
        <v>801</v>
      </c>
      <c r="N169" s="241" t="s">
        <v>773</v>
      </c>
      <c r="O169" s="43"/>
      <c r="P169" s="212">
        <f>O169*H169</f>
        <v>0</v>
      </c>
      <c r="Q169" s="212">
        <v>0</v>
      </c>
      <c r="R169" s="212">
        <f>Q169*H169</f>
        <v>0</v>
      </c>
      <c r="S169" s="212">
        <v>0</v>
      </c>
      <c r="T169" s="213">
        <f>S169*H169</f>
        <v>0</v>
      </c>
      <c r="AR169" s="24" t="s">
        <v>1026</v>
      </c>
      <c r="AT169" s="24" t="s">
        <v>902</v>
      </c>
      <c r="AU169" s="24" t="s">
        <v>812</v>
      </c>
      <c r="AY169" s="24" t="s">
        <v>874</v>
      </c>
      <c r="BE169" s="214">
        <f>IF(N169="základní",J169,0)</f>
        <v>0</v>
      </c>
      <c r="BF169" s="214">
        <f>IF(N169="snížená",J169,0)</f>
        <v>0</v>
      </c>
      <c r="BG169" s="214">
        <f>IF(N169="zákl. přenesená",J169,0)</f>
        <v>0</v>
      </c>
      <c r="BH169" s="214">
        <f>IF(N169="sníž. přenesená",J169,0)</f>
        <v>0</v>
      </c>
      <c r="BI169" s="214">
        <f>IF(N169="nulová",J169,0)</f>
        <v>0</v>
      </c>
      <c r="BJ169" s="24" t="s">
        <v>810</v>
      </c>
      <c r="BK169" s="214">
        <f>ROUND(I169*H169,2)</f>
        <v>0</v>
      </c>
      <c r="BL169" s="24" t="s">
        <v>967</v>
      </c>
      <c r="BM169" s="24" t="s">
        <v>655</v>
      </c>
    </row>
    <row r="170" spans="2:65" s="1" customFormat="1" ht="27">
      <c r="B170" s="42"/>
      <c r="C170" s="64"/>
      <c r="D170" s="220" t="s">
        <v>884</v>
      </c>
      <c r="E170" s="64"/>
      <c r="F170" s="230" t="s">
        <v>656</v>
      </c>
      <c r="G170" s="64"/>
      <c r="H170" s="64"/>
      <c r="I170" s="171"/>
      <c r="J170" s="64"/>
      <c r="K170" s="64"/>
      <c r="L170" s="62"/>
      <c r="M170" s="217"/>
      <c r="N170" s="43"/>
      <c r="O170" s="43"/>
      <c r="P170" s="43"/>
      <c r="Q170" s="43"/>
      <c r="R170" s="43"/>
      <c r="S170" s="43"/>
      <c r="T170" s="79"/>
      <c r="AT170" s="24" t="s">
        <v>884</v>
      </c>
      <c r="AU170" s="24" t="s">
        <v>812</v>
      </c>
    </row>
    <row r="171" spans="2:65" s="1" customFormat="1" ht="22.5" customHeight="1">
      <c r="B171" s="42"/>
      <c r="C171" s="203" t="s">
        <v>1009</v>
      </c>
      <c r="D171" s="203" t="s">
        <v>877</v>
      </c>
      <c r="E171" s="204" t="s">
        <v>657</v>
      </c>
      <c r="F171" s="205" t="s">
        <v>658</v>
      </c>
      <c r="G171" s="206" t="s">
        <v>925</v>
      </c>
      <c r="H171" s="207">
        <v>1.3</v>
      </c>
      <c r="I171" s="208"/>
      <c r="J171" s="209">
        <f>ROUND(I171*H171,2)</f>
        <v>0</v>
      </c>
      <c r="K171" s="205" t="s">
        <v>881</v>
      </c>
      <c r="L171" s="62"/>
      <c r="M171" s="210" t="s">
        <v>801</v>
      </c>
      <c r="N171" s="211" t="s">
        <v>773</v>
      </c>
      <c r="O171" s="43"/>
      <c r="P171" s="212">
        <f>O171*H171</f>
        <v>0</v>
      </c>
      <c r="Q171" s="212">
        <v>0</v>
      </c>
      <c r="R171" s="212">
        <f>Q171*H171</f>
        <v>0</v>
      </c>
      <c r="S171" s="212">
        <v>7.0580000000000004E-2</v>
      </c>
      <c r="T171" s="213">
        <f>S171*H171</f>
        <v>9.1754000000000002E-2</v>
      </c>
      <c r="AR171" s="24" t="s">
        <v>967</v>
      </c>
      <c r="AT171" s="24" t="s">
        <v>877</v>
      </c>
      <c r="AU171" s="24" t="s">
        <v>812</v>
      </c>
      <c r="AY171" s="24" t="s">
        <v>874</v>
      </c>
      <c r="BE171" s="214">
        <f>IF(N171="základní",J171,0)</f>
        <v>0</v>
      </c>
      <c r="BF171" s="214">
        <f>IF(N171="snížená",J171,0)</f>
        <v>0</v>
      </c>
      <c r="BG171" s="214">
        <f>IF(N171="zákl. přenesená",J171,0)</f>
        <v>0</v>
      </c>
      <c r="BH171" s="214">
        <f>IF(N171="sníž. přenesená",J171,0)</f>
        <v>0</v>
      </c>
      <c r="BI171" s="214">
        <f>IF(N171="nulová",J171,0)</f>
        <v>0</v>
      </c>
      <c r="BJ171" s="24" t="s">
        <v>810</v>
      </c>
      <c r="BK171" s="214">
        <f>ROUND(I171*H171,2)</f>
        <v>0</v>
      </c>
      <c r="BL171" s="24" t="s">
        <v>967</v>
      </c>
      <c r="BM171" s="24" t="s">
        <v>659</v>
      </c>
    </row>
    <row r="172" spans="2:65" s="1" customFormat="1" ht="27">
      <c r="B172" s="42"/>
      <c r="C172" s="64"/>
      <c r="D172" s="215" t="s">
        <v>884</v>
      </c>
      <c r="E172" s="64"/>
      <c r="F172" s="216" t="s">
        <v>660</v>
      </c>
      <c r="G172" s="64"/>
      <c r="H172" s="64"/>
      <c r="I172" s="171"/>
      <c r="J172" s="64"/>
      <c r="K172" s="64"/>
      <c r="L172" s="62"/>
      <c r="M172" s="217"/>
      <c r="N172" s="43"/>
      <c r="O172" s="43"/>
      <c r="P172" s="43"/>
      <c r="Q172" s="43"/>
      <c r="R172" s="43"/>
      <c r="S172" s="43"/>
      <c r="T172" s="79"/>
      <c r="AT172" s="24" t="s">
        <v>884</v>
      </c>
      <c r="AU172" s="24" t="s">
        <v>812</v>
      </c>
    </row>
    <row r="173" spans="2:65" s="1" customFormat="1" ht="67.5">
      <c r="B173" s="42"/>
      <c r="C173" s="64"/>
      <c r="D173" s="215" t="s">
        <v>913</v>
      </c>
      <c r="E173" s="64"/>
      <c r="F173" s="231" t="s">
        <v>661</v>
      </c>
      <c r="G173" s="64"/>
      <c r="H173" s="64"/>
      <c r="I173" s="171"/>
      <c r="J173" s="64"/>
      <c r="K173" s="64"/>
      <c r="L173" s="62"/>
      <c r="M173" s="217"/>
      <c r="N173" s="43"/>
      <c r="O173" s="43"/>
      <c r="P173" s="43"/>
      <c r="Q173" s="43"/>
      <c r="R173" s="43"/>
      <c r="S173" s="43"/>
      <c r="T173" s="79"/>
      <c r="AT173" s="24" t="s">
        <v>913</v>
      </c>
      <c r="AU173" s="24" t="s">
        <v>812</v>
      </c>
    </row>
    <row r="174" spans="2:65" s="12" customFormat="1">
      <c r="B174" s="218"/>
      <c r="C174" s="219"/>
      <c r="D174" s="220" t="s">
        <v>886</v>
      </c>
      <c r="E174" s="221" t="s">
        <v>801</v>
      </c>
      <c r="F174" s="222" t="s">
        <v>662</v>
      </c>
      <c r="G174" s="219"/>
      <c r="H174" s="223">
        <v>1.3</v>
      </c>
      <c r="I174" s="224"/>
      <c r="J174" s="219"/>
      <c r="K174" s="219"/>
      <c r="L174" s="225"/>
      <c r="M174" s="226"/>
      <c r="N174" s="227"/>
      <c r="O174" s="227"/>
      <c r="P174" s="227"/>
      <c r="Q174" s="227"/>
      <c r="R174" s="227"/>
      <c r="S174" s="227"/>
      <c r="T174" s="228"/>
      <c r="AT174" s="229" t="s">
        <v>886</v>
      </c>
      <c r="AU174" s="229" t="s">
        <v>812</v>
      </c>
      <c r="AV174" s="12" t="s">
        <v>812</v>
      </c>
      <c r="AW174" s="12" t="s">
        <v>765</v>
      </c>
      <c r="AX174" s="12" t="s">
        <v>810</v>
      </c>
      <c r="AY174" s="229" t="s">
        <v>874</v>
      </c>
    </row>
    <row r="175" spans="2:65" s="1" customFormat="1" ht="22.5" customHeight="1">
      <c r="B175" s="42"/>
      <c r="C175" s="203" t="s">
        <v>1012</v>
      </c>
      <c r="D175" s="203" t="s">
        <v>877</v>
      </c>
      <c r="E175" s="204" t="s">
        <v>663</v>
      </c>
      <c r="F175" s="205" t="s">
        <v>664</v>
      </c>
      <c r="G175" s="206" t="s">
        <v>114</v>
      </c>
      <c r="H175" s="207">
        <v>16</v>
      </c>
      <c r="I175" s="208"/>
      <c r="J175" s="209">
        <f>ROUND(I175*H175,2)</f>
        <v>0</v>
      </c>
      <c r="K175" s="205" t="s">
        <v>801</v>
      </c>
      <c r="L175" s="62"/>
      <c r="M175" s="210" t="s">
        <v>801</v>
      </c>
      <c r="N175" s="211" t="s">
        <v>773</v>
      </c>
      <c r="O175" s="43"/>
      <c r="P175" s="212">
        <f>O175*H175</f>
        <v>0</v>
      </c>
      <c r="Q175" s="212">
        <v>0</v>
      </c>
      <c r="R175" s="212">
        <f>Q175*H175</f>
        <v>0</v>
      </c>
      <c r="S175" s="212">
        <v>0</v>
      </c>
      <c r="T175" s="213">
        <f>S175*H175</f>
        <v>0</v>
      </c>
      <c r="AR175" s="24" t="s">
        <v>967</v>
      </c>
      <c r="AT175" s="24" t="s">
        <v>877</v>
      </c>
      <c r="AU175" s="24" t="s">
        <v>812</v>
      </c>
      <c r="AY175" s="24" t="s">
        <v>874</v>
      </c>
      <c r="BE175" s="214">
        <f>IF(N175="základní",J175,0)</f>
        <v>0</v>
      </c>
      <c r="BF175" s="214">
        <f>IF(N175="snížená",J175,0)</f>
        <v>0</v>
      </c>
      <c r="BG175" s="214">
        <f>IF(N175="zákl. přenesená",J175,0)</f>
        <v>0</v>
      </c>
      <c r="BH175" s="214">
        <f>IF(N175="sníž. přenesená",J175,0)</f>
        <v>0</v>
      </c>
      <c r="BI175" s="214">
        <f>IF(N175="nulová",J175,0)</f>
        <v>0</v>
      </c>
      <c r="BJ175" s="24" t="s">
        <v>810</v>
      </c>
      <c r="BK175" s="214">
        <f>ROUND(I175*H175,2)</f>
        <v>0</v>
      </c>
      <c r="BL175" s="24" t="s">
        <v>967</v>
      </c>
      <c r="BM175" s="24" t="s">
        <v>665</v>
      </c>
    </row>
    <row r="176" spans="2:65" s="1" customFormat="1">
      <c r="B176" s="42"/>
      <c r="C176" s="64"/>
      <c r="D176" s="215" t="s">
        <v>884</v>
      </c>
      <c r="E176" s="64"/>
      <c r="F176" s="216" t="s">
        <v>664</v>
      </c>
      <c r="G176" s="64"/>
      <c r="H176" s="64"/>
      <c r="I176" s="171"/>
      <c r="J176" s="64"/>
      <c r="K176" s="64"/>
      <c r="L176" s="62"/>
      <c r="M176" s="217"/>
      <c r="N176" s="43"/>
      <c r="O176" s="43"/>
      <c r="P176" s="43"/>
      <c r="Q176" s="43"/>
      <c r="R176" s="43"/>
      <c r="S176" s="43"/>
      <c r="T176" s="79"/>
      <c r="AT176" s="24" t="s">
        <v>884</v>
      </c>
      <c r="AU176" s="24" t="s">
        <v>812</v>
      </c>
    </row>
    <row r="177" spans="2:65" s="1" customFormat="1" ht="54">
      <c r="B177" s="42"/>
      <c r="C177" s="64"/>
      <c r="D177" s="215" t="s">
        <v>913</v>
      </c>
      <c r="E177" s="64"/>
      <c r="F177" s="231" t="s">
        <v>666</v>
      </c>
      <c r="G177" s="64"/>
      <c r="H177" s="64"/>
      <c r="I177" s="171"/>
      <c r="J177" s="64"/>
      <c r="K177" s="64"/>
      <c r="L177" s="62"/>
      <c r="M177" s="217"/>
      <c r="N177" s="43"/>
      <c r="O177" s="43"/>
      <c r="P177" s="43"/>
      <c r="Q177" s="43"/>
      <c r="R177" s="43"/>
      <c r="S177" s="43"/>
      <c r="T177" s="79"/>
      <c r="AT177" s="24" t="s">
        <v>913</v>
      </c>
      <c r="AU177" s="24" t="s">
        <v>812</v>
      </c>
    </row>
    <row r="178" spans="2:65" s="12" customFormat="1">
      <c r="B178" s="218"/>
      <c r="C178" s="219"/>
      <c r="D178" s="220" t="s">
        <v>886</v>
      </c>
      <c r="E178" s="221" t="s">
        <v>801</v>
      </c>
      <c r="F178" s="222" t="s">
        <v>967</v>
      </c>
      <c r="G178" s="219"/>
      <c r="H178" s="223">
        <v>16</v>
      </c>
      <c r="I178" s="224"/>
      <c r="J178" s="219"/>
      <c r="K178" s="219"/>
      <c r="L178" s="225"/>
      <c r="M178" s="226"/>
      <c r="N178" s="227"/>
      <c r="O178" s="227"/>
      <c r="P178" s="227"/>
      <c r="Q178" s="227"/>
      <c r="R178" s="227"/>
      <c r="S178" s="227"/>
      <c r="T178" s="228"/>
      <c r="AT178" s="229" t="s">
        <v>886</v>
      </c>
      <c r="AU178" s="229" t="s">
        <v>812</v>
      </c>
      <c r="AV178" s="12" t="s">
        <v>812</v>
      </c>
      <c r="AW178" s="12" t="s">
        <v>765</v>
      </c>
      <c r="AX178" s="12" t="s">
        <v>810</v>
      </c>
      <c r="AY178" s="229" t="s">
        <v>874</v>
      </c>
    </row>
    <row r="179" spans="2:65" s="1" customFormat="1" ht="22.5" customHeight="1">
      <c r="B179" s="42"/>
      <c r="C179" s="203" t="s">
        <v>1015</v>
      </c>
      <c r="D179" s="203" t="s">
        <v>877</v>
      </c>
      <c r="E179" s="204" t="s">
        <v>667</v>
      </c>
      <c r="F179" s="205" t="s">
        <v>596</v>
      </c>
      <c r="G179" s="206" t="s">
        <v>505</v>
      </c>
      <c r="H179" s="276"/>
      <c r="I179" s="208"/>
      <c r="J179" s="209">
        <f>ROUND(I179*H179,2)</f>
        <v>0</v>
      </c>
      <c r="K179" s="205" t="s">
        <v>801</v>
      </c>
      <c r="L179" s="62"/>
      <c r="M179" s="210" t="s">
        <v>801</v>
      </c>
      <c r="N179" s="211" t="s">
        <v>773</v>
      </c>
      <c r="O179" s="43"/>
      <c r="P179" s="212">
        <f>O179*H179</f>
        <v>0</v>
      </c>
      <c r="Q179" s="212">
        <v>0</v>
      </c>
      <c r="R179" s="212">
        <f>Q179*H179</f>
        <v>0</v>
      </c>
      <c r="S179" s="212">
        <v>0</v>
      </c>
      <c r="T179" s="213">
        <f>S179*H179</f>
        <v>0</v>
      </c>
      <c r="AR179" s="24" t="s">
        <v>967</v>
      </c>
      <c r="AT179" s="24" t="s">
        <v>877</v>
      </c>
      <c r="AU179" s="24" t="s">
        <v>812</v>
      </c>
      <c r="AY179" s="24" t="s">
        <v>874</v>
      </c>
      <c r="BE179" s="214">
        <f>IF(N179="základní",J179,0)</f>
        <v>0</v>
      </c>
      <c r="BF179" s="214">
        <f>IF(N179="snížená",J179,0)</f>
        <v>0</v>
      </c>
      <c r="BG179" s="214">
        <f>IF(N179="zákl. přenesená",J179,0)</f>
        <v>0</v>
      </c>
      <c r="BH179" s="214">
        <f>IF(N179="sníž. přenesená",J179,0)</f>
        <v>0</v>
      </c>
      <c r="BI179" s="214">
        <f>IF(N179="nulová",J179,0)</f>
        <v>0</v>
      </c>
      <c r="BJ179" s="24" t="s">
        <v>810</v>
      </c>
      <c r="BK179" s="214">
        <f>ROUND(I179*H179,2)</f>
        <v>0</v>
      </c>
      <c r="BL179" s="24" t="s">
        <v>967</v>
      </c>
      <c r="BM179" s="24" t="s">
        <v>668</v>
      </c>
    </row>
    <row r="180" spans="2:65" s="1" customFormat="1" ht="27">
      <c r="B180" s="42"/>
      <c r="C180" s="64"/>
      <c r="D180" s="215" t="s">
        <v>884</v>
      </c>
      <c r="E180" s="64"/>
      <c r="F180" s="216" t="s">
        <v>598</v>
      </c>
      <c r="G180" s="64"/>
      <c r="H180" s="64"/>
      <c r="I180" s="171"/>
      <c r="J180" s="64"/>
      <c r="K180" s="64"/>
      <c r="L180" s="62"/>
      <c r="M180" s="217"/>
      <c r="N180" s="43"/>
      <c r="O180" s="43"/>
      <c r="P180" s="43"/>
      <c r="Q180" s="43"/>
      <c r="R180" s="43"/>
      <c r="S180" s="43"/>
      <c r="T180" s="79"/>
      <c r="AT180" s="24" t="s">
        <v>884</v>
      </c>
      <c r="AU180" s="24" t="s">
        <v>812</v>
      </c>
    </row>
    <row r="181" spans="2:65" s="11" customFormat="1" ht="29.85" customHeight="1">
      <c r="B181" s="186"/>
      <c r="C181" s="187"/>
      <c r="D181" s="200" t="s">
        <v>802</v>
      </c>
      <c r="E181" s="201" t="s">
        <v>669</v>
      </c>
      <c r="F181" s="201" t="s">
        <v>670</v>
      </c>
      <c r="G181" s="187"/>
      <c r="H181" s="187"/>
      <c r="I181" s="190"/>
      <c r="J181" s="202">
        <f>BK181</f>
        <v>0</v>
      </c>
      <c r="K181" s="187"/>
      <c r="L181" s="192"/>
      <c r="M181" s="193"/>
      <c r="N181" s="194"/>
      <c r="O181" s="194"/>
      <c r="P181" s="195">
        <f>SUM(P182:P230)</f>
        <v>0</v>
      </c>
      <c r="Q181" s="194"/>
      <c r="R181" s="195">
        <f>SUM(R182:R230)</f>
        <v>6.6712999999999995E-2</v>
      </c>
      <c r="S181" s="194"/>
      <c r="T181" s="196">
        <f>SUM(T182:T230)</f>
        <v>0</v>
      </c>
      <c r="AR181" s="197" t="s">
        <v>812</v>
      </c>
      <c r="AT181" s="198" t="s">
        <v>802</v>
      </c>
      <c r="AU181" s="198" t="s">
        <v>810</v>
      </c>
      <c r="AY181" s="197" t="s">
        <v>874</v>
      </c>
      <c r="BK181" s="199">
        <f>SUM(BK182:BK230)</f>
        <v>0</v>
      </c>
    </row>
    <row r="182" spans="2:65" s="1" customFormat="1" ht="22.5" customHeight="1">
      <c r="B182" s="42"/>
      <c r="C182" s="203" t="s">
        <v>1019</v>
      </c>
      <c r="D182" s="203" t="s">
        <v>877</v>
      </c>
      <c r="E182" s="204" t="s">
        <v>671</v>
      </c>
      <c r="F182" s="205" t="s">
        <v>672</v>
      </c>
      <c r="G182" s="206" t="s">
        <v>114</v>
      </c>
      <c r="H182" s="207">
        <v>1</v>
      </c>
      <c r="I182" s="208"/>
      <c r="J182" s="209">
        <f>ROUND(I182*H182,2)</f>
        <v>0</v>
      </c>
      <c r="K182" s="205" t="s">
        <v>881</v>
      </c>
      <c r="L182" s="62"/>
      <c r="M182" s="210" t="s">
        <v>801</v>
      </c>
      <c r="N182" s="211" t="s">
        <v>773</v>
      </c>
      <c r="O182" s="43"/>
      <c r="P182" s="212">
        <f>O182*H182</f>
        <v>0</v>
      </c>
      <c r="Q182" s="212">
        <v>0</v>
      </c>
      <c r="R182" s="212">
        <f>Q182*H182</f>
        <v>0</v>
      </c>
      <c r="S182" s="212">
        <v>0</v>
      </c>
      <c r="T182" s="213">
        <f>S182*H182</f>
        <v>0</v>
      </c>
      <c r="AR182" s="24" t="s">
        <v>967</v>
      </c>
      <c r="AT182" s="24" t="s">
        <v>877</v>
      </c>
      <c r="AU182" s="24" t="s">
        <v>812</v>
      </c>
      <c r="AY182" s="24" t="s">
        <v>874</v>
      </c>
      <c r="BE182" s="214">
        <f>IF(N182="základní",J182,0)</f>
        <v>0</v>
      </c>
      <c r="BF182" s="214">
        <f>IF(N182="snížená",J182,0)</f>
        <v>0</v>
      </c>
      <c r="BG182" s="214">
        <f>IF(N182="zákl. přenesená",J182,0)</f>
        <v>0</v>
      </c>
      <c r="BH182" s="214">
        <f>IF(N182="sníž. přenesená",J182,0)</f>
        <v>0</v>
      </c>
      <c r="BI182" s="214">
        <f>IF(N182="nulová",J182,0)</f>
        <v>0</v>
      </c>
      <c r="BJ182" s="24" t="s">
        <v>810</v>
      </c>
      <c r="BK182" s="214">
        <f>ROUND(I182*H182,2)</f>
        <v>0</v>
      </c>
      <c r="BL182" s="24" t="s">
        <v>967</v>
      </c>
      <c r="BM182" s="24" t="s">
        <v>673</v>
      </c>
    </row>
    <row r="183" spans="2:65" s="1" customFormat="1" ht="27">
      <c r="B183" s="42"/>
      <c r="C183" s="64"/>
      <c r="D183" s="215" t="s">
        <v>884</v>
      </c>
      <c r="E183" s="64"/>
      <c r="F183" s="216" t="s">
        <v>674</v>
      </c>
      <c r="G183" s="64"/>
      <c r="H183" s="64"/>
      <c r="I183" s="171"/>
      <c r="J183" s="64"/>
      <c r="K183" s="64"/>
      <c r="L183" s="62"/>
      <c r="M183" s="217"/>
      <c r="N183" s="43"/>
      <c r="O183" s="43"/>
      <c r="P183" s="43"/>
      <c r="Q183" s="43"/>
      <c r="R183" s="43"/>
      <c r="S183" s="43"/>
      <c r="T183" s="79"/>
      <c r="AT183" s="24" t="s">
        <v>884</v>
      </c>
      <c r="AU183" s="24" t="s">
        <v>812</v>
      </c>
    </row>
    <row r="184" spans="2:65" s="1" customFormat="1" ht="27">
      <c r="B184" s="42"/>
      <c r="C184" s="64"/>
      <c r="D184" s="215" t="s">
        <v>913</v>
      </c>
      <c r="E184" s="64"/>
      <c r="F184" s="231" t="s">
        <v>559</v>
      </c>
      <c r="G184" s="64"/>
      <c r="H184" s="64"/>
      <c r="I184" s="171"/>
      <c r="J184" s="64"/>
      <c r="K184" s="64"/>
      <c r="L184" s="62"/>
      <c r="M184" s="217"/>
      <c r="N184" s="43"/>
      <c r="O184" s="43"/>
      <c r="P184" s="43"/>
      <c r="Q184" s="43"/>
      <c r="R184" s="43"/>
      <c r="S184" s="43"/>
      <c r="T184" s="79"/>
      <c r="AT184" s="24" t="s">
        <v>913</v>
      </c>
      <c r="AU184" s="24" t="s">
        <v>812</v>
      </c>
    </row>
    <row r="185" spans="2:65" s="12" customFormat="1">
      <c r="B185" s="218"/>
      <c r="C185" s="219"/>
      <c r="D185" s="220" t="s">
        <v>886</v>
      </c>
      <c r="E185" s="221" t="s">
        <v>801</v>
      </c>
      <c r="F185" s="222" t="s">
        <v>810</v>
      </c>
      <c r="G185" s="219"/>
      <c r="H185" s="223">
        <v>1</v>
      </c>
      <c r="I185" s="224"/>
      <c r="J185" s="219"/>
      <c r="K185" s="219"/>
      <c r="L185" s="225"/>
      <c r="M185" s="226"/>
      <c r="N185" s="227"/>
      <c r="O185" s="227"/>
      <c r="P185" s="227"/>
      <c r="Q185" s="227"/>
      <c r="R185" s="227"/>
      <c r="S185" s="227"/>
      <c r="T185" s="228"/>
      <c r="AT185" s="229" t="s">
        <v>886</v>
      </c>
      <c r="AU185" s="229" t="s">
        <v>812</v>
      </c>
      <c r="AV185" s="12" t="s">
        <v>812</v>
      </c>
      <c r="AW185" s="12" t="s">
        <v>765</v>
      </c>
      <c r="AX185" s="12" t="s">
        <v>810</v>
      </c>
      <c r="AY185" s="229" t="s">
        <v>874</v>
      </c>
    </row>
    <row r="186" spans="2:65" s="1" customFormat="1" ht="22.5" customHeight="1">
      <c r="B186" s="42"/>
      <c r="C186" s="232" t="s">
        <v>1022</v>
      </c>
      <c r="D186" s="232" t="s">
        <v>902</v>
      </c>
      <c r="E186" s="233" t="s">
        <v>675</v>
      </c>
      <c r="F186" s="234" t="s">
        <v>676</v>
      </c>
      <c r="G186" s="235" t="s">
        <v>114</v>
      </c>
      <c r="H186" s="236">
        <v>1</v>
      </c>
      <c r="I186" s="237"/>
      <c r="J186" s="238">
        <f>ROUND(I186*H186,2)</f>
        <v>0</v>
      </c>
      <c r="K186" s="234" t="s">
        <v>801</v>
      </c>
      <c r="L186" s="239"/>
      <c r="M186" s="240" t="s">
        <v>801</v>
      </c>
      <c r="N186" s="241" t="s">
        <v>773</v>
      </c>
      <c r="O186" s="43"/>
      <c r="P186" s="212">
        <f>O186*H186</f>
        <v>0</v>
      </c>
      <c r="Q186" s="212">
        <v>0</v>
      </c>
      <c r="R186" s="212">
        <f>Q186*H186</f>
        <v>0</v>
      </c>
      <c r="S186" s="212">
        <v>0</v>
      </c>
      <c r="T186" s="213">
        <f>S186*H186</f>
        <v>0</v>
      </c>
      <c r="AR186" s="24" t="s">
        <v>1026</v>
      </c>
      <c r="AT186" s="24" t="s">
        <v>902</v>
      </c>
      <c r="AU186" s="24" t="s">
        <v>812</v>
      </c>
      <c r="AY186" s="24" t="s">
        <v>874</v>
      </c>
      <c r="BE186" s="214">
        <f>IF(N186="základní",J186,0)</f>
        <v>0</v>
      </c>
      <c r="BF186" s="214">
        <f>IF(N186="snížená",J186,0)</f>
        <v>0</v>
      </c>
      <c r="BG186" s="214">
        <f>IF(N186="zákl. přenesená",J186,0)</f>
        <v>0</v>
      </c>
      <c r="BH186" s="214">
        <f>IF(N186="sníž. přenesená",J186,0)</f>
        <v>0</v>
      </c>
      <c r="BI186" s="214">
        <f>IF(N186="nulová",J186,0)</f>
        <v>0</v>
      </c>
      <c r="BJ186" s="24" t="s">
        <v>810</v>
      </c>
      <c r="BK186" s="214">
        <f>ROUND(I186*H186,2)</f>
        <v>0</v>
      </c>
      <c r="BL186" s="24" t="s">
        <v>967</v>
      </c>
      <c r="BM186" s="24" t="s">
        <v>677</v>
      </c>
    </row>
    <row r="187" spans="2:65" s="1" customFormat="1" ht="67.5">
      <c r="B187" s="42"/>
      <c r="C187" s="64"/>
      <c r="D187" s="220" t="s">
        <v>884</v>
      </c>
      <c r="E187" s="64"/>
      <c r="F187" s="230" t="s">
        <v>678</v>
      </c>
      <c r="G187" s="64"/>
      <c r="H187" s="64"/>
      <c r="I187" s="171"/>
      <c r="J187" s="64"/>
      <c r="K187" s="64"/>
      <c r="L187" s="62"/>
      <c r="M187" s="217"/>
      <c r="N187" s="43"/>
      <c r="O187" s="43"/>
      <c r="P187" s="43"/>
      <c r="Q187" s="43"/>
      <c r="R187" s="43"/>
      <c r="S187" s="43"/>
      <c r="T187" s="79"/>
      <c r="AT187" s="24" t="s">
        <v>884</v>
      </c>
      <c r="AU187" s="24" t="s">
        <v>812</v>
      </c>
    </row>
    <row r="188" spans="2:65" s="1" customFormat="1" ht="22.5" customHeight="1">
      <c r="B188" s="42"/>
      <c r="C188" s="203" t="s">
        <v>1026</v>
      </c>
      <c r="D188" s="203" t="s">
        <v>877</v>
      </c>
      <c r="E188" s="204" t="s">
        <v>679</v>
      </c>
      <c r="F188" s="205" t="s">
        <v>680</v>
      </c>
      <c r="G188" s="206" t="s">
        <v>114</v>
      </c>
      <c r="H188" s="207">
        <v>1</v>
      </c>
      <c r="I188" s="208"/>
      <c r="J188" s="209">
        <f>ROUND(I188*H188,2)</f>
        <v>0</v>
      </c>
      <c r="K188" s="205" t="s">
        <v>881</v>
      </c>
      <c r="L188" s="62"/>
      <c r="M188" s="210" t="s">
        <v>801</v>
      </c>
      <c r="N188" s="211" t="s">
        <v>773</v>
      </c>
      <c r="O188" s="43"/>
      <c r="P188" s="212">
        <f>O188*H188</f>
        <v>0</v>
      </c>
      <c r="Q188" s="212">
        <v>0</v>
      </c>
      <c r="R188" s="212">
        <f>Q188*H188</f>
        <v>0</v>
      </c>
      <c r="S188" s="212">
        <v>0</v>
      </c>
      <c r="T188" s="213">
        <f>S188*H188</f>
        <v>0</v>
      </c>
      <c r="AR188" s="24" t="s">
        <v>967</v>
      </c>
      <c r="AT188" s="24" t="s">
        <v>877</v>
      </c>
      <c r="AU188" s="24" t="s">
        <v>812</v>
      </c>
      <c r="AY188" s="24" t="s">
        <v>874</v>
      </c>
      <c r="BE188" s="214">
        <f>IF(N188="základní",J188,0)</f>
        <v>0</v>
      </c>
      <c r="BF188" s="214">
        <f>IF(N188="snížená",J188,0)</f>
        <v>0</v>
      </c>
      <c r="BG188" s="214">
        <f>IF(N188="zákl. přenesená",J188,0)</f>
        <v>0</v>
      </c>
      <c r="BH188" s="214">
        <f>IF(N188="sníž. přenesená",J188,0)</f>
        <v>0</v>
      </c>
      <c r="BI188" s="214">
        <f>IF(N188="nulová",J188,0)</f>
        <v>0</v>
      </c>
      <c r="BJ188" s="24" t="s">
        <v>810</v>
      </c>
      <c r="BK188" s="214">
        <f>ROUND(I188*H188,2)</f>
        <v>0</v>
      </c>
      <c r="BL188" s="24" t="s">
        <v>967</v>
      </c>
      <c r="BM188" s="24" t="s">
        <v>681</v>
      </c>
    </row>
    <row r="189" spans="2:65" s="1" customFormat="1">
      <c r="B189" s="42"/>
      <c r="C189" s="64"/>
      <c r="D189" s="215" t="s">
        <v>884</v>
      </c>
      <c r="E189" s="64"/>
      <c r="F189" s="216" t="s">
        <v>682</v>
      </c>
      <c r="G189" s="64"/>
      <c r="H189" s="64"/>
      <c r="I189" s="171"/>
      <c r="J189" s="64"/>
      <c r="K189" s="64"/>
      <c r="L189" s="62"/>
      <c r="M189" s="217"/>
      <c r="N189" s="43"/>
      <c r="O189" s="43"/>
      <c r="P189" s="43"/>
      <c r="Q189" s="43"/>
      <c r="R189" s="43"/>
      <c r="S189" s="43"/>
      <c r="T189" s="79"/>
      <c r="AT189" s="24" t="s">
        <v>884</v>
      </c>
      <c r="AU189" s="24" t="s">
        <v>812</v>
      </c>
    </row>
    <row r="190" spans="2:65" s="1" customFormat="1" ht="27">
      <c r="B190" s="42"/>
      <c r="C190" s="64"/>
      <c r="D190" s="215" t="s">
        <v>913</v>
      </c>
      <c r="E190" s="64"/>
      <c r="F190" s="231" t="s">
        <v>559</v>
      </c>
      <c r="G190" s="64"/>
      <c r="H190" s="64"/>
      <c r="I190" s="171"/>
      <c r="J190" s="64"/>
      <c r="K190" s="64"/>
      <c r="L190" s="62"/>
      <c r="M190" s="217"/>
      <c r="N190" s="43"/>
      <c r="O190" s="43"/>
      <c r="P190" s="43"/>
      <c r="Q190" s="43"/>
      <c r="R190" s="43"/>
      <c r="S190" s="43"/>
      <c r="T190" s="79"/>
      <c r="AT190" s="24" t="s">
        <v>913</v>
      </c>
      <c r="AU190" s="24" t="s">
        <v>812</v>
      </c>
    </row>
    <row r="191" spans="2:65" s="12" customFormat="1">
      <c r="B191" s="218"/>
      <c r="C191" s="219"/>
      <c r="D191" s="220" t="s">
        <v>886</v>
      </c>
      <c r="E191" s="221" t="s">
        <v>801</v>
      </c>
      <c r="F191" s="222" t="s">
        <v>810</v>
      </c>
      <c r="G191" s="219"/>
      <c r="H191" s="223">
        <v>1</v>
      </c>
      <c r="I191" s="224"/>
      <c r="J191" s="219"/>
      <c r="K191" s="219"/>
      <c r="L191" s="225"/>
      <c r="M191" s="226"/>
      <c r="N191" s="227"/>
      <c r="O191" s="227"/>
      <c r="P191" s="227"/>
      <c r="Q191" s="227"/>
      <c r="R191" s="227"/>
      <c r="S191" s="227"/>
      <c r="T191" s="228"/>
      <c r="AT191" s="229" t="s">
        <v>886</v>
      </c>
      <c r="AU191" s="229" t="s">
        <v>812</v>
      </c>
      <c r="AV191" s="12" t="s">
        <v>812</v>
      </c>
      <c r="AW191" s="12" t="s">
        <v>765</v>
      </c>
      <c r="AX191" s="12" t="s">
        <v>810</v>
      </c>
      <c r="AY191" s="229" t="s">
        <v>874</v>
      </c>
    </row>
    <row r="192" spans="2:65" s="1" customFormat="1" ht="22.5" customHeight="1">
      <c r="B192" s="42"/>
      <c r="C192" s="232" t="s">
        <v>1029</v>
      </c>
      <c r="D192" s="232" t="s">
        <v>902</v>
      </c>
      <c r="E192" s="233" t="s">
        <v>683</v>
      </c>
      <c r="F192" s="234" t="s">
        <v>684</v>
      </c>
      <c r="G192" s="235" t="s">
        <v>114</v>
      </c>
      <c r="H192" s="236">
        <v>1</v>
      </c>
      <c r="I192" s="237"/>
      <c r="J192" s="238">
        <f>ROUND(I192*H192,2)</f>
        <v>0</v>
      </c>
      <c r="K192" s="234" t="s">
        <v>801</v>
      </c>
      <c r="L192" s="239"/>
      <c r="M192" s="240" t="s">
        <v>801</v>
      </c>
      <c r="N192" s="241" t="s">
        <v>773</v>
      </c>
      <c r="O192" s="43"/>
      <c r="P192" s="212">
        <f>O192*H192</f>
        <v>0</v>
      </c>
      <c r="Q192" s="212">
        <v>0</v>
      </c>
      <c r="R192" s="212">
        <f>Q192*H192</f>
        <v>0</v>
      </c>
      <c r="S192" s="212">
        <v>0</v>
      </c>
      <c r="T192" s="213">
        <f>S192*H192</f>
        <v>0</v>
      </c>
      <c r="AR192" s="24" t="s">
        <v>1026</v>
      </c>
      <c r="AT192" s="24" t="s">
        <v>902</v>
      </c>
      <c r="AU192" s="24" t="s">
        <v>812</v>
      </c>
      <c r="AY192" s="24" t="s">
        <v>874</v>
      </c>
      <c r="BE192" s="214">
        <f>IF(N192="základní",J192,0)</f>
        <v>0</v>
      </c>
      <c r="BF192" s="214">
        <f>IF(N192="snížená",J192,0)</f>
        <v>0</v>
      </c>
      <c r="BG192" s="214">
        <f>IF(N192="zákl. přenesená",J192,0)</f>
        <v>0</v>
      </c>
      <c r="BH192" s="214">
        <f>IF(N192="sníž. přenesená",J192,0)</f>
        <v>0</v>
      </c>
      <c r="BI192" s="214">
        <f>IF(N192="nulová",J192,0)</f>
        <v>0</v>
      </c>
      <c r="BJ192" s="24" t="s">
        <v>810</v>
      </c>
      <c r="BK192" s="214">
        <f>ROUND(I192*H192,2)</f>
        <v>0</v>
      </c>
      <c r="BL192" s="24" t="s">
        <v>967</v>
      </c>
      <c r="BM192" s="24" t="s">
        <v>685</v>
      </c>
    </row>
    <row r="193" spans="2:65" s="1" customFormat="1" ht="40.5">
      <c r="B193" s="42"/>
      <c r="C193" s="64"/>
      <c r="D193" s="220" t="s">
        <v>884</v>
      </c>
      <c r="E193" s="64"/>
      <c r="F193" s="230" t="s">
        <v>686</v>
      </c>
      <c r="G193" s="64"/>
      <c r="H193" s="64"/>
      <c r="I193" s="171"/>
      <c r="J193" s="64"/>
      <c r="K193" s="64"/>
      <c r="L193" s="62"/>
      <c r="M193" s="217"/>
      <c r="N193" s="43"/>
      <c r="O193" s="43"/>
      <c r="P193" s="43"/>
      <c r="Q193" s="43"/>
      <c r="R193" s="43"/>
      <c r="S193" s="43"/>
      <c r="T193" s="79"/>
      <c r="AT193" s="24" t="s">
        <v>884</v>
      </c>
      <c r="AU193" s="24" t="s">
        <v>812</v>
      </c>
    </row>
    <row r="194" spans="2:65" s="1" customFormat="1" ht="22.5" customHeight="1">
      <c r="B194" s="42"/>
      <c r="C194" s="203" t="s">
        <v>1032</v>
      </c>
      <c r="D194" s="203" t="s">
        <v>877</v>
      </c>
      <c r="E194" s="204" t="s">
        <v>687</v>
      </c>
      <c r="F194" s="205" t="s">
        <v>688</v>
      </c>
      <c r="G194" s="206" t="s">
        <v>114</v>
      </c>
      <c r="H194" s="207">
        <v>2</v>
      </c>
      <c r="I194" s="208"/>
      <c r="J194" s="209">
        <f>ROUND(I194*H194,2)</f>
        <v>0</v>
      </c>
      <c r="K194" s="205" t="s">
        <v>881</v>
      </c>
      <c r="L194" s="62"/>
      <c r="M194" s="210" t="s">
        <v>801</v>
      </c>
      <c r="N194" s="211" t="s">
        <v>773</v>
      </c>
      <c r="O194" s="43"/>
      <c r="P194" s="212">
        <f>O194*H194</f>
        <v>0</v>
      </c>
      <c r="Q194" s="212">
        <v>0</v>
      </c>
      <c r="R194" s="212">
        <f>Q194*H194</f>
        <v>0</v>
      </c>
      <c r="S194" s="212">
        <v>0</v>
      </c>
      <c r="T194" s="213">
        <f>S194*H194</f>
        <v>0</v>
      </c>
      <c r="AR194" s="24" t="s">
        <v>967</v>
      </c>
      <c r="AT194" s="24" t="s">
        <v>877</v>
      </c>
      <c r="AU194" s="24" t="s">
        <v>812</v>
      </c>
      <c r="AY194" s="24" t="s">
        <v>874</v>
      </c>
      <c r="BE194" s="214">
        <f>IF(N194="základní",J194,0)</f>
        <v>0</v>
      </c>
      <c r="BF194" s="214">
        <f>IF(N194="snížená",J194,0)</f>
        <v>0</v>
      </c>
      <c r="BG194" s="214">
        <f>IF(N194="zákl. přenesená",J194,0)</f>
        <v>0</v>
      </c>
      <c r="BH194" s="214">
        <f>IF(N194="sníž. přenesená",J194,0)</f>
        <v>0</v>
      </c>
      <c r="BI194" s="214">
        <f>IF(N194="nulová",J194,0)</f>
        <v>0</v>
      </c>
      <c r="BJ194" s="24" t="s">
        <v>810</v>
      </c>
      <c r="BK194" s="214">
        <f>ROUND(I194*H194,2)</f>
        <v>0</v>
      </c>
      <c r="BL194" s="24" t="s">
        <v>967</v>
      </c>
      <c r="BM194" s="24" t="s">
        <v>689</v>
      </c>
    </row>
    <row r="195" spans="2:65" s="1" customFormat="1" ht="27">
      <c r="B195" s="42"/>
      <c r="C195" s="64"/>
      <c r="D195" s="215" t="s">
        <v>884</v>
      </c>
      <c r="E195" s="64"/>
      <c r="F195" s="216" t="s">
        <v>690</v>
      </c>
      <c r="G195" s="64"/>
      <c r="H195" s="64"/>
      <c r="I195" s="171"/>
      <c r="J195" s="64"/>
      <c r="K195" s="64"/>
      <c r="L195" s="62"/>
      <c r="M195" s="217"/>
      <c r="N195" s="43"/>
      <c r="O195" s="43"/>
      <c r="P195" s="43"/>
      <c r="Q195" s="43"/>
      <c r="R195" s="43"/>
      <c r="S195" s="43"/>
      <c r="T195" s="79"/>
      <c r="AT195" s="24" t="s">
        <v>884</v>
      </c>
      <c r="AU195" s="24" t="s">
        <v>812</v>
      </c>
    </row>
    <row r="196" spans="2:65" s="1" customFormat="1" ht="27">
      <c r="B196" s="42"/>
      <c r="C196" s="64"/>
      <c r="D196" s="215" t="s">
        <v>913</v>
      </c>
      <c r="E196" s="64"/>
      <c r="F196" s="231" t="s">
        <v>559</v>
      </c>
      <c r="G196" s="64"/>
      <c r="H196" s="64"/>
      <c r="I196" s="171"/>
      <c r="J196" s="64"/>
      <c r="K196" s="64"/>
      <c r="L196" s="62"/>
      <c r="M196" s="217"/>
      <c r="N196" s="43"/>
      <c r="O196" s="43"/>
      <c r="P196" s="43"/>
      <c r="Q196" s="43"/>
      <c r="R196" s="43"/>
      <c r="S196" s="43"/>
      <c r="T196" s="79"/>
      <c r="AT196" s="24" t="s">
        <v>913</v>
      </c>
      <c r="AU196" s="24" t="s">
        <v>812</v>
      </c>
    </row>
    <row r="197" spans="2:65" s="12" customFormat="1">
      <c r="B197" s="218"/>
      <c r="C197" s="219"/>
      <c r="D197" s="220" t="s">
        <v>886</v>
      </c>
      <c r="E197" s="221" t="s">
        <v>801</v>
      </c>
      <c r="F197" s="222" t="s">
        <v>812</v>
      </c>
      <c r="G197" s="219"/>
      <c r="H197" s="223">
        <v>2</v>
      </c>
      <c r="I197" s="224"/>
      <c r="J197" s="219"/>
      <c r="K197" s="219"/>
      <c r="L197" s="225"/>
      <c r="M197" s="226"/>
      <c r="N197" s="227"/>
      <c r="O197" s="227"/>
      <c r="P197" s="227"/>
      <c r="Q197" s="227"/>
      <c r="R197" s="227"/>
      <c r="S197" s="227"/>
      <c r="T197" s="228"/>
      <c r="AT197" s="229" t="s">
        <v>886</v>
      </c>
      <c r="AU197" s="229" t="s">
        <v>812</v>
      </c>
      <c r="AV197" s="12" t="s">
        <v>812</v>
      </c>
      <c r="AW197" s="12" t="s">
        <v>765</v>
      </c>
      <c r="AX197" s="12" t="s">
        <v>810</v>
      </c>
      <c r="AY197" s="229" t="s">
        <v>874</v>
      </c>
    </row>
    <row r="198" spans="2:65" s="1" customFormat="1" ht="22.5" customHeight="1">
      <c r="B198" s="42"/>
      <c r="C198" s="232" t="s">
        <v>1035</v>
      </c>
      <c r="D198" s="232" t="s">
        <v>902</v>
      </c>
      <c r="E198" s="233" t="s">
        <v>691</v>
      </c>
      <c r="F198" s="234" t="s">
        <v>692</v>
      </c>
      <c r="G198" s="235" t="s">
        <v>114</v>
      </c>
      <c r="H198" s="236">
        <v>2</v>
      </c>
      <c r="I198" s="237"/>
      <c r="J198" s="238">
        <f>ROUND(I198*H198,2)</f>
        <v>0</v>
      </c>
      <c r="K198" s="234" t="s">
        <v>801</v>
      </c>
      <c r="L198" s="239"/>
      <c r="M198" s="240" t="s">
        <v>801</v>
      </c>
      <c r="N198" s="241" t="s">
        <v>773</v>
      </c>
      <c r="O198" s="43"/>
      <c r="P198" s="212">
        <f>O198*H198</f>
        <v>0</v>
      </c>
      <c r="Q198" s="212">
        <v>0</v>
      </c>
      <c r="R198" s="212">
        <f>Q198*H198</f>
        <v>0</v>
      </c>
      <c r="S198" s="212">
        <v>0</v>
      </c>
      <c r="T198" s="213">
        <f>S198*H198</f>
        <v>0</v>
      </c>
      <c r="AR198" s="24" t="s">
        <v>1026</v>
      </c>
      <c r="AT198" s="24" t="s">
        <v>902</v>
      </c>
      <c r="AU198" s="24" t="s">
        <v>812</v>
      </c>
      <c r="AY198" s="24" t="s">
        <v>874</v>
      </c>
      <c r="BE198" s="214">
        <f>IF(N198="základní",J198,0)</f>
        <v>0</v>
      </c>
      <c r="BF198" s="214">
        <f>IF(N198="snížená",J198,0)</f>
        <v>0</v>
      </c>
      <c r="BG198" s="214">
        <f>IF(N198="zákl. přenesená",J198,0)</f>
        <v>0</v>
      </c>
      <c r="BH198" s="214">
        <f>IF(N198="sníž. přenesená",J198,0)</f>
        <v>0</v>
      </c>
      <c r="BI198" s="214">
        <f>IF(N198="nulová",J198,0)</f>
        <v>0</v>
      </c>
      <c r="BJ198" s="24" t="s">
        <v>810</v>
      </c>
      <c r="BK198" s="214">
        <f>ROUND(I198*H198,2)</f>
        <v>0</v>
      </c>
      <c r="BL198" s="24" t="s">
        <v>967</v>
      </c>
      <c r="BM198" s="24" t="s">
        <v>693</v>
      </c>
    </row>
    <row r="199" spans="2:65" s="1" customFormat="1" ht="54">
      <c r="B199" s="42"/>
      <c r="C199" s="64"/>
      <c r="D199" s="220" t="s">
        <v>884</v>
      </c>
      <c r="E199" s="64"/>
      <c r="F199" s="230" t="s">
        <v>694</v>
      </c>
      <c r="G199" s="64"/>
      <c r="H199" s="64"/>
      <c r="I199" s="171"/>
      <c r="J199" s="64"/>
      <c r="K199" s="64"/>
      <c r="L199" s="62"/>
      <c r="M199" s="217"/>
      <c r="N199" s="43"/>
      <c r="O199" s="43"/>
      <c r="P199" s="43"/>
      <c r="Q199" s="43"/>
      <c r="R199" s="43"/>
      <c r="S199" s="43"/>
      <c r="T199" s="79"/>
      <c r="AT199" s="24" t="s">
        <v>884</v>
      </c>
      <c r="AU199" s="24" t="s">
        <v>812</v>
      </c>
    </row>
    <row r="200" spans="2:65" s="1" customFormat="1" ht="22.5" customHeight="1">
      <c r="B200" s="42"/>
      <c r="C200" s="203" t="s">
        <v>1038</v>
      </c>
      <c r="D200" s="203" t="s">
        <v>877</v>
      </c>
      <c r="E200" s="204" t="s">
        <v>695</v>
      </c>
      <c r="F200" s="205" t="s">
        <v>696</v>
      </c>
      <c r="G200" s="206" t="s">
        <v>114</v>
      </c>
      <c r="H200" s="207">
        <v>1</v>
      </c>
      <c r="I200" s="208"/>
      <c r="J200" s="209">
        <f>ROUND(I200*H200,2)</f>
        <v>0</v>
      </c>
      <c r="K200" s="205" t="s">
        <v>881</v>
      </c>
      <c r="L200" s="62"/>
      <c r="M200" s="210" t="s">
        <v>801</v>
      </c>
      <c r="N200" s="211" t="s">
        <v>773</v>
      </c>
      <c r="O200" s="43"/>
      <c r="P200" s="212">
        <f>O200*H200</f>
        <v>0</v>
      </c>
      <c r="Q200" s="212">
        <v>0</v>
      </c>
      <c r="R200" s="212">
        <f>Q200*H200</f>
        <v>0</v>
      </c>
      <c r="S200" s="212">
        <v>0</v>
      </c>
      <c r="T200" s="213">
        <f>S200*H200</f>
        <v>0</v>
      </c>
      <c r="AR200" s="24" t="s">
        <v>967</v>
      </c>
      <c r="AT200" s="24" t="s">
        <v>877</v>
      </c>
      <c r="AU200" s="24" t="s">
        <v>812</v>
      </c>
      <c r="AY200" s="24" t="s">
        <v>874</v>
      </c>
      <c r="BE200" s="214">
        <f>IF(N200="základní",J200,0)</f>
        <v>0</v>
      </c>
      <c r="BF200" s="214">
        <f>IF(N200="snížená",J200,0)</f>
        <v>0</v>
      </c>
      <c r="BG200" s="214">
        <f>IF(N200="zákl. přenesená",J200,0)</f>
        <v>0</v>
      </c>
      <c r="BH200" s="214">
        <f>IF(N200="sníž. přenesená",J200,0)</f>
        <v>0</v>
      </c>
      <c r="BI200" s="214">
        <f>IF(N200="nulová",J200,0)</f>
        <v>0</v>
      </c>
      <c r="BJ200" s="24" t="s">
        <v>810</v>
      </c>
      <c r="BK200" s="214">
        <f>ROUND(I200*H200,2)</f>
        <v>0</v>
      </c>
      <c r="BL200" s="24" t="s">
        <v>967</v>
      </c>
      <c r="BM200" s="24" t="s">
        <v>697</v>
      </c>
    </row>
    <row r="201" spans="2:65" s="1" customFormat="1" ht="27">
      <c r="B201" s="42"/>
      <c r="C201" s="64"/>
      <c r="D201" s="215" t="s">
        <v>884</v>
      </c>
      <c r="E201" s="64"/>
      <c r="F201" s="216" t="s">
        <v>698</v>
      </c>
      <c r="G201" s="64"/>
      <c r="H201" s="64"/>
      <c r="I201" s="171"/>
      <c r="J201" s="64"/>
      <c r="K201" s="64"/>
      <c r="L201" s="62"/>
      <c r="M201" s="217"/>
      <c r="N201" s="43"/>
      <c r="O201" s="43"/>
      <c r="P201" s="43"/>
      <c r="Q201" s="43"/>
      <c r="R201" s="43"/>
      <c r="S201" s="43"/>
      <c r="T201" s="79"/>
      <c r="AT201" s="24" t="s">
        <v>884</v>
      </c>
      <c r="AU201" s="24" t="s">
        <v>812</v>
      </c>
    </row>
    <row r="202" spans="2:65" s="1" customFormat="1" ht="27">
      <c r="B202" s="42"/>
      <c r="C202" s="64"/>
      <c r="D202" s="215" t="s">
        <v>913</v>
      </c>
      <c r="E202" s="64"/>
      <c r="F202" s="231" t="s">
        <v>559</v>
      </c>
      <c r="G202" s="64"/>
      <c r="H202" s="64"/>
      <c r="I202" s="171"/>
      <c r="J202" s="64"/>
      <c r="K202" s="64"/>
      <c r="L202" s="62"/>
      <c r="M202" s="217"/>
      <c r="N202" s="43"/>
      <c r="O202" s="43"/>
      <c r="P202" s="43"/>
      <c r="Q202" s="43"/>
      <c r="R202" s="43"/>
      <c r="S202" s="43"/>
      <c r="T202" s="79"/>
      <c r="AT202" s="24" t="s">
        <v>913</v>
      </c>
      <c r="AU202" s="24" t="s">
        <v>812</v>
      </c>
    </row>
    <row r="203" spans="2:65" s="12" customFormat="1">
      <c r="B203" s="218"/>
      <c r="C203" s="219"/>
      <c r="D203" s="220" t="s">
        <v>886</v>
      </c>
      <c r="E203" s="221" t="s">
        <v>801</v>
      </c>
      <c r="F203" s="222" t="s">
        <v>810</v>
      </c>
      <c r="G203" s="219"/>
      <c r="H203" s="223">
        <v>1</v>
      </c>
      <c r="I203" s="224"/>
      <c r="J203" s="219"/>
      <c r="K203" s="219"/>
      <c r="L203" s="225"/>
      <c r="M203" s="226"/>
      <c r="N203" s="227"/>
      <c r="O203" s="227"/>
      <c r="P203" s="227"/>
      <c r="Q203" s="227"/>
      <c r="R203" s="227"/>
      <c r="S203" s="227"/>
      <c r="T203" s="228"/>
      <c r="AT203" s="229" t="s">
        <v>886</v>
      </c>
      <c r="AU203" s="229" t="s">
        <v>812</v>
      </c>
      <c r="AV203" s="12" t="s">
        <v>812</v>
      </c>
      <c r="AW203" s="12" t="s">
        <v>765</v>
      </c>
      <c r="AX203" s="12" t="s">
        <v>810</v>
      </c>
      <c r="AY203" s="229" t="s">
        <v>874</v>
      </c>
    </row>
    <row r="204" spans="2:65" s="1" customFormat="1" ht="22.5" customHeight="1">
      <c r="B204" s="42"/>
      <c r="C204" s="232" t="s">
        <v>1041</v>
      </c>
      <c r="D204" s="232" t="s">
        <v>902</v>
      </c>
      <c r="E204" s="233" t="s">
        <v>699</v>
      </c>
      <c r="F204" s="234" t="s">
        <v>700</v>
      </c>
      <c r="G204" s="235" t="s">
        <v>114</v>
      </c>
      <c r="H204" s="236">
        <v>1</v>
      </c>
      <c r="I204" s="237"/>
      <c r="J204" s="238">
        <f>ROUND(I204*H204,2)</f>
        <v>0</v>
      </c>
      <c r="K204" s="234" t="s">
        <v>801</v>
      </c>
      <c r="L204" s="239"/>
      <c r="M204" s="240" t="s">
        <v>801</v>
      </c>
      <c r="N204" s="241" t="s">
        <v>773</v>
      </c>
      <c r="O204" s="43"/>
      <c r="P204" s="212">
        <f>O204*H204</f>
        <v>0</v>
      </c>
      <c r="Q204" s="212">
        <v>0</v>
      </c>
      <c r="R204" s="212">
        <f>Q204*H204</f>
        <v>0</v>
      </c>
      <c r="S204" s="212">
        <v>0</v>
      </c>
      <c r="T204" s="213">
        <f>S204*H204</f>
        <v>0</v>
      </c>
      <c r="AR204" s="24" t="s">
        <v>1026</v>
      </c>
      <c r="AT204" s="24" t="s">
        <v>902</v>
      </c>
      <c r="AU204" s="24" t="s">
        <v>812</v>
      </c>
      <c r="AY204" s="24" t="s">
        <v>874</v>
      </c>
      <c r="BE204" s="214">
        <f>IF(N204="základní",J204,0)</f>
        <v>0</v>
      </c>
      <c r="BF204" s="214">
        <f>IF(N204="snížená",J204,0)</f>
        <v>0</v>
      </c>
      <c r="BG204" s="214">
        <f>IF(N204="zákl. přenesená",J204,0)</f>
        <v>0</v>
      </c>
      <c r="BH204" s="214">
        <f>IF(N204="sníž. přenesená",J204,0)</f>
        <v>0</v>
      </c>
      <c r="BI204" s="214">
        <f>IF(N204="nulová",J204,0)</f>
        <v>0</v>
      </c>
      <c r="BJ204" s="24" t="s">
        <v>810</v>
      </c>
      <c r="BK204" s="214">
        <f>ROUND(I204*H204,2)</f>
        <v>0</v>
      </c>
      <c r="BL204" s="24" t="s">
        <v>967</v>
      </c>
      <c r="BM204" s="24" t="s">
        <v>701</v>
      </c>
    </row>
    <row r="205" spans="2:65" s="1" customFormat="1" ht="27">
      <c r="B205" s="42"/>
      <c r="C205" s="64"/>
      <c r="D205" s="220" t="s">
        <v>884</v>
      </c>
      <c r="E205" s="64"/>
      <c r="F205" s="230" t="s">
        <v>702</v>
      </c>
      <c r="G205" s="64"/>
      <c r="H205" s="64"/>
      <c r="I205" s="171"/>
      <c r="J205" s="64"/>
      <c r="K205" s="64"/>
      <c r="L205" s="62"/>
      <c r="M205" s="217"/>
      <c r="N205" s="43"/>
      <c r="O205" s="43"/>
      <c r="P205" s="43"/>
      <c r="Q205" s="43"/>
      <c r="R205" s="43"/>
      <c r="S205" s="43"/>
      <c r="T205" s="79"/>
      <c r="AT205" s="24" t="s">
        <v>884</v>
      </c>
      <c r="AU205" s="24" t="s">
        <v>812</v>
      </c>
    </row>
    <row r="206" spans="2:65" s="1" customFormat="1" ht="22.5" customHeight="1">
      <c r="B206" s="42"/>
      <c r="C206" s="203" t="s">
        <v>1044</v>
      </c>
      <c r="D206" s="203" t="s">
        <v>877</v>
      </c>
      <c r="E206" s="204" t="s">
        <v>703</v>
      </c>
      <c r="F206" s="205" t="s">
        <v>704</v>
      </c>
      <c r="G206" s="206" t="s">
        <v>1789</v>
      </c>
      <c r="H206" s="207">
        <v>2</v>
      </c>
      <c r="I206" s="208"/>
      <c r="J206" s="209">
        <f>ROUND(I206*H206,2)</f>
        <v>0</v>
      </c>
      <c r="K206" s="205" t="s">
        <v>801</v>
      </c>
      <c r="L206" s="62"/>
      <c r="M206" s="210" t="s">
        <v>801</v>
      </c>
      <c r="N206" s="211" t="s">
        <v>773</v>
      </c>
      <c r="O206" s="43"/>
      <c r="P206" s="212">
        <f>O206*H206</f>
        <v>0</v>
      </c>
      <c r="Q206" s="212">
        <v>0</v>
      </c>
      <c r="R206" s="212">
        <f>Q206*H206</f>
        <v>0</v>
      </c>
      <c r="S206" s="212">
        <v>0</v>
      </c>
      <c r="T206" s="213">
        <f>S206*H206</f>
        <v>0</v>
      </c>
      <c r="AR206" s="24" t="s">
        <v>967</v>
      </c>
      <c r="AT206" s="24" t="s">
        <v>877</v>
      </c>
      <c r="AU206" s="24" t="s">
        <v>812</v>
      </c>
      <c r="AY206" s="24" t="s">
        <v>874</v>
      </c>
      <c r="BE206" s="214">
        <f>IF(N206="základní",J206,0)</f>
        <v>0</v>
      </c>
      <c r="BF206" s="214">
        <f>IF(N206="snížená",J206,0)</f>
        <v>0</v>
      </c>
      <c r="BG206" s="214">
        <f>IF(N206="zákl. přenesená",J206,0)</f>
        <v>0</v>
      </c>
      <c r="BH206" s="214">
        <f>IF(N206="sníž. přenesená",J206,0)</f>
        <v>0</v>
      </c>
      <c r="BI206" s="214">
        <f>IF(N206="nulová",J206,0)</f>
        <v>0</v>
      </c>
      <c r="BJ206" s="24" t="s">
        <v>810</v>
      </c>
      <c r="BK206" s="214">
        <f>ROUND(I206*H206,2)</f>
        <v>0</v>
      </c>
      <c r="BL206" s="24" t="s">
        <v>967</v>
      </c>
      <c r="BM206" s="24" t="s">
        <v>705</v>
      </c>
    </row>
    <row r="207" spans="2:65" s="1" customFormat="1" ht="27">
      <c r="B207" s="42"/>
      <c r="C207" s="64"/>
      <c r="D207" s="215" t="s">
        <v>884</v>
      </c>
      <c r="E207" s="64"/>
      <c r="F207" s="216" t="s">
        <v>706</v>
      </c>
      <c r="G207" s="64"/>
      <c r="H207" s="64"/>
      <c r="I207" s="171"/>
      <c r="J207" s="64"/>
      <c r="K207" s="64"/>
      <c r="L207" s="62"/>
      <c r="M207" s="217"/>
      <c r="N207" s="43"/>
      <c r="O207" s="43"/>
      <c r="P207" s="43"/>
      <c r="Q207" s="43"/>
      <c r="R207" s="43"/>
      <c r="S207" s="43"/>
      <c r="T207" s="79"/>
      <c r="AT207" s="24" t="s">
        <v>884</v>
      </c>
      <c r="AU207" s="24" t="s">
        <v>812</v>
      </c>
    </row>
    <row r="208" spans="2:65" s="1" customFormat="1" ht="27">
      <c r="B208" s="42"/>
      <c r="C208" s="64"/>
      <c r="D208" s="220" t="s">
        <v>913</v>
      </c>
      <c r="E208" s="64"/>
      <c r="F208" s="242" t="s">
        <v>559</v>
      </c>
      <c r="G208" s="64"/>
      <c r="H208" s="64"/>
      <c r="I208" s="171"/>
      <c r="J208" s="64"/>
      <c r="K208" s="64"/>
      <c r="L208" s="62"/>
      <c r="M208" s="217"/>
      <c r="N208" s="43"/>
      <c r="O208" s="43"/>
      <c r="P208" s="43"/>
      <c r="Q208" s="43"/>
      <c r="R208" s="43"/>
      <c r="S208" s="43"/>
      <c r="T208" s="79"/>
      <c r="AT208" s="24" t="s">
        <v>913</v>
      </c>
      <c r="AU208" s="24" t="s">
        <v>812</v>
      </c>
    </row>
    <row r="209" spans="2:65" s="1" customFormat="1" ht="22.5" customHeight="1">
      <c r="B209" s="42"/>
      <c r="C209" s="232" t="s">
        <v>1047</v>
      </c>
      <c r="D209" s="232" t="s">
        <v>902</v>
      </c>
      <c r="E209" s="233" t="s">
        <v>707</v>
      </c>
      <c r="F209" s="234" t="s">
        <v>708</v>
      </c>
      <c r="G209" s="235" t="s">
        <v>114</v>
      </c>
      <c r="H209" s="236">
        <v>1</v>
      </c>
      <c r="I209" s="237"/>
      <c r="J209" s="238">
        <f>ROUND(I209*H209,2)</f>
        <v>0</v>
      </c>
      <c r="K209" s="234" t="s">
        <v>801</v>
      </c>
      <c r="L209" s="239"/>
      <c r="M209" s="240" t="s">
        <v>801</v>
      </c>
      <c r="N209" s="241" t="s">
        <v>773</v>
      </c>
      <c r="O209" s="43"/>
      <c r="P209" s="212">
        <f>O209*H209</f>
        <v>0</v>
      </c>
      <c r="Q209" s="212">
        <v>0</v>
      </c>
      <c r="R209" s="212">
        <f>Q209*H209</f>
        <v>0</v>
      </c>
      <c r="S209" s="212">
        <v>0</v>
      </c>
      <c r="T209" s="213">
        <f>S209*H209</f>
        <v>0</v>
      </c>
      <c r="AR209" s="24" t="s">
        <v>1026</v>
      </c>
      <c r="AT209" s="24" t="s">
        <v>902</v>
      </c>
      <c r="AU209" s="24" t="s">
        <v>812</v>
      </c>
      <c r="AY209" s="24" t="s">
        <v>874</v>
      </c>
      <c r="BE209" s="214">
        <f>IF(N209="základní",J209,0)</f>
        <v>0</v>
      </c>
      <c r="BF209" s="214">
        <f>IF(N209="snížená",J209,0)</f>
        <v>0</v>
      </c>
      <c r="BG209" s="214">
        <f>IF(N209="zákl. přenesená",J209,0)</f>
        <v>0</v>
      </c>
      <c r="BH209" s="214">
        <f>IF(N209="sníž. přenesená",J209,0)</f>
        <v>0</v>
      </c>
      <c r="BI209" s="214">
        <f>IF(N209="nulová",J209,0)</f>
        <v>0</v>
      </c>
      <c r="BJ209" s="24" t="s">
        <v>810</v>
      </c>
      <c r="BK209" s="214">
        <f>ROUND(I209*H209,2)</f>
        <v>0</v>
      </c>
      <c r="BL209" s="24" t="s">
        <v>967</v>
      </c>
      <c r="BM209" s="24" t="s">
        <v>709</v>
      </c>
    </row>
    <row r="210" spans="2:65" s="1" customFormat="1" ht="67.5">
      <c r="B210" s="42"/>
      <c r="C210" s="64"/>
      <c r="D210" s="220" t="s">
        <v>884</v>
      </c>
      <c r="E210" s="64"/>
      <c r="F210" s="230" t="s">
        <v>710</v>
      </c>
      <c r="G210" s="64"/>
      <c r="H210" s="64"/>
      <c r="I210" s="171"/>
      <c r="J210" s="64"/>
      <c r="K210" s="64"/>
      <c r="L210" s="62"/>
      <c r="M210" s="217"/>
      <c r="N210" s="43"/>
      <c r="O210" s="43"/>
      <c r="P210" s="43"/>
      <c r="Q210" s="43"/>
      <c r="R210" s="43"/>
      <c r="S210" s="43"/>
      <c r="T210" s="79"/>
      <c r="AT210" s="24" t="s">
        <v>884</v>
      </c>
      <c r="AU210" s="24" t="s">
        <v>812</v>
      </c>
    </row>
    <row r="211" spans="2:65" s="1" customFormat="1" ht="22.5" customHeight="1">
      <c r="B211" s="42"/>
      <c r="C211" s="232" t="s">
        <v>1050</v>
      </c>
      <c r="D211" s="232" t="s">
        <v>902</v>
      </c>
      <c r="E211" s="233" t="s">
        <v>711</v>
      </c>
      <c r="F211" s="234" t="s">
        <v>712</v>
      </c>
      <c r="G211" s="235" t="s">
        <v>114</v>
      </c>
      <c r="H211" s="236">
        <v>1</v>
      </c>
      <c r="I211" s="237"/>
      <c r="J211" s="238">
        <f>ROUND(I211*H211,2)</f>
        <v>0</v>
      </c>
      <c r="K211" s="234" t="s">
        <v>801</v>
      </c>
      <c r="L211" s="239"/>
      <c r="M211" s="240" t="s">
        <v>801</v>
      </c>
      <c r="N211" s="241" t="s">
        <v>773</v>
      </c>
      <c r="O211" s="43"/>
      <c r="P211" s="212">
        <f>O211*H211</f>
        <v>0</v>
      </c>
      <c r="Q211" s="212">
        <v>0</v>
      </c>
      <c r="R211" s="212">
        <f>Q211*H211</f>
        <v>0</v>
      </c>
      <c r="S211" s="212">
        <v>0</v>
      </c>
      <c r="T211" s="213">
        <f>S211*H211</f>
        <v>0</v>
      </c>
      <c r="AR211" s="24" t="s">
        <v>1026</v>
      </c>
      <c r="AT211" s="24" t="s">
        <v>902</v>
      </c>
      <c r="AU211" s="24" t="s">
        <v>812</v>
      </c>
      <c r="AY211" s="24" t="s">
        <v>874</v>
      </c>
      <c r="BE211" s="214">
        <f>IF(N211="základní",J211,0)</f>
        <v>0</v>
      </c>
      <c r="BF211" s="214">
        <f>IF(N211="snížená",J211,0)</f>
        <v>0</v>
      </c>
      <c r="BG211" s="214">
        <f>IF(N211="zákl. přenesená",J211,0)</f>
        <v>0</v>
      </c>
      <c r="BH211" s="214">
        <f>IF(N211="sníž. přenesená",J211,0)</f>
        <v>0</v>
      </c>
      <c r="BI211" s="214">
        <f>IF(N211="nulová",J211,0)</f>
        <v>0</v>
      </c>
      <c r="BJ211" s="24" t="s">
        <v>810</v>
      </c>
      <c r="BK211" s="214">
        <f>ROUND(I211*H211,2)</f>
        <v>0</v>
      </c>
      <c r="BL211" s="24" t="s">
        <v>967</v>
      </c>
      <c r="BM211" s="24" t="s">
        <v>713</v>
      </c>
    </row>
    <row r="212" spans="2:65" s="1" customFormat="1" ht="40.5">
      <c r="B212" s="42"/>
      <c r="C212" s="64"/>
      <c r="D212" s="220" t="s">
        <v>884</v>
      </c>
      <c r="E212" s="64"/>
      <c r="F212" s="230" t="s">
        <v>714</v>
      </c>
      <c r="G212" s="64"/>
      <c r="H212" s="64"/>
      <c r="I212" s="171"/>
      <c r="J212" s="64"/>
      <c r="K212" s="64"/>
      <c r="L212" s="62"/>
      <c r="M212" s="217"/>
      <c r="N212" s="43"/>
      <c r="O212" s="43"/>
      <c r="P212" s="43"/>
      <c r="Q212" s="43"/>
      <c r="R212" s="43"/>
      <c r="S212" s="43"/>
      <c r="T212" s="79"/>
      <c r="AT212" s="24" t="s">
        <v>884</v>
      </c>
      <c r="AU212" s="24" t="s">
        <v>812</v>
      </c>
    </row>
    <row r="213" spans="2:65" s="1" customFormat="1" ht="22.5" customHeight="1">
      <c r="B213" s="42"/>
      <c r="C213" s="232" t="s">
        <v>1053</v>
      </c>
      <c r="D213" s="232" t="s">
        <v>902</v>
      </c>
      <c r="E213" s="233" t="s">
        <v>715</v>
      </c>
      <c r="F213" s="234" t="s">
        <v>716</v>
      </c>
      <c r="G213" s="235" t="s">
        <v>114</v>
      </c>
      <c r="H213" s="236">
        <v>1</v>
      </c>
      <c r="I213" s="237"/>
      <c r="J213" s="238">
        <f>ROUND(I213*H213,2)</f>
        <v>0</v>
      </c>
      <c r="K213" s="234" t="s">
        <v>801</v>
      </c>
      <c r="L213" s="239"/>
      <c r="M213" s="240" t="s">
        <v>801</v>
      </c>
      <c r="N213" s="241" t="s">
        <v>773</v>
      </c>
      <c r="O213" s="43"/>
      <c r="P213" s="212">
        <f>O213*H213</f>
        <v>0</v>
      </c>
      <c r="Q213" s="212">
        <v>0</v>
      </c>
      <c r="R213" s="212">
        <f>Q213*H213</f>
        <v>0</v>
      </c>
      <c r="S213" s="212">
        <v>0</v>
      </c>
      <c r="T213" s="213">
        <f>S213*H213</f>
        <v>0</v>
      </c>
      <c r="AR213" s="24" t="s">
        <v>1026</v>
      </c>
      <c r="AT213" s="24" t="s">
        <v>902</v>
      </c>
      <c r="AU213" s="24" t="s">
        <v>812</v>
      </c>
      <c r="AY213" s="24" t="s">
        <v>874</v>
      </c>
      <c r="BE213" s="214">
        <f>IF(N213="základní",J213,0)</f>
        <v>0</v>
      </c>
      <c r="BF213" s="214">
        <f>IF(N213="snížená",J213,0)</f>
        <v>0</v>
      </c>
      <c r="BG213" s="214">
        <f>IF(N213="zákl. přenesená",J213,0)</f>
        <v>0</v>
      </c>
      <c r="BH213" s="214">
        <f>IF(N213="sníž. přenesená",J213,0)</f>
        <v>0</v>
      </c>
      <c r="BI213" s="214">
        <f>IF(N213="nulová",J213,0)</f>
        <v>0</v>
      </c>
      <c r="BJ213" s="24" t="s">
        <v>810</v>
      </c>
      <c r="BK213" s="214">
        <f>ROUND(I213*H213,2)</f>
        <v>0</v>
      </c>
      <c r="BL213" s="24" t="s">
        <v>967</v>
      </c>
      <c r="BM213" s="24" t="s">
        <v>717</v>
      </c>
    </row>
    <row r="214" spans="2:65" s="1" customFormat="1" ht="40.5">
      <c r="B214" s="42"/>
      <c r="C214" s="64"/>
      <c r="D214" s="220" t="s">
        <v>884</v>
      </c>
      <c r="E214" s="64"/>
      <c r="F214" s="230" t="s">
        <v>1233</v>
      </c>
      <c r="G214" s="64"/>
      <c r="H214" s="64"/>
      <c r="I214" s="171"/>
      <c r="J214" s="64"/>
      <c r="K214" s="64"/>
      <c r="L214" s="62"/>
      <c r="M214" s="217"/>
      <c r="N214" s="43"/>
      <c r="O214" s="43"/>
      <c r="P214" s="43"/>
      <c r="Q214" s="43"/>
      <c r="R214" s="43"/>
      <c r="S214" s="43"/>
      <c r="T214" s="79"/>
      <c r="AT214" s="24" t="s">
        <v>884</v>
      </c>
      <c r="AU214" s="24" t="s">
        <v>812</v>
      </c>
    </row>
    <row r="215" spans="2:65" s="1" customFormat="1" ht="22.5" customHeight="1">
      <c r="B215" s="42"/>
      <c r="C215" s="203" t="s">
        <v>1056</v>
      </c>
      <c r="D215" s="203" t="s">
        <v>877</v>
      </c>
      <c r="E215" s="204" t="s">
        <v>1234</v>
      </c>
      <c r="F215" s="205" t="s">
        <v>1235</v>
      </c>
      <c r="G215" s="206" t="s">
        <v>114</v>
      </c>
      <c r="H215" s="207">
        <v>3</v>
      </c>
      <c r="I215" s="208"/>
      <c r="J215" s="209">
        <f>ROUND(I215*H215,2)</f>
        <v>0</v>
      </c>
      <c r="K215" s="205" t="s">
        <v>881</v>
      </c>
      <c r="L215" s="62"/>
      <c r="M215" s="210" t="s">
        <v>801</v>
      </c>
      <c r="N215" s="211" t="s">
        <v>773</v>
      </c>
      <c r="O215" s="43"/>
      <c r="P215" s="212">
        <f>O215*H215</f>
        <v>0</v>
      </c>
      <c r="Q215" s="212">
        <v>0</v>
      </c>
      <c r="R215" s="212">
        <f>Q215*H215</f>
        <v>0</v>
      </c>
      <c r="S215" s="212">
        <v>0</v>
      </c>
      <c r="T215" s="213">
        <f>S215*H215</f>
        <v>0</v>
      </c>
      <c r="AR215" s="24" t="s">
        <v>967</v>
      </c>
      <c r="AT215" s="24" t="s">
        <v>877</v>
      </c>
      <c r="AU215" s="24" t="s">
        <v>812</v>
      </c>
      <c r="AY215" s="24" t="s">
        <v>874</v>
      </c>
      <c r="BE215" s="214">
        <f>IF(N215="základní",J215,0)</f>
        <v>0</v>
      </c>
      <c r="BF215" s="214">
        <f>IF(N215="snížená",J215,0)</f>
        <v>0</v>
      </c>
      <c r="BG215" s="214">
        <f>IF(N215="zákl. přenesená",J215,0)</f>
        <v>0</v>
      </c>
      <c r="BH215" s="214">
        <f>IF(N215="sníž. přenesená",J215,0)</f>
        <v>0</v>
      </c>
      <c r="BI215" s="214">
        <f>IF(N215="nulová",J215,0)</f>
        <v>0</v>
      </c>
      <c r="BJ215" s="24" t="s">
        <v>810</v>
      </c>
      <c r="BK215" s="214">
        <f>ROUND(I215*H215,2)</f>
        <v>0</v>
      </c>
      <c r="BL215" s="24" t="s">
        <v>967</v>
      </c>
      <c r="BM215" s="24" t="s">
        <v>1236</v>
      </c>
    </row>
    <row r="216" spans="2:65" s="1" customFormat="1">
      <c r="B216" s="42"/>
      <c r="C216" s="64"/>
      <c r="D216" s="215" t="s">
        <v>884</v>
      </c>
      <c r="E216" s="64"/>
      <c r="F216" s="216" t="s">
        <v>1237</v>
      </c>
      <c r="G216" s="64"/>
      <c r="H216" s="64"/>
      <c r="I216" s="171"/>
      <c r="J216" s="64"/>
      <c r="K216" s="64"/>
      <c r="L216" s="62"/>
      <c r="M216" s="217"/>
      <c r="N216" s="43"/>
      <c r="O216" s="43"/>
      <c r="P216" s="43"/>
      <c r="Q216" s="43"/>
      <c r="R216" s="43"/>
      <c r="S216" s="43"/>
      <c r="T216" s="79"/>
      <c r="AT216" s="24" t="s">
        <v>884</v>
      </c>
      <c r="AU216" s="24" t="s">
        <v>812</v>
      </c>
    </row>
    <row r="217" spans="2:65" s="1" customFormat="1" ht="27">
      <c r="B217" s="42"/>
      <c r="C217" s="64"/>
      <c r="D217" s="215" t="s">
        <v>913</v>
      </c>
      <c r="E217" s="64"/>
      <c r="F217" s="231" t="s">
        <v>559</v>
      </c>
      <c r="G217" s="64"/>
      <c r="H217" s="64"/>
      <c r="I217" s="171"/>
      <c r="J217" s="64"/>
      <c r="K217" s="64"/>
      <c r="L217" s="62"/>
      <c r="M217" s="217"/>
      <c r="N217" s="43"/>
      <c r="O217" s="43"/>
      <c r="P217" s="43"/>
      <c r="Q217" s="43"/>
      <c r="R217" s="43"/>
      <c r="S217" s="43"/>
      <c r="T217" s="79"/>
      <c r="AT217" s="24" t="s">
        <v>913</v>
      </c>
      <c r="AU217" s="24" t="s">
        <v>812</v>
      </c>
    </row>
    <row r="218" spans="2:65" s="12" customFormat="1">
      <c r="B218" s="218"/>
      <c r="C218" s="219"/>
      <c r="D218" s="220" t="s">
        <v>886</v>
      </c>
      <c r="E218" s="221" t="s">
        <v>801</v>
      </c>
      <c r="F218" s="222" t="s">
        <v>892</v>
      </c>
      <c r="G218" s="219"/>
      <c r="H218" s="223">
        <v>3</v>
      </c>
      <c r="I218" s="224"/>
      <c r="J218" s="219"/>
      <c r="K218" s="219"/>
      <c r="L218" s="225"/>
      <c r="M218" s="226"/>
      <c r="N218" s="227"/>
      <c r="O218" s="227"/>
      <c r="P218" s="227"/>
      <c r="Q218" s="227"/>
      <c r="R218" s="227"/>
      <c r="S218" s="227"/>
      <c r="T218" s="228"/>
      <c r="AT218" s="229" t="s">
        <v>886</v>
      </c>
      <c r="AU218" s="229" t="s">
        <v>812</v>
      </c>
      <c r="AV218" s="12" t="s">
        <v>812</v>
      </c>
      <c r="AW218" s="12" t="s">
        <v>765</v>
      </c>
      <c r="AX218" s="12" t="s">
        <v>810</v>
      </c>
      <c r="AY218" s="229" t="s">
        <v>874</v>
      </c>
    </row>
    <row r="219" spans="2:65" s="1" customFormat="1" ht="22.5" customHeight="1">
      <c r="B219" s="42"/>
      <c r="C219" s="232" t="s">
        <v>1059</v>
      </c>
      <c r="D219" s="232" t="s">
        <v>902</v>
      </c>
      <c r="E219" s="233" t="s">
        <v>1238</v>
      </c>
      <c r="F219" s="234" t="s">
        <v>1239</v>
      </c>
      <c r="G219" s="235" t="s">
        <v>114</v>
      </c>
      <c r="H219" s="236">
        <v>3</v>
      </c>
      <c r="I219" s="237"/>
      <c r="J219" s="238">
        <f>ROUND(I219*H219,2)</f>
        <v>0</v>
      </c>
      <c r="K219" s="234" t="s">
        <v>801</v>
      </c>
      <c r="L219" s="239"/>
      <c r="M219" s="240" t="s">
        <v>801</v>
      </c>
      <c r="N219" s="241" t="s">
        <v>773</v>
      </c>
      <c r="O219" s="43"/>
      <c r="P219" s="212">
        <f>O219*H219</f>
        <v>0</v>
      </c>
      <c r="Q219" s="212">
        <v>0</v>
      </c>
      <c r="R219" s="212">
        <f>Q219*H219</f>
        <v>0</v>
      </c>
      <c r="S219" s="212">
        <v>0</v>
      </c>
      <c r="T219" s="213">
        <f>S219*H219</f>
        <v>0</v>
      </c>
      <c r="AR219" s="24" t="s">
        <v>1026</v>
      </c>
      <c r="AT219" s="24" t="s">
        <v>902</v>
      </c>
      <c r="AU219" s="24" t="s">
        <v>812</v>
      </c>
      <c r="AY219" s="24" t="s">
        <v>874</v>
      </c>
      <c r="BE219" s="214">
        <f>IF(N219="základní",J219,0)</f>
        <v>0</v>
      </c>
      <c r="BF219" s="214">
        <f>IF(N219="snížená",J219,0)</f>
        <v>0</v>
      </c>
      <c r="BG219" s="214">
        <f>IF(N219="zákl. přenesená",J219,0)</f>
        <v>0</v>
      </c>
      <c r="BH219" s="214">
        <f>IF(N219="sníž. přenesená",J219,0)</f>
        <v>0</v>
      </c>
      <c r="BI219" s="214">
        <f>IF(N219="nulová",J219,0)</f>
        <v>0</v>
      </c>
      <c r="BJ219" s="24" t="s">
        <v>810</v>
      </c>
      <c r="BK219" s="214">
        <f>ROUND(I219*H219,2)</f>
        <v>0</v>
      </c>
      <c r="BL219" s="24" t="s">
        <v>967</v>
      </c>
      <c r="BM219" s="24" t="s">
        <v>1240</v>
      </c>
    </row>
    <row r="220" spans="2:65" s="1" customFormat="1" ht="27">
      <c r="B220" s="42"/>
      <c r="C220" s="64"/>
      <c r="D220" s="220" t="s">
        <v>884</v>
      </c>
      <c r="E220" s="64"/>
      <c r="F220" s="230" t="s">
        <v>1241</v>
      </c>
      <c r="G220" s="64"/>
      <c r="H220" s="64"/>
      <c r="I220" s="171"/>
      <c r="J220" s="64"/>
      <c r="K220" s="64"/>
      <c r="L220" s="62"/>
      <c r="M220" s="217"/>
      <c r="N220" s="43"/>
      <c r="O220" s="43"/>
      <c r="P220" s="43"/>
      <c r="Q220" s="43"/>
      <c r="R220" s="43"/>
      <c r="S220" s="43"/>
      <c r="T220" s="79"/>
      <c r="AT220" s="24" t="s">
        <v>884</v>
      </c>
      <c r="AU220" s="24" t="s">
        <v>812</v>
      </c>
    </row>
    <row r="221" spans="2:65" s="1" customFormat="1" ht="22.5" customHeight="1">
      <c r="B221" s="42"/>
      <c r="C221" s="203" t="s">
        <v>1062</v>
      </c>
      <c r="D221" s="203" t="s">
        <v>877</v>
      </c>
      <c r="E221" s="204" t="s">
        <v>1242</v>
      </c>
      <c r="F221" s="205" t="s">
        <v>1243</v>
      </c>
      <c r="G221" s="206" t="s">
        <v>925</v>
      </c>
      <c r="H221" s="207">
        <v>2.7</v>
      </c>
      <c r="I221" s="208"/>
      <c r="J221" s="209">
        <f>ROUND(I221*H221,2)</f>
        <v>0</v>
      </c>
      <c r="K221" s="205" t="s">
        <v>881</v>
      </c>
      <c r="L221" s="62"/>
      <c r="M221" s="210" t="s">
        <v>801</v>
      </c>
      <c r="N221" s="211" t="s">
        <v>773</v>
      </c>
      <c r="O221" s="43"/>
      <c r="P221" s="212">
        <f>O221*H221</f>
        <v>0</v>
      </c>
      <c r="Q221" s="212">
        <v>1.3010000000000001E-2</v>
      </c>
      <c r="R221" s="212">
        <f>Q221*H221</f>
        <v>3.5127000000000005E-2</v>
      </c>
      <c r="S221" s="212">
        <v>0</v>
      </c>
      <c r="T221" s="213">
        <f>S221*H221</f>
        <v>0</v>
      </c>
      <c r="AR221" s="24" t="s">
        <v>967</v>
      </c>
      <c r="AT221" s="24" t="s">
        <v>877</v>
      </c>
      <c r="AU221" s="24" t="s">
        <v>812</v>
      </c>
      <c r="AY221" s="24" t="s">
        <v>874</v>
      </c>
      <c r="BE221" s="214">
        <f>IF(N221="základní",J221,0)</f>
        <v>0</v>
      </c>
      <c r="BF221" s="214">
        <f>IF(N221="snížená",J221,0)</f>
        <v>0</v>
      </c>
      <c r="BG221" s="214">
        <f>IF(N221="zákl. přenesená",J221,0)</f>
        <v>0</v>
      </c>
      <c r="BH221" s="214">
        <f>IF(N221="sníž. přenesená",J221,0)</f>
        <v>0</v>
      </c>
      <c r="BI221" s="214">
        <f>IF(N221="nulová",J221,0)</f>
        <v>0</v>
      </c>
      <c r="BJ221" s="24" t="s">
        <v>810</v>
      </c>
      <c r="BK221" s="214">
        <f>ROUND(I221*H221,2)</f>
        <v>0</v>
      </c>
      <c r="BL221" s="24" t="s">
        <v>967</v>
      </c>
      <c r="BM221" s="24" t="s">
        <v>1244</v>
      </c>
    </row>
    <row r="222" spans="2:65" s="1" customFormat="1" ht="27">
      <c r="B222" s="42"/>
      <c r="C222" s="64"/>
      <c r="D222" s="215" t="s">
        <v>884</v>
      </c>
      <c r="E222" s="64"/>
      <c r="F222" s="216" t="s">
        <v>1245</v>
      </c>
      <c r="G222" s="64"/>
      <c r="H222" s="64"/>
      <c r="I222" s="171"/>
      <c r="J222" s="64"/>
      <c r="K222" s="64"/>
      <c r="L222" s="62"/>
      <c r="M222" s="217"/>
      <c r="N222" s="43"/>
      <c r="O222" s="43"/>
      <c r="P222" s="43"/>
      <c r="Q222" s="43"/>
      <c r="R222" s="43"/>
      <c r="S222" s="43"/>
      <c r="T222" s="79"/>
      <c r="AT222" s="24" t="s">
        <v>884</v>
      </c>
      <c r="AU222" s="24" t="s">
        <v>812</v>
      </c>
    </row>
    <row r="223" spans="2:65" s="1" customFormat="1" ht="27">
      <c r="B223" s="42"/>
      <c r="C223" s="64"/>
      <c r="D223" s="215" t="s">
        <v>913</v>
      </c>
      <c r="E223" s="64"/>
      <c r="F223" s="231" t="s">
        <v>559</v>
      </c>
      <c r="G223" s="64"/>
      <c r="H223" s="64"/>
      <c r="I223" s="171"/>
      <c r="J223" s="64"/>
      <c r="K223" s="64"/>
      <c r="L223" s="62"/>
      <c r="M223" s="217"/>
      <c r="N223" s="43"/>
      <c r="O223" s="43"/>
      <c r="P223" s="43"/>
      <c r="Q223" s="43"/>
      <c r="R223" s="43"/>
      <c r="S223" s="43"/>
      <c r="T223" s="79"/>
      <c r="AT223" s="24" t="s">
        <v>913</v>
      </c>
      <c r="AU223" s="24" t="s">
        <v>812</v>
      </c>
    </row>
    <row r="224" spans="2:65" s="12" customFormat="1">
      <c r="B224" s="218"/>
      <c r="C224" s="219"/>
      <c r="D224" s="220" t="s">
        <v>886</v>
      </c>
      <c r="E224" s="221" t="s">
        <v>801</v>
      </c>
      <c r="F224" s="222" t="s">
        <v>2</v>
      </c>
      <c r="G224" s="219"/>
      <c r="H224" s="223">
        <v>2.7</v>
      </c>
      <c r="I224" s="224"/>
      <c r="J224" s="219"/>
      <c r="K224" s="219"/>
      <c r="L224" s="225"/>
      <c r="M224" s="226"/>
      <c r="N224" s="227"/>
      <c r="O224" s="227"/>
      <c r="P224" s="227"/>
      <c r="Q224" s="227"/>
      <c r="R224" s="227"/>
      <c r="S224" s="227"/>
      <c r="T224" s="228"/>
      <c r="AT224" s="229" t="s">
        <v>886</v>
      </c>
      <c r="AU224" s="229" t="s">
        <v>812</v>
      </c>
      <c r="AV224" s="12" t="s">
        <v>812</v>
      </c>
      <c r="AW224" s="12" t="s">
        <v>765</v>
      </c>
      <c r="AX224" s="12" t="s">
        <v>810</v>
      </c>
      <c r="AY224" s="229" t="s">
        <v>874</v>
      </c>
    </row>
    <row r="225" spans="2:65" s="1" customFormat="1" ht="22.5" customHeight="1">
      <c r="B225" s="42"/>
      <c r="C225" s="203" t="s">
        <v>1065</v>
      </c>
      <c r="D225" s="203" t="s">
        <v>877</v>
      </c>
      <c r="E225" s="204" t="s">
        <v>1246</v>
      </c>
      <c r="F225" s="205" t="s">
        <v>1247</v>
      </c>
      <c r="G225" s="206" t="s">
        <v>925</v>
      </c>
      <c r="H225" s="207">
        <v>1.7</v>
      </c>
      <c r="I225" s="208"/>
      <c r="J225" s="209">
        <f>ROUND(I225*H225,2)</f>
        <v>0</v>
      </c>
      <c r="K225" s="205" t="s">
        <v>881</v>
      </c>
      <c r="L225" s="62"/>
      <c r="M225" s="210" t="s">
        <v>801</v>
      </c>
      <c r="N225" s="211" t="s">
        <v>773</v>
      </c>
      <c r="O225" s="43"/>
      <c r="P225" s="212">
        <f>O225*H225</f>
        <v>0</v>
      </c>
      <c r="Q225" s="212">
        <v>1.8579999999999999E-2</v>
      </c>
      <c r="R225" s="212">
        <f>Q225*H225</f>
        <v>3.1585999999999996E-2</v>
      </c>
      <c r="S225" s="212">
        <v>0</v>
      </c>
      <c r="T225" s="213">
        <f>S225*H225</f>
        <v>0</v>
      </c>
      <c r="AR225" s="24" t="s">
        <v>967</v>
      </c>
      <c r="AT225" s="24" t="s">
        <v>877</v>
      </c>
      <c r="AU225" s="24" t="s">
        <v>812</v>
      </c>
      <c r="AY225" s="24" t="s">
        <v>874</v>
      </c>
      <c r="BE225" s="214">
        <f>IF(N225="základní",J225,0)</f>
        <v>0</v>
      </c>
      <c r="BF225" s="214">
        <f>IF(N225="snížená",J225,0)</f>
        <v>0</v>
      </c>
      <c r="BG225" s="214">
        <f>IF(N225="zákl. přenesená",J225,0)</f>
        <v>0</v>
      </c>
      <c r="BH225" s="214">
        <f>IF(N225="sníž. přenesená",J225,0)</f>
        <v>0</v>
      </c>
      <c r="BI225" s="214">
        <f>IF(N225="nulová",J225,0)</f>
        <v>0</v>
      </c>
      <c r="BJ225" s="24" t="s">
        <v>810</v>
      </c>
      <c r="BK225" s="214">
        <f>ROUND(I225*H225,2)</f>
        <v>0</v>
      </c>
      <c r="BL225" s="24" t="s">
        <v>967</v>
      </c>
      <c r="BM225" s="24" t="s">
        <v>1248</v>
      </c>
    </row>
    <row r="226" spans="2:65" s="1" customFormat="1" ht="27">
      <c r="B226" s="42"/>
      <c r="C226" s="64"/>
      <c r="D226" s="215" t="s">
        <v>884</v>
      </c>
      <c r="E226" s="64"/>
      <c r="F226" s="216" t="s">
        <v>1249</v>
      </c>
      <c r="G226" s="64"/>
      <c r="H226" s="64"/>
      <c r="I226" s="171"/>
      <c r="J226" s="64"/>
      <c r="K226" s="64"/>
      <c r="L226" s="62"/>
      <c r="M226" s="217"/>
      <c r="N226" s="43"/>
      <c r="O226" s="43"/>
      <c r="P226" s="43"/>
      <c r="Q226" s="43"/>
      <c r="R226" s="43"/>
      <c r="S226" s="43"/>
      <c r="T226" s="79"/>
      <c r="AT226" s="24" t="s">
        <v>884</v>
      </c>
      <c r="AU226" s="24" t="s">
        <v>812</v>
      </c>
    </row>
    <row r="227" spans="2:65" s="1" customFormat="1" ht="27">
      <c r="B227" s="42"/>
      <c r="C227" s="64"/>
      <c r="D227" s="215" t="s">
        <v>913</v>
      </c>
      <c r="E227" s="64"/>
      <c r="F227" s="231" t="s">
        <v>559</v>
      </c>
      <c r="G227" s="64"/>
      <c r="H227" s="64"/>
      <c r="I227" s="171"/>
      <c r="J227" s="64"/>
      <c r="K227" s="64"/>
      <c r="L227" s="62"/>
      <c r="M227" s="217"/>
      <c r="N227" s="43"/>
      <c r="O227" s="43"/>
      <c r="P227" s="43"/>
      <c r="Q227" s="43"/>
      <c r="R227" s="43"/>
      <c r="S227" s="43"/>
      <c r="T227" s="79"/>
      <c r="AT227" s="24" t="s">
        <v>913</v>
      </c>
      <c r="AU227" s="24" t="s">
        <v>812</v>
      </c>
    </row>
    <row r="228" spans="2:65" s="12" customFormat="1">
      <c r="B228" s="218"/>
      <c r="C228" s="219"/>
      <c r="D228" s="220" t="s">
        <v>886</v>
      </c>
      <c r="E228" s="221" t="s">
        <v>801</v>
      </c>
      <c r="F228" s="222" t="s">
        <v>1250</v>
      </c>
      <c r="G228" s="219"/>
      <c r="H228" s="223">
        <v>1.7</v>
      </c>
      <c r="I228" s="224"/>
      <c r="J228" s="219"/>
      <c r="K228" s="219"/>
      <c r="L228" s="225"/>
      <c r="M228" s="226"/>
      <c r="N228" s="227"/>
      <c r="O228" s="227"/>
      <c r="P228" s="227"/>
      <c r="Q228" s="227"/>
      <c r="R228" s="227"/>
      <c r="S228" s="227"/>
      <c r="T228" s="228"/>
      <c r="AT228" s="229" t="s">
        <v>886</v>
      </c>
      <c r="AU228" s="229" t="s">
        <v>812</v>
      </c>
      <c r="AV228" s="12" t="s">
        <v>812</v>
      </c>
      <c r="AW228" s="12" t="s">
        <v>765</v>
      </c>
      <c r="AX228" s="12" t="s">
        <v>810</v>
      </c>
      <c r="AY228" s="229" t="s">
        <v>874</v>
      </c>
    </row>
    <row r="229" spans="2:65" s="1" customFormat="1" ht="22.5" customHeight="1">
      <c r="B229" s="42"/>
      <c r="C229" s="203" t="s">
        <v>1068</v>
      </c>
      <c r="D229" s="203" t="s">
        <v>877</v>
      </c>
      <c r="E229" s="204" t="s">
        <v>1251</v>
      </c>
      <c r="F229" s="205" t="s">
        <v>596</v>
      </c>
      <c r="G229" s="206" t="s">
        <v>505</v>
      </c>
      <c r="H229" s="276"/>
      <c r="I229" s="208"/>
      <c r="J229" s="209">
        <f>ROUND(I229*H229,2)</f>
        <v>0</v>
      </c>
      <c r="K229" s="205" t="s">
        <v>801</v>
      </c>
      <c r="L229" s="62"/>
      <c r="M229" s="210" t="s">
        <v>801</v>
      </c>
      <c r="N229" s="211" t="s">
        <v>773</v>
      </c>
      <c r="O229" s="43"/>
      <c r="P229" s="212">
        <f>O229*H229</f>
        <v>0</v>
      </c>
      <c r="Q229" s="212">
        <v>0</v>
      </c>
      <c r="R229" s="212">
        <f>Q229*H229</f>
        <v>0</v>
      </c>
      <c r="S229" s="212">
        <v>0</v>
      </c>
      <c r="T229" s="213">
        <f>S229*H229</f>
        <v>0</v>
      </c>
      <c r="AR229" s="24" t="s">
        <v>967</v>
      </c>
      <c r="AT229" s="24" t="s">
        <v>877</v>
      </c>
      <c r="AU229" s="24" t="s">
        <v>812</v>
      </c>
      <c r="AY229" s="24" t="s">
        <v>874</v>
      </c>
      <c r="BE229" s="214">
        <f>IF(N229="základní",J229,0)</f>
        <v>0</v>
      </c>
      <c r="BF229" s="214">
        <f>IF(N229="snížená",J229,0)</f>
        <v>0</v>
      </c>
      <c r="BG229" s="214">
        <f>IF(N229="zákl. přenesená",J229,0)</f>
        <v>0</v>
      </c>
      <c r="BH229" s="214">
        <f>IF(N229="sníž. přenesená",J229,0)</f>
        <v>0</v>
      </c>
      <c r="BI229" s="214">
        <f>IF(N229="nulová",J229,0)</f>
        <v>0</v>
      </c>
      <c r="BJ229" s="24" t="s">
        <v>810</v>
      </c>
      <c r="BK229" s="214">
        <f>ROUND(I229*H229,2)</f>
        <v>0</v>
      </c>
      <c r="BL229" s="24" t="s">
        <v>967</v>
      </c>
      <c r="BM229" s="24" t="s">
        <v>1252</v>
      </c>
    </row>
    <row r="230" spans="2:65" s="1" customFormat="1" ht="27">
      <c r="B230" s="42"/>
      <c r="C230" s="64"/>
      <c r="D230" s="215" t="s">
        <v>884</v>
      </c>
      <c r="E230" s="64"/>
      <c r="F230" s="216" t="s">
        <v>598</v>
      </c>
      <c r="G230" s="64"/>
      <c r="H230" s="64"/>
      <c r="I230" s="171"/>
      <c r="J230" s="64"/>
      <c r="K230" s="64"/>
      <c r="L230" s="62"/>
      <c r="M230" s="217"/>
      <c r="N230" s="43"/>
      <c r="O230" s="43"/>
      <c r="P230" s="43"/>
      <c r="Q230" s="43"/>
      <c r="R230" s="43"/>
      <c r="S230" s="43"/>
      <c r="T230" s="79"/>
      <c r="AT230" s="24" t="s">
        <v>884</v>
      </c>
      <c r="AU230" s="24" t="s">
        <v>812</v>
      </c>
    </row>
    <row r="231" spans="2:65" s="11" customFormat="1" ht="29.85" customHeight="1">
      <c r="B231" s="186"/>
      <c r="C231" s="187"/>
      <c r="D231" s="200" t="s">
        <v>802</v>
      </c>
      <c r="E231" s="201" t="s">
        <v>1253</v>
      </c>
      <c r="F231" s="201" t="s">
        <v>1254</v>
      </c>
      <c r="G231" s="187"/>
      <c r="H231" s="187"/>
      <c r="I231" s="190"/>
      <c r="J231" s="202">
        <f>BK231</f>
        <v>0</v>
      </c>
      <c r="K231" s="187"/>
      <c r="L231" s="192"/>
      <c r="M231" s="193"/>
      <c r="N231" s="194"/>
      <c r="O231" s="194"/>
      <c r="P231" s="195">
        <f>SUM(P232:P291)</f>
        <v>0</v>
      </c>
      <c r="Q231" s="194"/>
      <c r="R231" s="195">
        <f>SUM(R232:R291)</f>
        <v>1.422E-2</v>
      </c>
      <c r="S231" s="194"/>
      <c r="T231" s="196">
        <f>SUM(T232:T291)</f>
        <v>0</v>
      </c>
      <c r="AR231" s="197" t="s">
        <v>812</v>
      </c>
      <c r="AT231" s="198" t="s">
        <v>802</v>
      </c>
      <c r="AU231" s="198" t="s">
        <v>810</v>
      </c>
      <c r="AY231" s="197" t="s">
        <v>874</v>
      </c>
      <c r="BK231" s="199">
        <f>SUM(BK232:BK291)</f>
        <v>0</v>
      </c>
    </row>
    <row r="232" spans="2:65" s="1" customFormat="1" ht="22.5" customHeight="1">
      <c r="B232" s="42"/>
      <c r="C232" s="203" t="s">
        <v>1071</v>
      </c>
      <c r="D232" s="203" t="s">
        <v>877</v>
      </c>
      <c r="E232" s="204" t="s">
        <v>1255</v>
      </c>
      <c r="F232" s="205" t="s">
        <v>1256</v>
      </c>
      <c r="G232" s="206" t="s">
        <v>114</v>
      </c>
      <c r="H232" s="207">
        <v>2</v>
      </c>
      <c r="I232" s="208"/>
      <c r="J232" s="209">
        <f>ROUND(I232*H232,2)</f>
        <v>0</v>
      </c>
      <c r="K232" s="205" t="s">
        <v>801</v>
      </c>
      <c r="L232" s="62"/>
      <c r="M232" s="210" t="s">
        <v>801</v>
      </c>
      <c r="N232" s="211" t="s">
        <v>773</v>
      </c>
      <c r="O232" s="43"/>
      <c r="P232" s="212">
        <f>O232*H232</f>
        <v>0</v>
      </c>
      <c r="Q232" s="212">
        <v>0</v>
      </c>
      <c r="R232" s="212">
        <f>Q232*H232</f>
        <v>0</v>
      </c>
      <c r="S232" s="212">
        <v>0</v>
      </c>
      <c r="T232" s="213">
        <f>S232*H232</f>
        <v>0</v>
      </c>
      <c r="AR232" s="24" t="s">
        <v>967</v>
      </c>
      <c r="AT232" s="24" t="s">
        <v>877</v>
      </c>
      <c r="AU232" s="24" t="s">
        <v>812</v>
      </c>
      <c r="AY232" s="24" t="s">
        <v>874</v>
      </c>
      <c r="BE232" s="214">
        <f>IF(N232="základní",J232,0)</f>
        <v>0</v>
      </c>
      <c r="BF232" s="214">
        <f>IF(N232="snížená",J232,0)</f>
        <v>0</v>
      </c>
      <c r="BG232" s="214">
        <f>IF(N232="zákl. přenesená",J232,0)</f>
        <v>0</v>
      </c>
      <c r="BH232" s="214">
        <f>IF(N232="sníž. přenesená",J232,0)</f>
        <v>0</v>
      </c>
      <c r="BI232" s="214">
        <f>IF(N232="nulová",J232,0)</f>
        <v>0</v>
      </c>
      <c r="BJ232" s="24" t="s">
        <v>810</v>
      </c>
      <c r="BK232" s="214">
        <f>ROUND(I232*H232,2)</f>
        <v>0</v>
      </c>
      <c r="BL232" s="24" t="s">
        <v>967</v>
      </c>
      <c r="BM232" s="24" t="s">
        <v>1257</v>
      </c>
    </row>
    <row r="233" spans="2:65" s="1" customFormat="1" ht="27">
      <c r="B233" s="42"/>
      <c r="C233" s="64"/>
      <c r="D233" s="215" t="s">
        <v>884</v>
      </c>
      <c r="E233" s="64"/>
      <c r="F233" s="216" t="s">
        <v>1258</v>
      </c>
      <c r="G233" s="64"/>
      <c r="H233" s="64"/>
      <c r="I233" s="171"/>
      <c r="J233" s="64"/>
      <c r="K233" s="64"/>
      <c r="L233" s="62"/>
      <c r="M233" s="217"/>
      <c r="N233" s="43"/>
      <c r="O233" s="43"/>
      <c r="P233" s="43"/>
      <c r="Q233" s="43"/>
      <c r="R233" s="43"/>
      <c r="S233" s="43"/>
      <c r="T233" s="79"/>
      <c r="AT233" s="24" t="s">
        <v>884</v>
      </c>
      <c r="AU233" s="24" t="s">
        <v>812</v>
      </c>
    </row>
    <row r="234" spans="2:65" s="1" customFormat="1" ht="27">
      <c r="B234" s="42"/>
      <c r="C234" s="64"/>
      <c r="D234" s="215" t="s">
        <v>913</v>
      </c>
      <c r="E234" s="64"/>
      <c r="F234" s="231" t="s">
        <v>559</v>
      </c>
      <c r="G234" s="64"/>
      <c r="H234" s="64"/>
      <c r="I234" s="171"/>
      <c r="J234" s="64"/>
      <c r="K234" s="64"/>
      <c r="L234" s="62"/>
      <c r="M234" s="217"/>
      <c r="N234" s="43"/>
      <c r="O234" s="43"/>
      <c r="P234" s="43"/>
      <c r="Q234" s="43"/>
      <c r="R234" s="43"/>
      <c r="S234" s="43"/>
      <c r="T234" s="79"/>
      <c r="AT234" s="24" t="s">
        <v>913</v>
      </c>
      <c r="AU234" s="24" t="s">
        <v>812</v>
      </c>
    </row>
    <row r="235" spans="2:65" s="12" customFormat="1">
      <c r="B235" s="218"/>
      <c r="C235" s="219"/>
      <c r="D235" s="220" t="s">
        <v>886</v>
      </c>
      <c r="E235" s="221" t="s">
        <v>801</v>
      </c>
      <c r="F235" s="222" t="s">
        <v>812</v>
      </c>
      <c r="G235" s="219"/>
      <c r="H235" s="223">
        <v>2</v>
      </c>
      <c r="I235" s="224"/>
      <c r="J235" s="219"/>
      <c r="K235" s="219"/>
      <c r="L235" s="225"/>
      <c r="M235" s="226"/>
      <c r="N235" s="227"/>
      <c r="O235" s="227"/>
      <c r="P235" s="227"/>
      <c r="Q235" s="227"/>
      <c r="R235" s="227"/>
      <c r="S235" s="227"/>
      <c r="T235" s="228"/>
      <c r="AT235" s="229" t="s">
        <v>886</v>
      </c>
      <c r="AU235" s="229" t="s">
        <v>812</v>
      </c>
      <c r="AV235" s="12" t="s">
        <v>812</v>
      </c>
      <c r="AW235" s="12" t="s">
        <v>765</v>
      </c>
      <c r="AX235" s="12" t="s">
        <v>810</v>
      </c>
      <c r="AY235" s="229" t="s">
        <v>874</v>
      </c>
    </row>
    <row r="236" spans="2:65" s="1" customFormat="1" ht="22.5" customHeight="1">
      <c r="B236" s="42"/>
      <c r="C236" s="232" t="s">
        <v>1075</v>
      </c>
      <c r="D236" s="232" t="s">
        <v>902</v>
      </c>
      <c r="E236" s="233" t="s">
        <v>1259</v>
      </c>
      <c r="F236" s="234" t="s">
        <v>1260</v>
      </c>
      <c r="G236" s="235" t="s">
        <v>114</v>
      </c>
      <c r="H236" s="236">
        <v>2</v>
      </c>
      <c r="I236" s="237"/>
      <c r="J236" s="238">
        <f>ROUND(I236*H236,2)</f>
        <v>0</v>
      </c>
      <c r="K236" s="234" t="s">
        <v>801</v>
      </c>
      <c r="L236" s="239"/>
      <c r="M236" s="240" t="s">
        <v>801</v>
      </c>
      <c r="N236" s="241" t="s">
        <v>773</v>
      </c>
      <c r="O236" s="43"/>
      <c r="P236" s="212">
        <f>O236*H236</f>
        <v>0</v>
      </c>
      <c r="Q236" s="212">
        <v>0</v>
      </c>
      <c r="R236" s="212">
        <f>Q236*H236</f>
        <v>0</v>
      </c>
      <c r="S236" s="212">
        <v>0</v>
      </c>
      <c r="T236" s="213">
        <f>S236*H236</f>
        <v>0</v>
      </c>
      <c r="AR236" s="24" t="s">
        <v>1026</v>
      </c>
      <c r="AT236" s="24" t="s">
        <v>902</v>
      </c>
      <c r="AU236" s="24" t="s">
        <v>812</v>
      </c>
      <c r="AY236" s="24" t="s">
        <v>874</v>
      </c>
      <c r="BE236" s="214">
        <f>IF(N236="základní",J236,0)</f>
        <v>0</v>
      </c>
      <c r="BF236" s="214">
        <f>IF(N236="snížená",J236,0)</f>
        <v>0</v>
      </c>
      <c r="BG236" s="214">
        <f>IF(N236="zákl. přenesená",J236,0)</f>
        <v>0</v>
      </c>
      <c r="BH236" s="214">
        <f>IF(N236="sníž. přenesená",J236,0)</f>
        <v>0</v>
      </c>
      <c r="BI236" s="214">
        <f>IF(N236="nulová",J236,0)</f>
        <v>0</v>
      </c>
      <c r="BJ236" s="24" t="s">
        <v>810</v>
      </c>
      <c r="BK236" s="214">
        <f>ROUND(I236*H236,2)</f>
        <v>0</v>
      </c>
      <c r="BL236" s="24" t="s">
        <v>967</v>
      </c>
      <c r="BM236" s="24" t="s">
        <v>1261</v>
      </c>
    </row>
    <row r="237" spans="2:65" s="1" customFormat="1" ht="81">
      <c r="B237" s="42"/>
      <c r="C237" s="64"/>
      <c r="D237" s="220" t="s">
        <v>884</v>
      </c>
      <c r="E237" s="64"/>
      <c r="F237" s="230" t="s">
        <v>1262</v>
      </c>
      <c r="G237" s="64"/>
      <c r="H237" s="64"/>
      <c r="I237" s="171"/>
      <c r="J237" s="64"/>
      <c r="K237" s="64"/>
      <c r="L237" s="62"/>
      <c r="M237" s="217"/>
      <c r="N237" s="43"/>
      <c r="O237" s="43"/>
      <c r="P237" s="43"/>
      <c r="Q237" s="43"/>
      <c r="R237" s="43"/>
      <c r="S237" s="43"/>
      <c r="T237" s="79"/>
      <c r="AT237" s="24" t="s">
        <v>884</v>
      </c>
      <c r="AU237" s="24" t="s">
        <v>812</v>
      </c>
    </row>
    <row r="238" spans="2:65" s="1" customFormat="1" ht="22.5" customHeight="1">
      <c r="B238" s="42"/>
      <c r="C238" s="203" t="s">
        <v>1078</v>
      </c>
      <c r="D238" s="203" t="s">
        <v>877</v>
      </c>
      <c r="E238" s="204" t="s">
        <v>1263</v>
      </c>
      <c r="F238" s="205" t="s">
        <v>1264</v>
      </c>
      <c r="G238" s="206" t="s">
        <v>114</v>
      </c>
      <c r="H238" s="207">
        <v>2</v>
      </c>
      <c r="I238" s="208"/>
      <c r="J238" s="209">
        <f>ROUND(I238*H238,2)</f>
        <v>0</v>
      </c>
      <c r="K238" s="205" t="s">
        <v>801</v>
      </c>
      <c r="L238" s="62"/>
      <c r="M238" s="210" t="s">
        <v>801</v>
      </c>
      <c r="N238" s="211" t="s">
        <v>773</v>
      </c>
      <c r="O238" s="43"/>
      <c r="P238" s="212">
        <f>O238*H238</f>
        <v>0</v>
      </c>
      <c r="Q238" s="212">
        <v>0</v>
      </c>
      <c r="R238" s="212">
        <f>Q238*H238</f>
        <v>0</v>
      </c>
      <c r="S238" s="212">
        <v>0</v>
      </c>
      <c r="T238" s="213">
        <f>S238*H238</f>
        <v>0</v>
      </c>
      <c r="AR238" s="24" t="s">
        <v>967</v>
      </c>
      <c r="AT238" s="24" t="s">
        <v>877</v>
      </c>
      <c r="AU238" s="24" t="s">
        <v>812</v>
      </c>
      <c r="AY238" s="24" t="s">
        <v>874</v>
      </c>
      <c r="BE238" s="214">
        <f>IF(N238="základní",J238,0)</f>
        <v>0</v>
      </c>
      <c r="BF238" s="214">
        <f>IF(N238="snížená",J238,0)</f>
        <v>0</v>
      </c>
      <c r="BG238" s="214">
        <f>IF(N238="zákl. přenesená",J238,0)</f>
        <v>0</v>
      </c>
      <c r="BH238" s="214">
        <f>IF(N238="sníž. přenesená",J238,0)</f>
        <v>0</v>
      </c>
      <c r="BI238" s="214">
        <f>IF(N238="nulová",J238,0)</f>
        <v>0</v>
      </c>
      <c r="BJ238" s="24" t="s">
        <v>810</v>
      </c>
      <c r="BK238" s="214">
        <f>ROUND(I238*H238,2)</f>
        <v>0</v>
      </c>
      <c r="BL238" s="24" t="s">
        <v>967</v>
      </c>
      <c r="BM238" s="24" t="s">
        <v>1265</v>
      </c>
    </row>
    <row r="239" spans="2:65" s="1" customFormat="1" ht="27">
      <c r="B239" s="42"/>
      <c r="C239" s="64"/>
      <c r="D239" s="215" t="s">
        <v>884</v>
      </c>
      <c r="E239" s="64"/>
      <c r="F239" s="216" t="s">
        <v>1266</v>
      </c>
      <c r="G239" s="64"/>
      <c r="H239" s="64"/>
      <c r="I239" s="171"/>
      <c r="J239" s="64"/>
      <c r="K239" s="64"/>
      <c r="L239" s="62"/>
      <c r="M239" s="217"/>
      <c r="N239" s="43"/>
      <c r="O239" s="43"/>
      <c r="P239" s="43"/>
      <c r="Q239" s="43"/>
      <c r="R239" s="43"/>
      <c r="S239" s="43"/>
      <c r="T239" s="79"/>
      <c r="AT239" s="24" t="s">
        <v>884</v>
      </c>
      <c r="AU239" s="24" t="s">
        <v>812</v>
      </c>
    </row>
    <row r="240" spans="2:65" s="1" customFormat="1" ht="27">
      <c r="B240" s="42"/>
      <c r="C240" s="64"/>
      <c r="D240" s="215" t="s">
        <v>913</v>
      </c>
      <c r="E240" s="64"/>
      <c r="F240" s="231" t="s">
        <v>559</v>
      </c>
      <c r="G240" s="64"/>
      <c r="H240" s="64"/>
      <c r="I240" s="171"/>
      <c r="J240" s="64"/>
      <c r="K240" s="64"/>
      <c r="L240" s="62"/>
      <c r="M240" s="217"/>
      <c r="N240" s="43"/>
      <c r="O240" s="43"/>
      <c r="P240" s="43"/>
      <c r="Q240" s="43"/>
      <c r="R240" s="43"/>
      <c r="S240" s="43"/>
      <c r="T240" s="79"/>
      <c r="AT240" s="24" t="s">
        <v>913</v>
      </c>
      <c r="AU240" s="24" t="s">
        <v>812</v>
      </c>
    </row>
    <row r="241" spans="2:65" s="12" customFormat="1">
      <c r="B241" s="218"/>
      <c r="C241" s="219"/>
      <c r="D241" s="220" t="s">
        <v>886</v>
      </c>
      <c r="E241" s="221" t="s">
        <v>801</v>
      </c>
      <c r="F241" s="222" t="s">
        <v>812</v>
      </c>
      <c r="G241" s="219"/>
      <c r="H241" s="223">
        <v>2</v>
      </c>
      <c r="I241" s="224"/>
      <c r="J241" s="219"/>
      <c r="K241" s="219"/>
      <c r="L241" s="225"/>
      <c r="M241" s="226"/>
      <c r="N241" s="227"/>
      <c r="O241" s="227"/>
      <c r="P241" s="227"/>
      <c r="Q241" s="227"/>
      <c r="R241" s="227"/>
      <c r="S241" s="227"/>
      <c r="T241" s="228"/>
      <c r="AT241" s="229" t="s">
        <v>886</v>
      </c>
      <c r="AU241" s="229" t="s">
        <v>812</v>
      </c>
      <c r="AV241" s="12" t="s">
        <v>812</v>
      </c>
      <c r="AW241" s="12" t="s">
        <v>765</v>
      </c>
      <c r="AX241" s="12" t="s">
        <v>810</v>
      </c>
      <c r="AY241" s="229" t="s">
        <v>874</v>
      </c>
    </row>
    <row r="242" spans="2:65" s="1" customFormat="1" ht="22.5" customHeight="1">
      <c r="B242" s="42"/>
      <c r="C242" s="232" t="s">
        <v>1081</v>
      </c>
      <c r="D242" s="232" t="s">
        <v>902</v>
      </c>
      <c r="E242" s="233" t="s">
        <v>1267</v>
      </c>
      <c r="F242" s="234" t="s">
        <v>1268</v>
      </c>
      <c r="G242" s="235" t="s">
        <v>114</v>
      </c>
      <c r="H242" s="236">
        <v>2</v>
      </c>
      <c r="I242" s="237"/>
      <c r="J242" s="238">
        <f>ROUND(I242*H242,2)</f>
        <v>0</v>
      </c>
      <c r="K242" s="234" t="s">
        <v>801</v>
      </c>
      <c r="L242" s="239"/>
      <c r="M242" s="240" t="s">
        <v>801</v>
      </c>
      <c r="N242" s="241" t="s">
        <v>773</v>
      </c>
      <c r="O242" s="43"/>
      <c r="P242" s="212">
        <f>O242*H242</f>
        <v>0</v>
      </c>
      <c r="Q242" s="212">
        <v>0</v>
      </c>
      <c r="R242" s="212">
        <f>Q242*H242</f>
        <v>0</v>
      </c>
      <c r="S242" s="212">
        <v>0</v>
      </c>
      <c r="T242" s="213">
        <f>S242*H242</f>
        <v>0</v>
      </c>
      <c r="AR242" s="24" t="s">
        <v>1026</v>
      </c>
      <c r="AT242" s="24" t="s">
        <v>902</v>
      </c>
      <c r="AU242" s="24" t="s">
        <v>812</v>
      </c>
      <c r="AY242" s="24" t="s">
        <v>874</v>
      </c>
      <c r="BE242" s="214">
        <f>IF(N242="základní",J242,0)</f>
        <v>0</v>
      </c>
      <c r="BF242" s="214">
        <f>IF(N242="snížená",J242,0)</f>
        <v>0</v>
      </c>
      <c r="BG242" s="214">
        <f>IF(N242="zákl. přenesená",J242,0)</f>
        <v>0</v>
      </c>
      <c r="BH242" s="214">
        <f>IF(N242="sníž. přenesená",J242,0)</f>
        <v>0</v>
      </c>
      <c r="BI242" s="214">
        <f>IF(N242="nulová",J242,0)</f>
        <v>0</v>
      </c>
      <c r="BJ242" s="24" t="s">
        <v>810</v>
      </c>
      <c r="BK242" s="214">
        <f>ROUND(I242*H242,2)</f>
        <v>0</v>
      </c>
      <c r="BL242" s="24" t="s">
        <v>967</v>
      </c>
      <c r="BM242" s="24" t="s">
        <v>1269</v>
      </c>
    </row>
    <row r="243" spans="2:65" s="1" customFormat="1" ht="54">
      <c r="B243" s="42"/>
      <c r="C243" s="64"/>
      <c r="D243" s="220" t="s">
        <v>884</v>
      </c>
      <c r="E243" s="64"/>
      <c r="F243" s="230" t="s">
        <v>1270</v>
      </c>
      <c r="G243" s="64"/>
      <c r="H243" s="64"/>
      <c r="I243" s="171"/>
      <c r="J243" s="64"/>
      <c r="K243" s="64"/>
      <c r="L243" s="62"/>
      <c r="M243" s="217"/>
      <c r="N243" s="43"/>
      <c r="O243" s="43"/>
      <c r="P243" s="43"/>
      <c r="Q243" s="43"/>
      <c r="R243" s="43"/>
      <c r="S243" s="43"/>
      <c r="T243" s="79"/>
      <c r="AT243" s="24" t="s">
        <v>884</v>
      </c>
      <c r="AU243" s="24" t="s">
        <v>812</v>
      </c>
    </row>
    <row r="244" spans="2:65" s="1" customFormat="1" ht="22.5" customHeight="1">
      <c r="B244" s="42"/>
      <c r="C244" s="232" t="s">
        <v>1084</v>
      </c>
      <c r="D244" s="232" t="s">
        <v>902</v>
      </c>
      <c r="E244" s="233" t="s">
        <v>1271</v>
      </c>
      <c r="F244" s="234" t="s">
        <v>1272</v>
      </c>
      <c r="G244" s="235" t="s">
        <v>114</v>
      </c>
      <c r="H244" s="236">
        <v>2</v>
      </c>
      <c r="I244" s="237"/>
      <c r="J244" s="238">
        <f>ROUND(I244*H244,2)</f>
        <v>0</v>
      </c>
      <c r="K244" s="234" t="s">
        <v>801</v>
      </c>
      <c r="L244" s="239"/>
      <c r="M244" s="240" t="s">
        <v>801</v>
      </c>
      <c r="N244" s="241" t="s">
        <v>773</v>
      </c>
      <c r="O244" s="43"/>
      <c r="P244" s="212">
        <f>O244*H244</f>
        <v>0</v>
      </c>
      <c r="Q244" s="212">
        <v>0</v>
      </c>
      <c r="R244" s="212">
        <f>Q244*H244</f>
        <v>0</v>
      </c>
      <c r="S244" s="212">
        <v>0</v>
      </c>
      <c r="T244" s="213">
        <f>S244*H244</f>
        <v>0</v>
      </c>
      <c r="AR244" s="24" t="s">
        <v>1026</v>
      </c>
      <c r="AT244" s="24" t="s">
        <v>902</v>
      </c>
      <c r="AU244" s="24" t="s">
        <v>812</v>
      </c>
      <c r="AY244" s="24" t="s">
        <v>874</v>
      </c>
      <c r="BE244" s="214">
        <f>IF(N244="základní",J244,0)</f>
        <v>0</v>
      </c>
      <c r="BF244" s="214">
        <f>IF(N244="snížená",J244,0)</f>
        <v>0</v>
      </c>
      <c r="BG244" s="214">
        <f>IF(N244="zákl. přenesená",J244,0)</f>
        <v>0</v>
      </c>
      <c r="BH244" s="214">
        <f>IF(N244="sníž. přenesená",J244,0)</f>
        <v>0</v>
      </c>
      <c r="BI244" s="214">
        <f>IF(N244="nulová",J244,0)</f>
        <v>0</v>
      </c>
      <c r="BJ244" s="24" t="s">
        <v>810</v>
      </c>
      <c r="BK244" s="214">
        <f>ROUND(I244*H244,2)</f>
        <v>0</v>
      </c>
      <c r="BL244" s="24" t="s">
        <v>967</v>
      </c>
      <c r="BM244" s="24" t="s">
        <v>1273</v>
      </c>
    </row>
    <row r="245" spans="2:65" s="1" customFormat="1">
      <c r="B245" s="42"/>
      <c r="C245" s="64"/>
      <c r="D245" s="220" t="s">
        <v>884</v>
      </c>
      <c r="E245" s="64"/>
      <c r="F245" s="230" t="s">
        <v>1272</v>
      </c>
      <c r="G245" s="64"/>
      <c r="H245" s="64"/>
      <c r="I245" s="171"/>
      <c r="J245" s="64"/>
      <c r="K245" s="64"/>
      <c r="L245" s="62"/>
      <c r="M245" s="217"/>
      <c r="N245" s="43"/>
      <c r="O245" s="43"/>
      <c r="P245" s="43"/>
      <c r="Q245" s="43"/>
      <c r="R245" s="43"/>
      <c r="S245" s="43"/>
      <c r="T245" s="79"/>
      <c r="AT245" s="24" t="s">
        <v>884</v>
      </c>
      <c r="AU245" s="24" t="s">
        <v>812</v>
      </c>
    </row>
    <row r="246" spans="2:65" s="1" customFormat="1" ht="22.5" customHeight="1">
      <c r="B246" s="42"/>
      <c r="C246" s="232" t="s">
        <v>1088</v>
      </c>
      <c r="D246" s="232" t="s">
        <v>902</v>
      </c>
      <c r="E246" s="233" t="s">
        <v>1274</v>
      </c>
      <c r="F246" s="234" t="s">
        <v>1275</v>
      </c>
      <c r="G246" s="235" t="s">
        <v>114</v>
      </c>
      <c r="H246" s="236">
        <v>1</v>
      </c>
      <c r="I246" s="237"/>
      <c r="J246" s="238">
        <f>ROUND(I246*H246,2)</f>
        <v>0</v>
      </c>
      <c r="K246" s="234" t="s">
        <v>801</v>
      </c>
      <c r="L246" s="239"/>
      <c r="M246" s="240" t="s">
        <v>801</v>
      </c>
      <c r="N246" s="241" t="s">
        <v>773</v>
      </c>
      <c r="O246" s="43"/>
      <c r="P246" s="212">
        <f>O246*H246</f>
        <v>0</v>
      </c>
      <c r="Q246" s="212">
        <v>0</v>
      </c>
      <c r="R246" s="212">
        <f>Q246*H246</f>
        <v>0</v>
      </c>
      <c r="S246" s="212">
        <v>0</v>
      </c>
      <c r="T246" s="213">
        <f>S246*H246</f>
        <v>0</v>
      </c>
      <c r="AR246" s="24" t="s">
        <v>1026</v>
      </c>
      <c r="AT246" s="24" t="s">
        <v>902</v>
      </c>
      <c r="AU246" s="24" t="s">
        <v>812</v>
      </c>
      <c r="AY246" s="24" t="s">
        <v>874</v>
      </c>
      <c r="BE246" s="214">
        <f>IF(N246="základní",J246,0)</f>
        <v>0</v>
      </c>
      <c r="BF246" s="214">
        <f>IF(N246="snížená",J246,0)</f>
        <v>0</v>
      </c>
      <c r="BG246" s="214">
        <f>IF(N246="zákl. přenesená",J246,0)</f>
        <v>0</v>
      </c>
      <c r="BH246" s="214">
        <f>IF(N246="sníž. přenesená",J246,0)</f>
        <v>0</v>
      </c>
      <c r="BI246" s="214">
        <f>IF(N246="nulová",J246,0)</f>
        <v>0</v>
      </c>
      <c r="BJ246" s="24" t="s">
        <v>810</v>
      </c>
      <c r="BK246" s="214">
        <f>ROUND(I246*H246,2)</f>
        <v>0</v>
      </c>
      <c r="BL246" s="24" t="s">
        <v>967</v>
      </c>
      <c r="BM246" s="24" t="s">
        <v>1276</v>
      </c>
    </row>
    <row r="247" spans="2:65" s="1" customFormat="1" ht="54">
      <c r="B247" s="42"/>
      <c r="C247" s="64"/>
      <c r="D247" s="220" t="s">
        <v>884</v>
      </c>
      <c r="E247" s="64"/>
      <c r="F247" s="230" t="s">
        <v>1277</v>
      </c>
      <c r="G247" s="64"/>
      <c r="H247" s="64"/>
      <c r="I247" s="171"/>
      <c r="J247" s="64"/>
      <c r="K247" s="64"/>
      <c r="L247" s="62"/>
      <c r="M247" s="217"/>
      <c r="N247" s="43"/>
      <c r="O247" s="43"/>
      <c r="P247" s="43"/>
      <c r="Q247" s="43"/>
      <c r="R247" s="43"/>
      <c r="S247" s="43"/>
      <c r="T247" s="79"/>
      <c r="AT247" s="24" t="s">
        <v>884</v>
      </c>
      <c r="AU247" s="24" t="s">
        <v>812</v>
      </c>
    </row>
    <row r="248" spans="2:65" s="1" customFormat="1" ht="22.5" customHeight="1">
      <c r="B248" s="42"/>
      <c r="C248" s="232" t="s">
        <v>1091</v>
      </c>
      <c r="D248" s="232" t="s">
        <v>902</v>
      </c>
      <c r="E248" s="233" t="s">
        <v>1278</v>
      </c>
      <c r="F248" s="234" t="s">
        <v>1279</v>
      </c>
      <c r="G248" s="235" t="s">
        <v>114</v>
      </c>
      <c r="H248" s="236">
        <v>2</v>
      </c>
      <c r="I248" s="237"/>
      <c r="J248" s="238">
        <f>ROUND(I248*H248,2)</f>
        <v>0</v>
      </c>
      <c r="K248" s="234" t="s">
        <v>801</v>
      </c>
      <c r="L248" s="239"/>
      <c r="M248" s="240" t="s">
        <v>801</v>
      </c>
      <c r="N248" s="241" t="s">
        <v>773</v>
      </c>
      <c r="O248" s="43"/>
      <c r="P248" s="212">
        <f>O248*H248</f>
        <v>0</v>
      </c>
      <c r="Q248" s="212">
        <v>0</v>
      </c>
      <c r="R248" s="212">
        <f>Q248*H248</f>
        <v>0</v>
      </c>
      <c r="S248" s="212">
        <v>0</v>
      </c>
      <c r="T248" s="213">
        <f>S248*H248</f>
        <v>0</v>
      </c>
      <c r="AR248" s="24" t="s">
        <v>1026</v>
      </c>
      <c r="AT248" s="24" t="s">
        <v>902</v>
      </c>
      <c r="AU248" s="24" t="s">
        <v>812</v>
      </c>
      <c r="AY248" s="24" t="s">
        <v>874</v>
      </c>
      <c r="BE248" s="214">
        <f>IF(N248="základní",J248,0)</f>
        <v>0</v>
      </c>
      <c r="BF248" s="214">
        <f>IF(N248="snížená",J248,0)</f>
        <v>0</v>
      </c>
      <c r="BG248" s="214">
        <f>IF(N248="zákl. přenesená",J248,0)</f>
        <v>0</v>
      </c>
      <c r="BH248" s="214">
        <f>IF(N248="sníž. přenesená",J248,0)</f>
        <v>0</v>
      </c>
      <c r="BI248" s="214">
        <f>IF(N248="nulová",J248,0)</f>
        <v>0</v>
      </c>
      <c r="BJ248" s="24" t="s">
        <v>810</v>
      </c>
      <c r="BK248" s="214">
        <f>ROUND(I248*H248,2)</f>
        <v>0</v>
      </c>
      <c r="BL248" s="24" t="s">
        <v>967</v>
      </c>
      <c r="BM248" s="24" t="s">
        <v>1280</v>
      </c>
    </row>
    <row r="249" spans="2:65" s="1" customFormat="1">
      <c r="B249" s="42"/>
      <c r="C249" s="64"/>
      <c r="D249" s="220" t="s">
        <v>884</v>
      </c>
      <c r="E249" s="64"/>
      <c r="F249" s="230" t="s">
        <v>1279</v>
      </c>
      <c r="G249" s="64"/>
      <c r="H249" s="64"/>
      <c r="I249" s="171"/>
      <c r="J249" s="64"/>
      <c r="K249" s="64"/>
      <c r="L249" s="62"/>
      <c r="M249" s="217"/>
      <c r="N249" s="43"/>
      <c r="O249" s="43"/>
      <c r="P249" s="43"/>
      <c r="Q249" s="43"/>
      <c r="R249" s="43"/>
      <c r="S249" s="43"/>
      <c r="T249" s="79"/>
      <c r="AT249" s="24" t="s">
        <v>884</v>
      </c>
      <c r="AU249" s="24" t="s">
        <v>812</v>
      </c>
    </row>
    <row r="250" spans="2:65" s="1" customFormat="1" ht="22.5" customHeight="1">
      <c r="B250" s="42"/>
      <c r="C250" s="203" t="s">
        <v>1094</v>
      </c>
      <c r="D250" s="203" t="s">
        <v>877</v>
      </c>
      <c r="E250" s="204" t="s">
        <v>1281</v>
      </c>
      <c r="F250" s="205" t="s">
        <v>1282</v>
      </c>
      <c r="G250" s="206" t="s">
        <v>925</v>
      </c>
      <c r="H250" s="207">
        <v>14</v>
      </c>
      <c r="I250" s="208"/>
      <c r="J250" s="209">
        <f>ROUND(I250*H250,2)</f>
        <v>0</v>
      </c>
      <c r="K250" s="205" t="s">
        <v>801</v>
      </c>
      <c r="L250" s="62"/>
      <c r="M250" s="210" t="s">
        <v>801</v>
      </c>
      <c r="N250" s="211" t="s">
        <v>773</v>
      </c>
      <c r="O250" s="43"/>
      <c r="P250" s="212">
        <f>O250*H250</f>
        <v>0</v>
      </c>
      <c r="Q250" s="212">
        <v>0</v>
      </c>
      <c r="R250" s="212">
        <f>Q250*H250</f>
        <v>0</v>
      </c>
      <c r="S250" s="212">
        <v>0</v>
      </c>
      <c r="T250" s="213">
        <f>S250*H250</f>
        <v>0</v>
      </c>
      <c r="AR250" s="24" t="s">
        <v>967</v>
      </c>
      <c r="AT250" s="24" t="s">
        <v>877</v>
      </c>
      <c r="AU250" s="24" t="s">
        <v>812</v>
      </c>
      <c r="AY250" s="24" t="s">
        <v>874</v>
      </c>
      <c r="BE250" s="214">
        <f>IF(N250="základní",J250,0)</f>
        <v>0</v>
      </c>
      <c r="BF250" s="214">
        <f>IF(N250="snížená",J250,0)</f>
        <v>0</v>
      </c>
      <c r="BG250" s="214">
        <f>IF(N250="zákl. přenesená",J250,0)</f>
        <v>0</v>
      </c>
      <c r="BH250" s="214">
        <f>IF(N250="sníž. přenesená",J250,0)</f>
        <v>0</v>
      </c>
      <c r="BI250" s="214">
        <f>IF(N250="nulová",J250,0)</f>
        <v>0</v>
      </c>
      <c r="BJ250" s="24" t="s">
        <v>810</v>
      </c>
      <c r="BK250" s="214">
        <f>ROUND(I250*H250,2)</f>
        <v>0</v>
      </c>
      <c r="BL250" s="24" t="s">
        <v>967</v>
      </c>
      <c r="BM250" s="24" t="s">
        <v>1283</v>
      </c>
    </row>
    <row r="251" spans="2:65" s="1" customFormat="1" ht="27">
      <c r="B251" s="42"/>
      <c r="C251" s="64"/>
      <c r="D251" s="215" t="s">
        <v>884</v>
      </c>
      <c r="E251" s="64"/>
      <c r="F251" s="216" t="s">
        <v>1284</v>
      </c>
      <c r="G251" s="64"/>
      <c r="H251" s="64"/>
      <c r="I251" s="171"/>
      <c r="J251" s="64"/>
      <c r="K251" s="64"/>
      <c r="L251" s="62"/>
      <c r="M251" s="217"/>
      <c r="N251" s="43"/>
      <c r="O251" s="43"/>
      <c r="P251" s="43"/>
      <c r="Q251" s="43"/>
      <c r="R251" s="43"/>
      <c r="S251" s="43"/>
      <c r="T251" s="79"/>
      <c r="AT251" s="24" t="s">
        <v>884</v>
      </c>
      <c r="AU251" s="24" t="s">
        <v>812</v>
      </c>
    </row>
    <row r="252" spans="2:65" s="1" customFormat="1" ht="27">
      <c r="B252" s="42"/>
      <c r="C252" s="64"/>
      <c r="D252" s="215" t="s">
        <v>913</v>
      </c>
      <c r="E252" s="64"/>
      <c r="F252" s="231" t="s">
        <v>559</v>
      </c>
      <c r="G252" s="64"/>
      <c r="H252" s="64"/>
      <c r="I252" s="171"/>
      <c r="J252" s="64"/>
      <c r="K252" s="64"/>
      <c r="L252" s="62"/>
      <c r="M252" s="217"/>
      <c r="N252" s="43"/>
      <c r="O252" s="43"/>
      <c r="P252" s="43"/>
      <c r="Q252" s="43"/>
      <c r="R252" s="43"/>
      <c r="S252" s="43"/>
      <c r="T252" s="79"/>
      <c r="AT252" s="24" t="s">
        <v>913</v>
      </c>
      <c r="AU252" s="24" t="s">
        <v>812</v>
      </c>
    </row>
    <row r="253" spans="2:65" s="12" customFormat="1">
      <c r="B253" s="218"/>
      <c r="C253" s="219"/>
      <c r="D253" s="220" t="s">
        <v>886</v>
      </c>
      <c r="E253" s="221" t="s">
        <v>801</v>
      </c>
      <c r="F253" s="222" t="s">
        <v>958</v>
      </c>
      <c r="G253" s="219"/>
      <c r="H253" s="223">
        <v>14</v>
      </c>
      <c r="I253" s="224"/>
      <c r="J253" s="219"/>
      <c r="K253" s="219"/>
      <c r="L253" s="225"/>
      <c r="M253" s="226"/>
      <c r="N253" s="227"/>
      <c r="O253" s="227"/>
      <c r="P253" s="227"/>
      <c r="Q253" s="227"/>
      <c r="R253" s="227"/>
      <c r="S253" s="227"/>
      <c r="T253" s="228"/>
      <c r="AT253" s="229" t="s">
        <v>886</v>
      </c>
      <c r="AU253" s="229" t="s">
        <v>812</v>
      </c>
      <c r="AV253" s="12" t="s">
        <v>812</v>
      </c>
      <c r="AW253" s="12" t="s">
        <v>765</v>
      </c>
      <c r="AX253" s="12" t="s">
        <v>810</v>
      </c>
      <c r="AY253" s="229" t="s">
        <v>874</v>
      </c>
    </row>
    <row r="254" spans="2:65" s="1" customFormat="1" ht="22.5" customHeight="1">
      <c r="B254" s="42"/>
      <c r="C254" s="203" t="s">
        <v>1097</v>
      </c>
      <c r="D254" s="203" t="s">
        <v>877</v>
      </c>
      <c r="E254" s="204" t="s">
        <v>1285</v>
      </c>
      <c r="F254" s="205" t="s">
        <v>1286</v>
      </c>
      <c r="G254" s="206" t="s">
        <v>1287</v>
      </c>
      <c r="H254" s="207">
        <v>2</v>
      </c>
      <c r="I254" s="208"/>
      <c r="J254" s="209">
        <f>ROUND(I254*H254,2)</f>
        <v>0</v>
      </c>
      <c r="K254" s="205" t="s">
        <v>801</v>
      </c>
      <c r="L254" s="62"/>
      <c r="M254" s="210" t="s">
        <v>801</v>
      </c>
      <c r="N254" s="211" t="s">
        <v>773</v>
      </c>
      <c r="O254" s="43"/>
      <c r="P254" s="212">
        <f>O254*H254</f>
        <v>0</v>
      </c>
      <c r="Q254" s="212">
        <v>0</v>
      </c>
      <c r="R254" s="212">
        <f>Q254*H254</f>
        <v>0</v>
      </c>
      <c r="S254" s="212">
        <v>0</v>
      </c>
      <c r="T254" s="213">
        <f>S254*H254</f>
        <v>0</v>
      </c>
      <c r="AR254" s="24" t="s">
        <v>967</v>
      </c>
      <c r="AT254" s="24" t="s">
        <v>877</v>
      </c>
      <c r="AU254" s="24" t="s">
        <v>812</v>
      </c>
      <c r="AY254" s="24" t="s">
        <v>874</v>
      </c>
      <c r="BE254" s="214">
        <f>IF(N254="základní",J254,0)</f>
        <v>0</v>
      </c>
      <c r="BF254" s="214">
        <f>IF(N254="snížená",J254,0)</f>
        <v>0</v>
      </c>
      <c r="BG254" s="214">
        <f>IF(N254="zákl. přenesená",J254,0)</f>
        <v>0</v>
      </c>
      <c r="BH254" s="214">
        <f>IF(N254="sníž. přenesená",J254,0)</f>
        <v>0</v>
      </c>
      <c r="BI254" s="214">
        <f>IF(N254="nulová",J254,0)</f>
        <v>0</v>
      </c>
      <c r="BJ254" s="24" t="s">
        <v>810</v>
      </c>
      <c r="BK254" s="214">
        <f>ROUND(I254*H254,2)</f>
        <v>0</v>
      </c>
      <c r="BL254" s="24" t="s">
        <v>967</v>
      </c>
      <c r="BM254" s="24" t="s">
        <v>1288</v>
      </c>
    </row>
    <row r="255" spans="2:65" s="1" customFormat="1" ht="27">
      <c r="B255" s="42"/>
      <c r="C255" s="64"/>
      <c r="D255" s="215" t="s">
        <v>884</v>
      </c>
      <c r="E255" s="64"/>
      <c r="F255" s="216" t="s">
        <v>1289</v>
      </c>
      <c r="G255" s="64"/>
      <c r="H255" s="64"/>
      <c r="I255" s="171"/>
      <c r="J255" s="64"/>
      <c r="K255" s="64"/>
      <c r="L255" s="62"/>
      <c r="M255" s="217"/>
      <c r="N255" s="43"/>
      <c r="O255" s="43"/>
      <c r="P255" s="43"/>
      <c r="Q255" s="43"/>
      <c r="R255" s="43"/>
      <c r="S255" s="43"/>
      <c r="T255" s="79"/>
      <c r="AT255" s="24" t="s">
        <v>884</v>
      </c>
      <c r="AU255" s="24" t="s">
        <v>812</v>
      </c>
    </row>
    <row r="256" spans="2:65" s="1" customFormat="1" ht="27">
      <c r="B256" s="42"/>
      <c r="C256" s="64"/>
      <c r="D256" s="215" t="s">
        <v>913</v>
      </c>
      <c r="E256" s="64"/>
      <c r="F256" s="231" t="s">
        <v>559</v>
      </c>
      <c r="G256" s="64"/>
      <c r="H256" s="64"/>
      <c r="I256" s="171"/>
      <c r="J256" s="64"/>
      <c r="K256" s="64"/>
      <c r="L256" s="62"/>
      <c r="M256" s="217"/>
      <c r="N256" s="43"/>
      <c r="O256" s="43"/>
      <c r="P256" s="43"/>
      <c r="Q256" s="43"/>
      <c r="R256" s="43"/>
      <c r="S256" s="43"/>
      <c r="T256" s="79"/>
      <c r="AT256" s="24" t="s">
        <v>913</v>
      </c>
      <c r="AU256" s="24" t="s">
        <v>812</v>
      </c>
    </row>
    <row r="257" spans="2:65" s="12" customFormat="1">
      <c r="B257" s="218"/>
      <c r="C257" s="219"/>
      <c r="D257" s="220" t="s">
        <v>886</v>
      </c>
      <c r="E257" s="221" t="s">
        <v>801</v>
      </c>
      <c r="F257" s="222" t="s">
        <v>812</v>
      </c>
      <c r="G257" s="219"/>
      <c r="H257" s="223">
        <v>2</v>
      </c>
      <c r="I257" s="224"/>
      <c r="J257" s="219"/>
      <c r="K257" s="219"/>
      <c r="L257" s="225"/>
      <c r="M257" s="226"/>
      <c r="N257" s="227"/>
      <c r="O257" s="227"/>
      <c r="P257" s="227"/>
      <c r="Q257" s="227"/>
      <c r="R257" s="227"/>
      <c r="S257" s="227"/>
      <c r="T257" s="228"/>
      <c r="AT257" s="229" t="s">
        <v>886</v>
      </c>
      <c r="AU257" s="229" t="s">
        <v>812</v>
      </c>
      <c r="AV257" s="12" t="s">
        <v>812</v>
      </c>
      <c r="AW257" s="12" t="s">
        <v>765</v>
      </c>
      <c r="AX257" s="12" t="s">
        <v>810</v>
      </c>
      <c r="AY257" s="229" t="s">
        <v>874</v>
      </c>
    </row>
    <row r="258" spans="2:65" s="1" customFormat="1" ht="22.5" customHeight="1">
      <c r="B258" s="42"/>
      <c r="C258" s="232" t="s">
        <v>1102</v>
      </c>
      <c r="D258" s="232" t="s">
        <v>902</v>
      </c>
      <c r="E258" s="233" t="s">
        <v>1290</v>
      </c>
      <c r="F258" s="234" t="s">
        <v>1291</v>
      </c>
      <c r="G258" s="235" t="s">
        <v>603</v>
      </c>
      <c r="H258" s="236">
        <v>2</v>
      </c>
      <c r="I258" s="237"/>
      <c r="J258" s="238">
        <f>ROUND(I258*H258,2)</f>
        <v>0</v>
      </c>
      <c r="K258" s="234" t="s">
        <v>801</v>
      </c>
      <c r="L258" s="239"/>
      <c r="M258" s="240" t="s">
        <v>801</v>
      </c>
      <c r="N258" s="241" t="s">
        <v>773</v>
      </c>
      <c r="O258" s="43"/>
      <c r="P258" s="212">
        <f>O258*H258</f>
        <v>0</v>
      </c>
      <c r="Q258" s="212">
        <v>0</v>
      </c>
      <c r="R258" s="212">
        <f>Q258*H258</f>
        <v>0</v>
      </c>
      <c r="S258" s="212">
        <v>0</v>
      </c>
      <c r="T258" s="213">
        <f>S258*H258</f>
        <v>0</v>
      </c>
      <c r="AR258" s="24" t="s">
        <v>1026</v>
      </c>
      <c r="AT258" s="24" t="s">
        <v>902</v>
      </c>
      <c r="AU258" s="24" t="s">
        <v>812</v>
      </c>
      <c r="AY258" s="24" t="s">
        <v>874</v>
      </c>
      <c r="BE258" s="214">
        <f>IF(N258="základní",J258,0)</f>
        <v>0</v>
      </c>
      <c r="BF258" s="214">
        <f>IF(N258="snížená",J258,0)</f>
        <v>0</v>
      </c>
      <c r="BG258" s="214">
        <f>IF(N258="zákl. přenesená",J258,0)</f>
        <v>0</v>
      </c>
      <c r="BH258" s="214">
        <f>IF(N258="sníž. přenesená",J258,0)</f>
        <v>0</v>
      </c>
      <c r="BI258" s="214">
        <f>IF(N258="nulová",J258,0)</f>
        <v>0</v>
      </c>
      <c r="BJ258" s="24" t="s">
        <v>810</v>
      </c>
      <c r="BK258" s="214">
        <f>ROUND(I258*H258,2)</f>
        <v>0</v>
      </c>
      <c r="BL258" s="24" t="s">
        <v>967</v>
      </c>
      <c r="BM258" s="24" t="s">
        <v>1292</v>
      </c>
    </row>
    <row r="259" spans="2:65" s="1" customFormat="1">
      <c r="B259" s="42"/>
      <c r="C259" s="64"/>
      <c r="D259" s="220" t="s">
        <v>884</v>
      </c>
      <c r="E259" s="64"/>
      <c r="F259" s="230" t="s">
        <v>1293</v>
      </c>
      <c r="G259" s="64"/>
      <c r="H259" s="64"/>
      <c r="I259" s="171"/>
      <c r="J259" s="64"/>
      <c r="K259" s="64"/>
      <c r="L259" s="62"/>
      <c r="M259" s="217"/>
      <c r="N259" s="43"/>
      <c r="O259" s="43"/>
      <c r="P259" s="43"/>
      <c r="Q259" s="43"/>
      <c r="R259" s="43"/>
      <c r="S259" s="43"/>
      <c r="T259" s="79"/>
      <c r="AT259" s="24" t="s">
        <v>884</v>
      </c>
      <c r="AU259" s="24" t="s">
        <v>812</v>
      </c>
    </row>
    <row r="260" spans="2:65" s="1" customFormat="1" ht="22.5" customHeight="1">
      <c r="B260" s="42"/>
      <c r="C260" s="232" t="s">
        <v>1106</v>
      </c>
      <c r="D260" s="232" t="s">
        <v>902</v>
      </c>
      <c r="E260" s="233" t="s">
        <v>1294</v>
      </c>
      <c r="F260" s="234" t="s">
        <v>1295</v>
      </c>
      <c r="G260" s="235" t="s">
        <v>1296</v>
      </c>
      <c r="H260" s="236">
        <v>2</v>
      </c>
      <c r="I260" s="237"/>
      <c r="J260" s="238">
        <f>ROUND(I260*H260,2)</f>
        <v>0</v>
      </c>
      <c r="K260" s="234" t="s">
        <v>801</v>
      </c>
      <c r="L260" s="239"/>
      <c r="M260" s="240" t="s">
        <v>801</v>
      </c>
      <c r="N260" s="241" t="s">
        <v>773</v>
      </c>
      <c r="O260" s="43"/>
      <c r="P260" s="212">
        <f>O260*H260</f>
        <v>0</v>
      </c>
      <c r="Q260" s="212">
        <v>0</v>
      </c>
      <c r="R260" s="212">
        <f>Q260*H260</f>
        <v>0</v>
      </c>
      <c r="S260" s="212">
        <v>0</v>
      </c>
      <c r="T260" s="213">
        <f>S260*H260</f>
        <v>0</v>
      </c>
      <c r="AR260" s="24" t="s">
        <v>1026</v>
      </c>
      <c r="AT260" s="24" t="s">
        <v>902</v>
      </c>
      <c r="AU260" s="24" t="s">
        <v>812</v>
      </c>
      <c r="AY260" s="24" t="s">
        <v>874</v>
      </c>
      <c r="BE260" s="214">
        <f>IF(N260="základní",J260,0)</f>
        <v>0</v>
      </c>
      <c r="BF260" s="214">
        <f>IF(N260="snížená",J260,0)</f>
        <v>0</v>
      </c>
      <c r="BG260" s="214">
        <f>IF(N260="zákl. přenesená",J260,0)</f>
        <v>0</v>
      </c>
      <c r="BH260" s="214">
        <f>IF(N260="sníž. přenesená",J260,0)</f>
        <v>0</v>
      </c>
      <c r="BI260" s="214">
        <f>IF(N260="nulová",J260,0)</f>
        <v>0</v>
      </c>
      <c r="BJ260" s="24" t="s">
        <v>810</v>
      </c>
      <c r="BK260" s="214">
        <f>ROUND(I260*H260,2)</f>
        <v>0</v>
      </c>
      <c r="BL260" s="24" t="s">
        <v>967</v>
      </c>
      <c r="BM260" s="24" t="s">
        <v>1297</v>
      </c>
    </row>
    <row r="261" spans="2:65" s="1" customFormat="1">
      <c r="B261" s="42"/>
      <c r="C261" s="64"/>
      <c r="D261" s="220" t="s">
        <v>884</v>
      </c>
      <c r="E261" s="64"/>
      <c r="F261" s="230" t="s">
        <v>1295</v>
      </c>
      <c r="G261" s="64"/>
      <c r="H261" s="64"/>
      <c r="I261" s="171"/>
      <c r="J261" s="64"/>
      <c r="K261" s="64"/>
      <c r="L261" s="62"/>
      <c r="M261" s="217"/>
      <c r="N261" s="43"/>
      <c r="O261" s="43"/>
      <c r="P261" s="43"/>
      <c r="Q261" s="43"/>
      <c r="R261" s="43"/>
      <c r="S261" s="43"/>
      <c r="T261" s="79"/>
      <c r="AT261" s="24" t="s">
        <v>884</v>
      </c>
      <c r="AU261" s="24" t="s">
        <v>812</v>
      </c>
    </row>
    <row r="262" spans="2:65" s="1" customFormat="1" ht="22.5" customHeight="1">
      <c r="B262" s="42"/>
      <c r="C262" s="203" t="s">
        <v>1110</v>
      </c>
      <c r="D262" s="203" t="s">
        <v>877</v>
      </c>
      <c r="E262" s="204" t="s">
        <v>1298</v>
      </c>
      <c r="F262" s="205" t="s">
        <v>1299</v>
      </c>
      <c r="G262" s="206" t="s">
        <v>925</v>
      </c>
      <c r="H262" s="207">
        <v>18</v>
      </c>
      <c r="I262" s="208"/>
      <c r="J262" s="209">
        <f>ROUND(I262*H262,2)</f>
        <v>0</v>
      </c>
      <c r="K262" s="205" t="s">
        <v>881</v>
      </c>
      <c r="L262" s="62"/>
      <c r="M262" s="210" t="s">
        <v>801</v>
      </c>
      <c r="N262" s="211" t="s">
        <v>773</v>
      </c>
      <c r="O262" s="43"/>
      <c r="P262" s="212">
        <f>O262*H262</f>
        <v>0</v>
      </c>
      <c r="Q262" s="212">
        <v>2.9E-4</v>
      </c>
      <c r="R262" s="212">
        <f>Q262*H262</f>
        <v>5.2199999999999998E-3</v>
      </c>
      <c r="S262" s="212">
        <v>0</v>
      </c>
      <c r="T262" s="213">
        <f>S262*H262</f>
        <v>0</v>
      </c>
      <c r="AR262" s="24" t="s">
        <v>967</v>
      </c>
      <c r="AT262" s="24" t="s">
        <v>877</v>
      </c>
      <c r="AU262" s="24" t="s">
        <v>812</v>
      </c>
      <c r="AY262" s="24" t="s">
        <v>874</v>
      </c>
      <c r="BE262" s="214">
        <f>IF(N262="základní",J262,0)</f>
        <v>0</v>
      </c>
      <c r="BF262" s="214">
        <f>IF(N262="snížená",J262,0)</f>
        <v>0</v>
      </c>
      <c r="BG262" s="214">
        <f>IF(N262="zákl. přenesená",J262,0)</f>
        <v>0</v>
      </c>
      <c r="BH262" s="214">
        <f>IF(N262="sníž. přenesená",J262,0)</f>
        <v>0</v>
      </c>
      <c r="BI262" s="214">
        <f>IF(N262="nulová",J262,0)</f>
        <v>0</v>
      </c>
      <c r="BJ262" s="24" t="s">
        <v>810</v>
      </c>
      <c r="BK262" s="214">
        <f>ROUND(I262*H262,2)</f>
        <v>0</v>
      </c>
      <c r="BL262" s="24" t="s">
        <v>967</v>
      </c>
      <c r="BM262" s="24" t="s">
        <v>1300</v>
      </c>
    </row>
    <row r="263" spans="2:65" s="1" customFormat="1">
      <c r="B263" s="42"/>
      <c r="C263" s="64"/>
      <c r="D263" s="215" t="s">
        <v>884</v>
      </c>
      <c r="E263" s="64"/>
      <c r="F263" s="216" t="s">
        <v>1301</v>
      </c>
      <c r="G263" s="64"/>
      <c r="H263" s="64"/>
      <c r="I263" s="171"/>
      <c r="J263" s="64"/>
      <c r="K263" s="64"/>
      <c r="L263" s="62"/>
      <c r="M263" s="217"/>
      <c r="N263" s="43"/>
      <c r="O263" s="43"/>
      <c r="P263" s="43"/>
      <c r="Q263" s="43"/>
      <c r="R263" s="43"/>
      <c r="S263" s="43"/>
      <c r="T263" s="79"/>
      <c r="AT263" s="24" t="s">
        <v>884</v>
      </c>
      <c r="AU263" s="24" t="s">
        <v>812</v>
      </c>
    </row>
    <row r="264" spans="2:65" s="1" customFormat="1" ht="67.5">
      <c r="B264" s="42"/>
      <c r="C264" s="64"/>
      <c r="D264" s="215" t="s">
        <v>913</v>
      </c>
      <c r="E264" s="64"/>
      <c r="F264" s="231" t="s">
        <v>1302</v>
      </c>
      <c r="G264" s="64"/>
      <c r="H264" s="64"/>
      <c r="I264" s="171"/>
      <c r="J264" s="64"/>
      <c r="K264" s="64"/>
      <c r="L264" s="62"/>
      <c r="M264" s="217"/>
      <c r="N264" s="43"/>
      <c r="O264" s="43"/>
      <c r="P264" s="43"/>
      <c r="Q264" s="43"/>
      <c r="R264" s="43"/>
      <c r="S264" s="43"/>
      <c r="T264" s="79"/>
      <c r="AT264" s="24" t="s">
        <v>913</v>
      </c>
      <c r="AU264" s="24" t="s">
        <v>812</v>
      </c>
    </row>
    <row r="265" spans="2:65" s="12" customFormat="1">
      <c r="B265" s="218"/>
      <c r="C265" s="219"/>
      <c r="D265" s="220" t="s">
        <v>886</v>
      </c>
      <c r="E265" s="221" t="s">
        <v>801</v>
      </c>
      <c r="F265" s="222" t="s">
        <v>975</v>
      </c>
      <c r="G265" s="219"/>
      <c r="H265" s="223">
        <v>18</v>
      </c>
      <c r="I265" s="224"/>
      <c r="J265" s="219"/>
      <c r="K265" s="219"/>
      <c r="L265" s="225"/>
      <c r="M265" s="226"/>
      <c r="N265" s="227"/>
      <c r="O265" s="227"/>
      <c r="P265" s="227"/>
      <c r="Q265" s="227"/>
      <c r="R265" s="227"/>
      <c r="S265" s="227"/>
      <c r="T265" s="228"/>
      <c r="AT265" s="229" t="s">
        <v>886</v>
      </c>
      <c r="AU265" s="229" t="s">
        <v>812</v>
      </c>
      <c r="AV265" s="12" t="s">
        <v>812</v>
      </c>
      <c r="AW265" s="12" t="s">
        <v>765</v>
      </c>
      <c r="AX265" s="12" t="s">
        <v>810</v>
      </c>
      <c r="AY265" s="229" t="s">
        <v>874</v>
      </c>
    </row>
    <row r="266" spans="2:65" s="1" customFormat="1" ht="22.5" customHeight="1">
      <c r="B266" s="42"/>
      <c r="C266" s="203" t="s">
        <v>1114</v>
      </c>
      <c r="D266" s="203" t="s">
        <v>877</v>
      </c>
      <c r="E266" s="204" t="s">
        <v>1303</v>
      </c>
      <c r="F266" s="205" t="s">
        <v>1304</v>
      </c>
      <c r="G266" s="206" t="s">
        <v>925</v>
      </c>
      <c r="H266" s="207">
        <v>12</v>
      </c>
      <c r="I266" s="208"/>
      <c r="J266" s="209">
        <f>ROUND(I266*H266,2)</f>
        <v>0</v>
      </c>
      <c r="K266" s="205" t="s">
        <v>881</v>
      </c>
      <c r="L266" s="62"/>
      <c r="M266" s="210" t="s">
        <v>801</v>
      </c>
      <c r="N266" s="211" t="s">
        <v>773</v>
      </c>
      <c r="O266" s="43"/>
      <c r="P266" s="212">
        <f>O266*H266</f>
        <v>0</v>
      </c>
      <c r="Q266" s="212">
        <v>0</v>
      </c>
      <c r="R266" s="212">
        <f>Q266*H266</f>
        <v>0</v>
      </c>
      <c r="S266" s="212">
        <v>0</v>
      </c>
      <c r="T266" s="213">
        <f>S266*H266</f>
        <v>0</v>
      </c>
      <c r="AR266" s="24" t="s">
        <v>967</v>
      </c>
      <c r="AT266" s="24" t="s">
        <v>877</v>
      </c>
      <c r="AU266" s="24" t="s">
        <v>812</v>
      </c>
      <c r="AY266" s="24" t="s">
        <v>874</v>
      </c>
      <c r="BE266" s="214">
        <f>IF(N266="základní",J266,0)</f>
        <v>0</v>
      </c>
      <c r="BF266" s="214">
        <f>IF(N266="snížená",J266,0)</f>
        <v>0</v>
      </c>
      <c r="BG266" s="214">
        <f>IF(N266="zákl. přenesená",J266,0)</f>
        <v>0</v>
      </c>
      <c r="BH266" s="214">
        <f>IF(N266="sníž. přenesená",J266,0)</f>
        <v>0</v>
      </c>
      <c r="BI266" s="214">
        <f>IF(N266="nulová",J266,0)</f>
        <v>0</v>
      </c>
      <c r="BJ266" s="24" t="s">
        <v>810</v>
      </c>
      <c r="BK266" s="214">
        <f>ROUND(I266*H266,2)</f>
        <v>0</v>
      </c>
      <c r="BL266" s="24" t="s">
        <v>967</v>
      </c>
      <c r="BM266" s="24" t="s">
        <v>1305</v>
      </c>
    </row>
    <row r="267" spans="2:65" s="1" customFormat="1">
      <c r="B267" s="42"/>
      <c r="C267" s="64"/>
      <c r="D267" s="215" t="s">
        <v>884</v>
      </c>
      <c r="E267" s="64"/>
      <c r="F267" s="216" t="s">
        <v>1306</v>
      </c>
      <c r="G267" s="64"/>
      <c r="H267" s="64"/>
      <c r="I267" s="171"/>
      <c r="J267" s="64"/>
      <c r="K267" s="64"/>
      <c r="L267" s="62"/>
      <c r="M267" s="217"/>
      <c r="N267" s="43"/>
      <c r="O267" s="43"/>
      <c r="P267" s="43"/>
      <c r="Q267" s="43"/>
      <c r="R267" s="43"/>
      <c r="S267" s="43"/>
      <c r="T267" s="79"/>
      <c r="AT267" s="24" t="s">
        <v>884</v>
      </c>
      <c r="AU267" s="24" t="s">
        <v>812</v>
      </c>
    </row>
    <row r="268" spans="2:65" s="1" customFormat="1" ht="27">
      <c r="B268" s="42"/>
      <c r="C268" s="64"/>
      <c r="D268" s="215" t="s">
        <v>913</v>
      </c>
      <c r="E268" s="64"/>
      <c r="F268" s="231" t="s">
        <v>559</v>
      </c>
      <c r="G268" s="64"/>
      <c r="H268" s="64"/>
      <c r="I268" s="171"/>
      <c r="J268" s="64"/>
      <c r="K268" s="64"/>
      <c r="L268" s="62"/>
      <c r="M268" s="217"/>
      <c r="N268" s="43"/>
      <c r="O268" s="43"/>
      <c r="P268" s="43"/>
      <c r="Q268" s="43"/>
      <c r="R268" s="43"/>
      <c r="S268" s="43"/>
      <c r="T268" s="79"/>
      <c r="AT268" s="24" t="s">
        <v>913</v>
      </c>
      <c r="AU268" s="24" t="s">
        <v>812</v>
      </c>
    </row>
    <row r="269" spans="2:65" s="12" customFormat="1">
      <c r="B269" s="218"/>
      <c r="C269" s="219"/>
      <c r="D269" s="220" t="s">
        <v>886</v>
      </c>
      <c r="E269" s="221" t="s">
        <v>801</v>
      </c>
      <c r="F269" s="222" t="s">
        <v>928</v>
      </c>
      <c r="G269" s="219"/>
      <c r="H269" s="223">
        <v>12</v>
      </c>
      <c r="I269" s="224"/>
      <c r="J269" s="219"/>
      <c r="K269" s="219"/>
      <c r="L269" s="225"/>
      <c r="M269" s="226"/>
      <c r="N269" s="227"/>
      <c r="O269" s="227"/>
      <c r="P269" s="227"/>
      <c r="Q269" s="227"/>
      <c r="R269" s="227"/>
      <c r="S269" s="227"/>
      <c r="T269" s="228"/>
      <c r="AT269" s="229" t="s">
        <v>886</v>
      </c>
      <c r="AU269" s="229" t="s">
        <v>812</v>
      </c>
      <c r="AV269" s="12" t="s">
        <v>812</v>
      </c>
      <c r="AW269" s="12" t="s">
        <v>765</v>
      </c>
      <c r="AX269" s="12" t="s">
        <v>810</v>
      </c>
      <c r="AY269" s="229" t="s">
        <v>874</v>
      </c>
    </row>
    <row r="270" spans="2:65" s="1" customFormat="1" ht="22.5" customHeight="1">
      <c r="B270" s="42"/>
      <c r="C270" s="232" t="s">
        <v>1118</v>
      </c>
      <c r="D270" s="232" t="s">
        <v>902</v>
      </c>
      <c r="E270" s="233" t="s">
        <v>1307</v>
      </c>
      <c r="F270" s="234" t="s">
        <v>1308</v>
      </c>
      <c r="G270" s="235" t="s">
        <v>114</v>
      </c>
      <c r="H270" s="236">
        <v>2</v>
      </c>
      <c r="I270" s="237"/>
      <c r="J270" s="238">
        <f>ROUND(I270*H270,2)</f>
        <v>0</v>
      </c>
      <c r="K270" s="234" t="s">
        <v>801</v>
      </c>
      <c r="L270" s="239"/>
      <c r="M270" s="240" t="s">
        <v>801</v>
      </c>
      <c r="N270" s="241" t="s">
        <v>773</v>
      </c>
      <c r="O270" s="43"/>
      <c r="P270" s="212">
        <f>O270*H270</f>
        <v>0</v>
      </c>
      <c r="Q270" s="212">
        <v>0</v>
      </c>
      <c r="R270" s="212">
        <f>Q270*H270</f>
        <v>0</v>
      </c>
      <c r="S270" s="212">
        <v>0</v>
      </c>
      <c r="T270" s="213">
        <f>S270*H270</f>
        <v>0</v>
      </c>
      <c r="AR270" s="24" t="s">
        <v>1026</v>
      </c>
      <c r="AT270" s="24" t="s">
        <v>902</v>
      </c>
      <c r="AU270" s="24" t="s">
        <v>812</v>
      </c>
      <c r="AY270" s="24" t="s">
        <v>874</v>
      </c>
      <c r="BE270" s="214">
        <f>IF(N270="základní",J270,0)</f>
        <v>0</v>
      </c>
      <c r="BF270" s="214">
        <f>IF(N270="snížená",J270,0)</f>
        <v>0</v>
      </c>
      <c r="BG270" s="214">
        <f>IF(N270="zákl. přenesená",J270,0)</f>
        <v>0</v>
      </c>
      <c r="BH270" s="214">
        <f>IF(N270="sníž. přenesená",J270,0)</f>
        <v>0</v>
      </c>
      <c r="BI270" s="214">
        <f>IF(N270="nulová",J270,0)</f>
        <v>0</v>
      </c>
      <c r="BJ270" s="24" t="s">
        <v>810</v>
      </c>
      <c r="BK270" s="214">
        <f>ROUND(I270*H270,2)</f>
        <v>0</v>
      </c>
      <c r="BL270" s="24" t="s">
        <v>967</v>
      </c>
      <c r="BM270" s="24" t="s">
        <v>1309</v>
      </c>
    </row>
    <row r="271" spans="2:65" s="1" customFormat="1" ht="175.5">
      <c r="B271" s="42"/>
      <c r="C271" s="64"/>
      <c r="D271" s="220" t="s">
        <v>884</v>
      </c>
      <c r="E271" s="64"/>
      <c r="F271" s="230" t="s">
        <v>1310</v>
      </c>
      <c r="G271" s="64"/>
      <c r="H271" s="64"/>
      <c r="I271" s="171"/>
      <c r="J271" s="64"/>
      <c r="K271" s="64"/>
      <c r="L271" s="62"/>
      <c r="M271" s="217"/>
      <c r="N271" s="43"/>
      <c r="O271" s="43"/>
      <c r="P271" s="43"/>
      <c r="Q271" s="43"/>
      <c r="R271" s="43"/>
      <c r="S271" s="43"/>
      <c r="T271" s="79"/>
      <c r="AT271" s="24" t="s">
        <v>884</v>
      </c>
      <c r="AU271" s="24" t="s">
        <v>812</v>
      </c>
    </row>
    <row r="272" spans="2:65" s="1" customFormat="1" ht="22.5" customHeight="1">
      <c r="B272" s="42"/>
      <c r="C272" s="203" t="s">
        <v>1122</v>
      </c>
      <c r="D272" s="203" t="s">
        <v>877</v>
      </c>
      <c r="E272" s="204" t="s">
        <v>1311</v>
      </c>
      <c r="F272" s="205" t="s">
        <v>1312</v>
      </c>
      <c r="G272" s="206" t="s">
        <v>114</v>
      </c>
      <c r="H272" s="207">
        <v>2</v>
      </c>
      <c r="I272" s="208"/>
      <c r="J272" s="209">
        <f>ROUND(I272*H272,2)</f>
        <v>0</v>
      </c>
      <c r="K272" s="205" t="s">
        <v>881</v>
      </c>
      <c r="L272" s="62"/>
      <c r="M272" s="210" t="s">
        <v>801</v>
      </c>
      <c r="N272" s="211" t="s">
        <v>773</v>
      </c>
      <c r="O272" s="43"/>
      <c r="P272" s="212">
        <f>O272*H272</f>
        <v>0</v>
      </c>
      <c r="Q272" s="212">
        <v>0</v>
      </c>
      <c r="R272" s="212">
        <f>Q272*H272</f>
        <v>0</v>
      </c>
      <c r="S272" s="212">
        <v>0</v>
      </c>
      <c r="T272" s="213">
        <f>S272*H272</f>
        <v>0</v>
      </c>
      <c r="AR272" s="24" t="s">
        <v>967</v>
      </c>
      <c r="AT272" s="24" t="s">
        <v>877</v>
      </c>
      <c r="AU272" s="24" t="s">
        <v>812</v>
      </c>
      <c r="AY272" s="24" t="s">
        <v>874</v>
      </c>
      <c r="BE272" s="214">
        <f>IF(N272="základní",J272,0)</f>
        <v>0</v>
      </c>
      <c r="BF272" s="214">
        <f>IF(N272="snížená",J272,0)</f>
        <v>0</v>
      </c>
      <c r="BG272" s="214">
        <f>IF(N272="zákl. přenesená",J272,0)</f>
        <v>0</v>
      </c>
      <c r="BH272" s="214">
        <f>IF(N272="sníž. přenesená",J272,0)</f>
        <v>0</v>
      </c>
      <c r="BI272" s="214">
        <f>IF(N272="nulová",J272,0)</f>
        <v>0</v>
      </c>
      <c r="BJ272" s="24" t="s">
        <v>810</v>
      </c>
      <c r="BK272" s="214">
        <f>ROUND(I272*H272,2)</f>
        <v>0</v>
      </c>
      <c r="BL272" s="24" t="s">
        <v>967</v>
      </c>
      <c r="BM272" s="24" t="s">
        <v>1313</v>
      </c>
    </row>
    <row r="273" spans="2:65" s="1" customFormat="1" ht="27">
      <c r="B273" s="42"/>
      <c r="C273" s="64"/>
      <c r="D273" s="215" t="s">
        <v>884</v>
      </c>
      <c r="E273" s="64"/>
      <c r="F273" s="216" t="s">
        <v>1314</v>
      </c>
      <c r="G273" s="64"/>
      <c r="H273" s="64"/>
      <c r="I273" s="171"/>
      <c r="J273" s="64"/>
      <c r="K273" s="64"/>
      <c r="L273" s="62"/>
      <c r="M273" s="217"/>
      <c r="N273" s="43"/>
      <c r="O273" s="43"/>
      <c r="P273" s="43"/>
      <c r="Q273" s="43"/>
      <c r="R273" s="43"/>
      <c r="S273" s="43"/>
      <c r="T273" s="79"/>
      <c r="AT273" s="24" t="s">
        <v>884</v>
      </c>
      <c r="AU273" s="24" t="s">
        <v>812</v>
      </c>
    </row>
    <row r="274" spans="2:65" s="1" customFormat="1" ht="27">
      <c r="B274" s="42"/>
      <c r="C274" s="64"/>
      <c r="D274" s="215" t="s">
        <v>913</v>
      </c>
      <c r="E274" s="64"/>
      <c r="F274" s="231" t="s">
        <v>559</v>
      </c>
      <c r="G274" s="64"/>
      <c r="H274" s="64"/>
      <c r="I274" s="171"/>
      <c r="J274" s="64"/>
      <c r="K274" s="64"/>
      <c r="L274" s="62"/>
      <c r="M274" s="217"/>
      <c r="N274" s="43"/>
      <c r="O274" s="43"/>
      <c r="P274" s="43"/>
      <c r="Q274" s="43"/>
      <c r="R274" s="43"/>
      <c r="S274" s="43"/>
      <c r="T274" s="79"/>
      <c r="AT274" s="24" t="s">
        <v>913</v>
      </c>
      <c r="AU274" s="24" t="s">
        <v>812</v>
      </c>
    </row>
    <row r="275" spans="2:65" s="12" customFormat="1">
      <c r="B275" s="218"/>
      <c r="C275" s="219"/>
      <c r="D275" s="220" t="s">
        <v>886</v>
      </c>
      <c r="E275" s="221" t="s">
        <v>801</v>
      </c>
      <c r="F275" s="222" t="s">
        <v>812</v>
      </c>
      <c r="G275" s="219"/>
      <c r="H275" s="223">
        <v>2</v>
      </c>
      <c r="I275" s="224"/>
      <c r="J275" s="219"/>
      <c r="K275" s="219"/>
      <c r="L275" s="225"/>
      <c r="M275" s="226"/>
      <c r="N275" s="227"/>
      <c r="O275" s="227"/>
      <c r="P275" s="227"/>
      <c r="Q275" s="227"/>
      <c r="R275" s="227"/>
      <c r="S275" s="227"/>
      <c r="T275" s="228"/>
      <c r="AT275" s="229" t="s">
        <v>886</v>
      </c>
      <c r="AU275" s="229" t="s">
        <v>812</v>
      </c>
      <c r="AV275" s="12" t="s">
        <v>812</v>
      </c>
      <c r="AW275" s="12" t="s">
        <v>765</v>
      </c>
      <c r="AX275" s="12" t="s">
        <v>810</v>
      </c>
      <c r="AY275" s="229" t="s">
        <v>874</v>
      </c>
    </row>
    <row r="276" spans="2:65" s="1" customFormat="1" ht="22.5" customHeight="1">
      <c r="B276" s="42"/>
      <c r="C276" s="232" t="s">
        <v>1126</v>
      </c>
      <c r="D276" s="232" t="s">
        <v>902</v>
      </c>
      <c r="E276" s="233" t="s">
        <v>1315</v>
      </c>
      <c r="F276" s="234" t="s">
        <v>1316</v>
      </c>
      <c r="G276" s="235" t="s">
        <v>114</v>
      </c>
      <c r="H276" s="236">
        <v>2</v>
      </c>
      <c r="I276" s="237"/>
      <c r="J276" s="238">
        <f>ROUND(I276*H276,2)</f>
        <v>0</v>
      </c>
      <c r="K276" s="234" t="s">
        <v>881</v>
      </c>
      <c r="L276" s="239"/>
      <c r="M276" s="240" t="s">
        <v>801</v>
      </c>
      <c r="N276" s="241" t="s">
        <v>773</v>
      </c>
      <c r="O276" s="43"/>
      <c r="P276" s="212">
        <f>O276*H276</f>
        <v>0</v>
      </c>
      <c r="Q276" s="212">
        <v>4.4999999999999997E-3</v>
      </c>
      <c r="R276" s="212">
        <f>Q276*H276</f>
        <v>8.9999999999999993E-3</v>
      </c>
      <c r="S276" s="212">
        <v>0</v>
      </c>
      <c r="T276" s="213">
        <f>S276*H276</f>
        <v>0</v>
      </c>
      <c r="AR276" s="24" t="s">
        <v>1026</v>
      </c>
      <c r="AT276" s="24" t="s">
        <v>902</v>
      </c>
      <c r="AU276" s="24" t="s">
        <v>812</v>
      </c>
      <c r="AY276" s="24" t="s">
        <v>874</v>
      </c>
      <c r="BE276" s="214">
        <f>IF(N276="základní",J276,0)</f>
        <v>0</v>
      </c>
      <c r="BF276" s="214">
        <f>IF(N276="snížená",J276,0)</f>
        <v>0</v>
      </c>
      <c r="BG276" s="214">
        <f>IF(N276="zákl. přenesená",J276,0)</f>
        <v>0</v>
      </c>
      <c r="BH276" s="214">
        <f>IF(N276="sníž. přenesená",J276,0)</f>
        <v>0</v>
      </c>
      <c r="BI276" s="214">
        <f>IF(N276="nulová",J276,0)</f>
        <v>0</v>
      </c>
      <c r="BJ276" s="24" t="s">
        <v>810</v>
      </c>
      <c r="BK276" s="214">
        <f>ROUND(I276*H276,2)</f>
        <v>0</v>
      </c>
      <c r="BL276" s="24" t="s">
        <v>967</v>
      </c>
      <c r="BM276" s="24" t="s">
        <v>1317</v>
      </c>
    </row>
    <row r="277" spans="2:65" s="1" customFormat="1" ht="27">
      <c r="B277" s="42"/>
      <c r="C277" s="64"/>
      <c r="D277" s="220" t="s">
        <v>884</v>
      </c>
      <c r="E277" s="64"/>
      <c r="F277" s="230" t="s">
        <v>1318</v>
      </c>
      <c r="G277" s="64"/>
      <c r="H277" s="64"/>
      <c r="I277" s="171"/>
      <c r="J277" s="64"/>
      <c r="K277" s="64"/>
      <c r="L277" s="62"/>
      <c r="M277" s="217"/>
      <c r="N277" s="43"/>
      <c r="O277" s="43"/>
      <c r="P277" s="43"/>
      <c r="Q277" s="43"/>
      <c r="R277" s="43"/>
      <c r="S277" s="43"/>
      <c r="T277" s="79"/>
      <c r="AT277" s="24" t="s">
        <v>884</v>
      </c>
      <c r="AU277" s="24" t="s">
        <v>812</v>
      </c>
    </row>
    <row r="278" spans="2:65" s="1" customFormat="1" ht="22.5" customHeight="1">
      <c r="B278" s="42"/>
      <c r="C278" s="203" t="s">
        <v>1130</v>
      </c>
      <c r="D278" s="203" t="s">
        <v>877</v>
      </c>
      <c r="E278" s="204" t="s">
        <v>1319</v>
      </c>
      <c r="F278" s="205" t="s">
        <v>1320</v>
      </c>
      <c r="G278" s="206" t="s">
        <v>909</v>
      </c>
      <c r="H278" s="207">
        <v>8</v>
      </c>
      <c r="I278" s="208"/>
      <c r="J278" s="209">
        <f>ROUND(I278*H278,2)</f>
        <v>0</v>
      </c>
      <c r="K278" s="205" t="s">
        <v>801</v>
      </c>
      <c r="L278" s="62"/>
      <c r="M278" s="210" t="s">
        <v>801</v>
      </c>
      <c r="N278" s="211" t="s">
        <v>773</v>
      </c>
      <c r="O278" s="43"/>
      <c r="P278" s="212">
        <f>O278*H278</f>
        <v>0</v>
      </c>
      <c r="Q278" s="212">
        <v>0</v>
      </c>
      <c r="R278" s="212">
        <f>Q278*H278</f>
        <v>0</v>
      </c>
      <c r="S278" s="212">
        <v>0</v>
      </c>
      <c r="T278" s="213">
        <f>S278*H278</f>
        <v>0</v>
      </c>
      <c r="AR278" s="24" t="s">
        <v>967</v>
      </c>
      <c r="AT278" s="24" t="s">
        <v>877</v>
      </c>
      <c r="AU278" s="24" t="s">
        <v>812</v>
      </c>
      <c r="AY278" s="24" t="s">
        <v>874</v>
      </c>
      <c r="BE278" s="214">
        <f>IF(N278="základní",J278,0)</f>
        <v>0</v>
      </c>
      <c r="BF278" s="214">
        <f>IF(N278="snížená",J278,0)</f>
        <v>0</v>
      </c>
      <c r="BG278" s="214">
        <f>IF(N278="zákl. přenesená",J278,0)</f>
        <v>0</v>
      </c>
      <c r="BH278" s="214">
        <f>IF(N278="sníž. přenesená",J278,0)</f>
        <v>0</v>
      </c>
      <c r="BI278" s="214">
        <f>IF(N278="nulová",J278,0)</f>
        <v>0</v>
      </c>
      <c r="BJ278" s="24" t="s">
        <v>810</v>
      </c>
      <c r="BK278" s="214">
        <f>ROUND(I278*H278,2)</f>
        <v>0</v>
      </c>
      <c r="BL278" s="24" t="s">
        <v>967</v>
      </c>
      <c r="BM278" s="24" t="s">
        <v>1321</v>
      </c>
    </row>
    <row r="279" spans="2:65" s="1" customFormat="1">
      <c r="B279" s="42"/>
      <c r="C279" s="64"/>
      <c r="D279" s="215" t="s">
        <v>884</v>
      </c>
      <c r="E279" s="64"/>
      <c r="F279" s="216" t="s">
        <v>1322</v>
      </c>
      <c r="G279" s="64"/>
      <c r="H279" s="64"/>
      <c r="I279" s="171"/>
      <c r="J279" s="64"/>
      <c r="K279" s="64"/>
      <c r="L279" s="62"/>
      <c r="M279" s="217"/>
      <c r="N279" s="43"/>
      <c r="O279" s="43"/>
      <c r="P279" s="43"/>
      <c r="Q279" s="43"/>
      <c r="R279" s="43"/>
      <c r="S279" s="43"/>
      <c r="T279" s="79"/>
      <c r="AT279" s="24" t="s">
        <v>884</v>
      </c>
      <c r="AU279" s="24" t="s">
        <v>812</v>
      </c>
    </row>
    <row r="280" spans="2:65" s="1" customFormat="1" ht="27">
      <c r="B280" s="42"/>
      <c r="C280" s="64"/>
      <c r="D280" s="215" t="s">
        <v>913</v>
      </c>
      <c r="E280" s="64"/>
      <c r="F280" s="231" t="s">
        <v>559</v>
      </c>
      <c r="G280" s="64"/>
      <c r="H280" s="64"/>
      <c r="I280" s="171"/>
      <c r="J280" s="64"/>
      <c r="K280" s="64"/>
      <c r="L280" s="62"/>
      <c r="M280" s="217"/>
      <c r="N280" s="43"/>
      <c r="O280" s="43"/>
      <c r="P280" s="43"/>
      <c r="Q280" s="43"/>
      <c r="R280" s="43"/>
      <c r="S280" s="43"/>
      <c r="T280" s="79"/>
      <c r="AT280" s="24" t="s">
        <v>913</v>
      </c>
      <c r="AU280" s="24" t="s">
        <v>812</v>
      </c>
    </row>
    <row r="281" spans="2:65" s="12" customFormat="1">
      <c r="B281" s="218"/>
      <c r="C281" s="219"/>
      <c r="D281" s="220" t="s">
        <v>886</v>
      </c>
      <c r="E281" s="221" t="s">
        <v>801</v>
      </c>
      <c r="F281" s="222" t="s">
        <v>929</v>
      </c>
      <c r="G281" s="219"/>
      <c r="H281" s="223">
        <v>8</v>
      </c>
      <c r="I281" s="224"/>
      <c r="J281" s="219"/>
      <c r="K281" s="219"/>
      <c r="L281" s="225"/>
      <c r="M281" s="226"/>
      <c r="N281" s="227"/>
      <c r="O281" s="227"/>
      <c r="P281" s="227"/>
      <c r="Q281" s="227"/>
      <c r="R281" s="227"/>
      <c r="S281" s="227"/>
      <c r="T281" s="228"/>
      <c r="AT281" s="229" t="s">
        <v>886</v>
      </c>
      <c r="AU281" s="229" t="s">
        <v>812</v>
      </c>
      <c r="AV281" s="12" t="s">
        <v>812</v>
      </c>
      <c r="AW281" s="12" t="s">
        <v>765</v>
      </c>
      <c r="AX281" s="12" t="s">
        <v>810</v>
      </c>
      <c r="AY281" s="229" t="s">
        <v>874</v>
      </c>
    </row>
    <row r="282" spans="2:65" s="1" customFormat="1" ht="22.5" customHeight="1">
      <c r="B282" s="42"/>
      <c r="C282" s="232" t="s">
        <v>910</v>
      </c>
      <c r="D282" s="232" t="s">
        <v>902</v>
      </c>
      <c r="E282" s="233" t="s">
        <v>1323</v>
      </c>
      <c r="F282" s="234" t="s">
        <v>1324</v>
      </c>
      <c r="G282" s="235" t="s">
        <v>909</v>
      </c>
      <c r="H282" s="236">
        <v>8</v>
      </c>
      <c r="I282" s="237"/>
      <c r="J282" s="238">
        <f>ROUND(I282*H282,2)</f>
        <v>0</v>
      </c>
      <c r="K282" s="234" t="s">
        <v>801</v>
      </c>
      <c r="L282" s="239"/>
      <c r="M282" s="240" t="s">
        <v>801</v>
      </c>
      <c r="N282" s="241" t="s">
        <v>773</v>
      </c>
      <c r="O282" s="43"/>
      <c r="P282" s="212">
        <f>O282*H282</f>
        <v>0</v>
      </c>
      <c r="Q282" s="212">
        <v>0</v>
      </c>
      <c r="R282" s="212">
        <f>Q282*H282</f>
        <v>0</v>
      </c>
      <c r="S282" s="212">
        <v>0</v>
      </c>
      <c r="T282" s="213">
        <f>S282*H282</f>
        <v>0</v>
      </c>
      <c r="AR282" s="24" t="s">
        <v>1026</v>
      </c>
      <c r="AT282" s="24" t="s">
        <v>902</v>
      </c>
      <c r="AU282" s="24" t="s">
        <v>812</v>
      </c>
      <c r="AY282" s="24" t="s">
        <v>874</v>
      </c>
      <c r="BE282" s="214">
        <f>IF(N282="základní",J282,0)</f>
        <v>0</v>
      </c>
      <c r="BF282" s="214">
        <f>IF(N282="snížená",J282,0)</f>
        <v>0</v>
      </c>
      <c r="BG282" s="214">
        <f>IF(N282="zákl. přenesená",J282,0)</f>
        <v>0</v>
      </c>
      <c r="BH282" s="214">
        <f>IF(N282="sníž. přenesená",J282,0)</f>
        <v>0</v>
      </c>
      <c r="BI282" s="214">
        <f>IF(N282="nulová",J282,0)</f>
        <v>0</v>
      </c>
      <c r="BJ282" s="24" t="s">
        <v>810</v>
      </c>
      <c r="BK282" s="214">
        <f>ROUND(I282*H282,2)</f>
        <v>0</v>
      </c>
      <c r="BL282" s="24" t="s">
        <v>967</v>
      </c>
      <c r="BM282" s="24" t="s">
        <v>1325</v>
      </c>
    </row>
    <row r="283" spans="2:65" s="1" customFormat="1">
      <c r="B283" s="42"/>
      <c r="C283" s="64"/>
      <c r="D283" s="220" t="s">
        <v>884</v>
      </c>
      <c r="E283" s="64"/>
      <c r="F283" s="230" t="s">
        <v>1326</v>
      </c>
      <c r="G283" s="64"/>
      <c r="H283" s="64"/>
      <c r="I283" s="171"/>
      <c r="J283" s="64"/>
      <c r="K283" s="64"/>
      <c r="L283" s="62"/>
      <c r="M283" s="217"/>
      <c r="N283" s="43"/>
      <c r="O283" s="43"/>
      <c r="P283" s="43"/>
      <c r="Q283" s="43"/>
      <c r="R283" s="43"/>
      <c r="S283" s="43"/>
      <c r="T283" s="79"/>
      <c r="AT283" s="24" t="s">
        <v>884</v>
      </c>
      <c r="AU283" s="24" t="s">
        <v>812</v>
      </c>
    </row>
    <row r="284" spans="2:65" s="1" customFormat="1" ht="22.5" customHeight="1">
      <c r="B284" s="42"/>
      <c r="C284" s="232" t="s">
        <v>1138</v>
      </c>
      <c r="D284" s="232" t="s">
        <v>902</v>
      </c>
      <c r="E284" s="233" t="s">
        <v>1327</v>
      </c>
      <c r="F284" s="234" t="s">
        <v>1328</v>
      </c>
      <c r="G284" s="235" t="s">
        <v>909</v>
      </c>
      <c r="H284" s="236">
        <v>2</v>
      </c>
      <c r="I284" s="237"/>
      <c r="J284" s="238">
        <f>ROUND(I284*H284,2)</f>
        <v>0</v>
      </c>
      <c r="K284" s="234" t="s">
        <v>801</v>
      </c>
      <c r="L284" s="239"/>
      <c r="M284" s="240" t="s">
        <v>801</v>
      </c>
      <c r="N284" s="241" t="s">
        <v>773</v>
      </c>
      <c r="O284" s="43"/>
      <c r="P284" s="212">
        <f>O284*H284</f>
        <v>0</v>
      </c>
      <c r="Q284" s="212">
        <v>0</v>
      </c>
      <c r="R284" s="212">
        <f>Q284*H284</f>
        <v>0</v>
      </c>
      <c r="S284" s="212">
        <v>0</v>
      </c>
      <c r="T284" s="213">
        <f>S284*H284</f>
        <v>0</v>
      </c>
      <c r="AR284" s="24" t="s">
        <v>1026</v>
      </c>
      <c r="AT284" s="24" t="s">
        <v>902</v>
      </c>
      <c r="AU284" s="24" t="s">
        <v>812</v>
      </c>
      <c r="AY284" s="24" t="s">
        <v>874</v>
      </c>
      <c r="BE284" s="214">
        <f>IF(N284="základní",J284,0)</f>
        <v>0</v>
      </c>
      <c r="BF284" s="214">
        <f>IF(N284="snížená",J284,0)</f>
        <v>0</v>
      </c>
      <c r="BG284" s="214">
        <f>IF(N284="zákl. přenesená",J284,0)</f>
        <v>0</v>
      </c>
      <c r="BH284" s="214">
        <f>IF(N284="sníž. přenesená",J284,0)</f>
        <v>0</v>
      </c>
      <c r="BI284" s="214">
        <f>IF(N284="nulová",J284,0)</f>
        <v>0</v>
      </c>
      <c r="BJ284" s="24" t="s">
        <v>810</v>
      </c>
      <c r="BK284" s="214">
        <f>ROUND(I284*H284,2)</f>
        <v>0</v>
      </c>
      <c r="BL284" s="24" t="s">
        <v>967</v>
      </c>
      <c r="BM284" s="24" t="s">
        <v>1329</v>
      </c>
    </row>
    <row r="285" spans="2:65" s="1" customFormat="1">
      <c r="B285" s="42"/>
      <c r="C285" s="64"/>
      <c r="D285" s="220" t="s">
        <v>884</v>
      </c>
      <c r="E285" s="64"/>
      <c r="F285" s="230" t="s">
        <v>1330</v>
      </c>
      <c r="G285" s="64"/>
      <c r="H285" s="64"/>
      <c r="I285" s="171"/>
      <c r="J285" s="64"/>
      <c r="K285" s="64"/>
      <c r="L285" s="62"/>
      <c r="M285" s="217"/>
      <c r="N285" s="43"/>
      <c r="O285" s="43"/>
      <c r="P285" s="43"/>
      <c r="Q285" s="43"/>
      <c r="R285" s="43"/>
      <c r="S285" s="43"/>
      <c r="T285" s="79"/>
      <c r="AT285" s="24" t="s">
        <v>884</v>
      </c>
      <c r="AU285" s="24" t="s">
        <v>812</v>
      </c>
    </row>
    <row r="286" spans="2:65" s="1" customFormat="1" ht="22.5" customHeight="1">
      <c r="B286" s="42"/>
      <c r="C286" s="203" t="s">
        <v>1142</v>
      </c>
      <c r="D286" s="203" t="s">
        <v>877</v>
      </c>
      <c r="E286" s="204" t="s">
        <v>1331</v>
      </c>
      <c r="F286" s="205" t="s">
        <v>1332</v>
      </c>
      <c r="G286" s="206" t="s">
        <v>1789</v>
      </c>
      <c r="H286" s="207">
        <v>6</v>
      </c>
      <c r="I286" s="208"/>
      <c r="J286" s="209">
        <f>ROUND(I286*H286,2)</f>
        <v>0</v>
      </c>
      <c r="K286" s="205" t="s">
        <v>801</v>
      </c>
      <c r="L286" s="62"/>
      <c r="M286" s="210" t="s">
        <v>801</v>
      </c>
      <c r="N286" s="211" t="s">
        <v>773</v>
      </c>
      <c r="O286" s="43"/>
      <c r="P286" s="212">
        <f>O286*H286</f>
        <v>0</v>
      </c>
      <c r="Q286" s="212">
        <v>0</v>
      </c>
      <c r="R286" s="212">
        <f>Q286*H286</f>
        <v>0</v>
      </c>
      <c r="S286" s="212">
        <v>0</v>
      </c>
      <c r="T286" s="213">
        <f>S286*H286</f>
        <v>0</v>
      </c>
      <c r="AR286" s="24" t="s">
        <v>967</v>
      </c>
      <c r="AT286" s="24" t="s">
        <v>877</v>
      </c>
      <c r="AU286" s="24" t="s">
        <v>812</v>
      </c>
      <c r="AY286" s="24" t="s">
        <v>874</v>
      </c>
      <c r="BE286" s="214">
        <f>IF(N286="základní",J286,0)</f>
        <v>0</v>
      </c>
      <c r="BF286" s="214">
        <f>IF(N286="snížená",J286,0)</f>
        <v>0</v>
      </c>
      <c r="BG286" s="214">
        <f>IF(N286="zákl. přenesená",J286,0)</f>
        <v>0</v>
      </c>
      <c r="BH286" s="214">
        <f>IF(N286="sníž. přenesená",J286,0)</f>
        <v>0</v>
      </c>
      <c r="BI286" s="214">
        <f>IF(N286="nulová",J286,0)</f>
        <v>0</v>
      </c>
      <c r="BJ286" s="24" t="s">
        <v>810</v>
      </c>
      <c r="BK286" s="214">
        <f>ROUND(I286*H286,2)</f>
        <v>0</v>
      </c>
      <c r="BL286" s="24" t="s">
        <v>967</v>
      </c>
      <c r="BM286" s="24" t="s">
        <v>1333</v>
      </c>
    </row>
    <row r="287" spans="2:65" s="1" customFormat="1">
      <c r="B287" s="42"/>
      <c r="C287" s="64"/>
      <c r="D287" s="215" t="s">
        <v>884</v>
      </c>
      <c r="E287" s="64"/>
      <c r="F287" s="216" t="s">
        <v>1332</v>
      </c>
      <c r="G287" s="64"/>
      <c r="H287" s="64"/>
      <c r="I287" s="171"/>
      <c r="J287" s="64"/>
      <c r="K287" s="64"/>
      <c r="L287" s="62"/>
      <c r="M287" s="217"/>
      <c r="N287" s="43"/>
      <c r="O287" s="43"/>
      <c r="P287" s="43"/>
      <c r="Q287" s="43"/>
      <c r="R287" s="43"/>
      <c r="S287" s="43"/>
      <c r="T287" s="79"/>
      <c r="AT287" s="24" t="s">
        <v>884</v>
      </c>
      <c r="AU287" s="24" t="s">
        <v>812</v>
      </c>
    </row>
    <row r="288" spans="2:65" s="1" customFormat="1" ht="27">
      <c r="B288" s="42"/>
      <c r="C288" s="64"/>
      <c r="D288" s="215" t="s">
        <v>913</v>
      </c>
      <c r="E288" s="64"/>
      <c r="F288" s="231" t="s">
        <v>559</v>
      </c>
      <c r="G288" s="64"/>
      <c r="H288" s="64"/>
      <c r="I288" s="171"/>
      <c r="J288" s="64"/>
      <c r="K288" s="64"/>
      <c r="L288" s="62"/>
      <c r="M288" s="217"/>
      <c r="N288" s="43"/>
      <c r="O288" s="43"/>
      <c r="P288" s="43"/>
      <c r="Q288" s="43"/>
      <c r="R288" s="43"/>
      <c r="S288" s="43"/>
      <c r="T288" s="79"/>
      <c r="AT288" s="24" t="s">
        <v>913</v>
      </c>
      <c r="AU288" s="24" t="s">
        <v>812</v>
      </c>
    </row>
    <row r="289" spans="2:65" s="12" customFormat="1">
      <c r="B289" s="218"/>
      <c r="C289" s="219"/>
      <c r="D289" s="220" t="s">
        <v>886</v>
      </c>
      <c r="E289" s="221" t="s">
        <v>801</v>
      </c>
      <c r="F289" s="222" t="s">
        <v>916</v>
      </c>
      <c r="G289" s="219"/>
      <c r="H289" s="223">
        <v>6</v>
      </c>
      <c r="I289" s="224"/>
      <c r="J289" s="219"/>
      <c r="K289" s="219"/>
      <c r="L289" s="225"/>
      <c r="M289" s="226"/>
      <c r="N289" s="227"/>
      <c r="O289" s="227"/>
      <c r="P289" s="227"/>
      <c r="Q289" s="227"/>
      <c r="R289" s="227"/>
      <c r="S289" s="227"/>
      <c r="T289" s="228"/>
      <c r="AT289" s="229" t="s">
        <v>886</v>
      </c>
      <c r="AU289" s="229" t="s">
        <v>812</v>
      </c>
      <c r="AV289" s="12" t="s">
        <v>812</v>
      </c>
      <c r="AW289" s="12" t="s">
        <v>765</v>
      </c>
      <c r="AX289" s="12" t="s">
        <v>810</v>
      </c>
      <c r="AY289" s="229" t="s">
        <v>874</v>
      </c>
    </row>
    <row r="290" spans="2:65" s="1" customFormat="1" ht="22.5" customHeight="1">
      <c r="B290" s="42"/>
      <c r="C290" s="203" t="s">
        <v>1146</v>
      </c>
      <c r="D290" s="203" t="s">
        <v>877</v>
      </c>
      <c r="E290" s="204" t="s">
        <v>1334</v>
      </c>
      <c r="F290" s="205" t="s">
        <v>596</v>
      </c>
      <c r="G290" s="206" t="s">
        <v>505</v>
      </c>
      <c r="H290" s="276"/>
      <c r="I290" s="208"/>
      <c r="J290" s="209">
        <f>ROUND(I290*H290,2)</f>
        <v>0</v>
      </c>
      <c r="K290" s="205" t="s">
        <v>801</v>
      </c>
      <c r="L290" s="62"/>
      <c r="M290" s="210" t="s">
        <v>801</v>
      </c>
      <c r="N290" s="211" t="s">
        <v>773</v>
      </c>
      <c r="O290" s="43"/>
      <c r="P290" s="212">
        <f>O290*H290</f>
        <v>0</v>
      </c>
      <c r="Q290" s="212">
        <v>0</v>
      </c>
      <c r="R290" s="212">
        <f>Q290*H290</f>
        <v>0</v>
      </c>
      <c r="S290" s="212">
        <v>0</v>
      </c>
      <c r="T290" s="213">
        <f>S290*H290</f>
        <v>0</v>
      </c>
      <c r="AR290" s="24" t="s">
        <v>967</v>
      </c>
      <c r="AT290" s="24" t="s">
        <v>877</v>
      </c>
      <c r="AU290" s="24" t="s">
        <v>812</v>
      </c>
      <c r="AY290" s="24" t="s">
        <v>874</v>
      </c>
      <c r="BE290" s="214">
        <f>IF(N290="základní",J290,0)</f>
        <v>0</v>
      </c>
      <c r="BF290" s="214">
        <f>IF(N290="snížená",J290,0)</f>
        <v>0</v>
      </c>
      <c r="BG290" s="214">
        <f>IF(N290="zákl. přenesená",J290,0)</f>
        <v>0</v>
      </c>
      <c r="BH290" s="214">
        <f>IF(N290="sníž. přenesená",J290,0)</f>
        <v>0</v>
      </c>
      <c r="BI290" s="214">
        <f>IF(N290="nulová",J290,0)</f>
        <v>0</v>
      </c>
      <c r="BJ290" s="24" t="s">
        <v>810</v>
      </c>
      <c r="BK290" s="214">
        <f>ROUND(I290*H290,2)</f>
        <v>0</v>
      </c>
      <c r="BL290" s="24" t="s">
        <v>967</v>
      </c>
      <c r="BM290" s="24" t="s">
        <v>1335</v>
      </c>
    </row>
    <row r="291" spans="2:65" s="1" customFormat="1" ht="27">
      <c r="B291" s="42"/>
      <c r="C291" s="64"/>
      <c r="D291" s="215" t="s">
        <v>884</v>
      </c>
      <c r="E291" s="64"/>
      <c r="F291" s="216" t="s">
        <v>598</v>
      </c>
      <c r="G291" s="64"/>
      <c r="H291" s="64"/>
      <c r="I291" s="171"/>
      <c r="J291" s="64"/>
      <c r="K291" s="64"/>
      <c r="L291" s="62"/>
      <c r="M291" s="217"/>
      <c r="N291" s="43"/>
      <c r="O291" s="43"/>
      <c r="P291" s="43"/>
      <c r="Q291" s="43"/>
      <c r="R291" s="43"/>
      <c r="S291" s="43"/>
      <c r="T291" s="79"/>
      <c r="AT291" s="24" t="s">
        <v>884</v>
      </c>
      <c r="AU291" s="24" t="s">
        <v>812</v>
      </c>
    </row>
    <row r="292" spans="2:65" s="11" customFormat="1" ht="29.85" customHeight="1">
      <c r="B292" s="186"/>
      <c r="C292" s="187"/>
      <c r="D292" s="200" t="s">
        <v>802</v>
      </c>
      <c r="E292" s="201" t="s">
        <v>1336</v>
      </c>
      <c r="F292" s="201" t="s">
        <v>1337</v>
      </c>
      <c r="G292" s="187"/>
      <c r="H292" s="187"/>
      <c r="I292" s="190"/>
      <c r="J292" s="202">
        <f>BK292</f>
        <v>0</v>
      </c>
      <c r="K292" s="187"/>
      <c r="L292" s="192"/>
      <c r="M292" s="193"/>
      <c r="N292" s="194"/>
      <c r="O292" s="194"/>
      <c r="P292" s="195">
        <f>SUM(P293:P306)</f>
        <v>0</v>
      </c>
      <c r="Q292" s="194"/>
      <c r="R292" s="195">
        <f>SUM(R293:R306)</f>
        <v>0</v>
      </c>
      <c r="S292" s="194"/>
      <c r="T292" s="196">
        <f>SUM(T293:T306)</f>
        <v>0.28799999999999998</v>
      </c>
      <c r="AR292" s="197" t="s">
        <v>812</v>
      </c>
      <c r="AT292" s="198" t="s">
        <v>802</v>
      </c>
      <c r="AU292" s="198" t="s">
        <v>810</v>
      </c>
      <c r="AY292" s="197" t="s">
        <v>874</v>
      </c>
      <c r="BK292" s="199">
        <f>SUM(BK293:BK306)</f>
        <v>0</v>
      </c>
    </row>
    <row r="293" spans="2:65" s="1" customFormat="1" ht="22.5" customHeight="1">
      <c r="B293" s="42"/>
      <c r="C293" s="203" t="s">
        <v>1149</v>
      </c>
      <c r="D293" s="203" t="s">
        <v>877</v>
      </c>
      <c r="E293" s="204" t="s">
        <v>1338</v>
      </c>
      <c r="F293" s="205" t="s">
        <v>1339</v>
      </c>
      <c r="G293" s="206" t="s">
        <v>114</v>
      </c>
      <c r="H293" s="207">
        <v>8</v>
      </c>
      <c r="I293" s="208"/>
      <c r="J293" s="209">
        <f>ROUND(I293*H293,2)</f>
        <v>0</v>
      </c>
      <c r="K293" s="205" t="s">
        <v>881</v>
      </c>
      <c r="L293" s="62"/>
      <c r="M293" s="210" t="s">
        <v>801</v>
      </c>
      <c r="N293" s="211" t="s">
        <v>773</v>
      </c>
      <c r="O293" s="43"/>
      <c r="P293" s="212">
        <f>O293*H293</f>
        <v>0</v>
      </c>
      <c r="Q293" s="212">
        <v>0</v>
      </c>
      <c r="R293" s="212">
        <f>Q293*H293</f>
        <v>0</v>
      </c>
      <c r="S293" s="212">
        <v>3.5999999999999997E-2</v>
      </c>
      <c r="T293" s="213">
        <f>S293*H293</f>
        <v>0.28799999999999998</v>
      </c>
      <c r="AR293" s="24" t="s">
        <v>967</v>
      </c>
      <c r="AT293" s="24" t="s">
        <v>877</v>
      </c>
      <c r="AU293" s="24" t="s">
        <v>812</v>
      </c>
      <c r="AY293" s="24" t="s">
        <v>874</v>
      </c>
      <c r="BE293" s="214">
        <f>IF(N293="základní",J293,0)</f>
        <v>0</v>
      </c>
      <c r="BF293" s="214">
        <f>IF(N293="snížená",J293,0)</f>
        <v>0</v>
      </c>
      <c r="BG293" s="214">
        <f>IF(N293="zákl. přenesená",J293,0)</f>
        <v>0</v>
      </c>
      <c r="BH293" s="214">
        <f>IF(N293="sníž. přenesená",J293,0)</f>
        <v>0</v>
      </c>
      <c r="BI293" s="214">
        <f>IF(N293="nulová",J293,0)</f>
        <v>0</v>
      </c>
      <c r="BJ293" s="24" t="s">
        <v>810</v>
      </c>
      <c r="BK293" s="214">
        <f>ROUND(I293*H293,2)</f>
        <v>0</v>
      </c>
      <c r="BL293" s="24" t="s">
        <v>967</v>
      </c>
      <c r="BM293" s="24" t="s">
        <v>1340</v>
      </c>
    </row>
    <row r="294" spans="2:65" s="1" customFormat="1">
      <c r="B294" s="42"/>
      <c r="C294" s="64"/>
      <c r="D294" s="215" t="s">
        <v>884</v>
      </c>
      <c r="E294" s="64"/>
      <c r="F294" s="216" t="s">
        <v>1341</v>
      </c>
      <c r="G294" s="64"/>
      <c r="H294" s="64"/>
      <c r="I294" s="171"/>
      <c r="J294" s="64"/>
      <c r="K294" s="64"/>
      <c r="L294" s="62"/>
      <c r="M294" s="217"/>
      <c r="N294" s="43"/>
      <c r="O294" s="43"/>
      <c r="P294" s="43"/>
      <c r="Q294" s="43"/>
      <c r="R294" s="43"/>
      <c r="S294" s="43"/>
      <c r="T294" s="79"/>
      <c r="AT294" s="24" t="s">
        <v>884</v>
      </c>
      <c r="AU294" s="24" t="s">
        <v>812</v>
      </c>
    </row>
    <row r="295" spans="2:65" s="1" customFormat="1" ht="27">
      <c r="B295" s="42"/>
      <c r="C295" s="64"/>
      <c r="D295" s="215" t="s">
        <v>913</v>
      </c>
      <c r="E295" s="64"/>
      <c r="F295" s="231" t="s">
        <v>559</v>
      </c>
      <c r="G295" s="64"/>
      <c r="H295" s="64"/>
      <c r="I295" s="171"/>
      <c r="J295" s="64"/>
      <c r="K295" s="64"/>
      <c r="L295" s="62"/>
      <c r="M295" s="217"/>
      <c r="N295" s="43"/>
      <c r="O295" s="43"/>
      <c r="P295" s="43"/>
      <c r="Q295" s="43"/>
      <c r="R295" s="43"/>
      <c r="S295" s="43"/>
      <c r="T295" s="79"/>
      <c r="AT295" s="24" t="s">
        <v>913</v>
      </c>
      <c r="AU295" s="24" t="s">
        <v>812</v>
      </c>
    </row>
    <row r="296" spans="2:65" s="12" customFormat="1">
      <c r="B296" s="218"/>
      <c r="C296" s="219"/>
      <c r="D296" s="220" t="s">
        <v>886</v>
      </c>
      <c r="E296" s="221" t="s">
        <v>801</v>
      </c>
      <c r="F296" s="222" t="s">
        <v>929</v>
      </c>
      <c r="G296" s="219"/>
      <c r="H296" s="223">
        <v>8</v>
      </c>
      <c r="I296" s="224"/>
      <c r="J296" s="219"/>
      <c r="K296" s="219"/>
      <c r="L296" s="225"/>
      <c r="M296" s="226"/>
      <c r="N296" s="227"/>
      <c r="O296" s="227"/>
      <c r="P296" s="227"/>
      <c r="Q296" s="227"/>
      <c r="R296" s="227"/>
      <c r="S296" s="227"/>
      <c r="T296" s="228"/>
      <c r="AT296" s="229" t="s">
        <v>886</v>
      </c>
      <c r="AU296" s="229" t="s">
        <v>812</v>
      </c>
      <c r="AV296" s="12" t="s">
        <v>812</v>
      </c>
      <c r="AW296" s="12" t="s">
        <v>765</v>
      </c>
      <c r="AX296" s="12" t="s">
        <v>810</v>
      </c>
      <c r="AY296" s="229" t="s">
        <v>874</v>
      </c>
    </row>
    <row r="297" spans="2:65" s="1" customFormat="1" ht="22.5" customHeight="1">
      <c r="B297" s="42"/>
      <c r="C297" s="203" t="s">
        <v>1152</v>
      </c>
      <c r="D297" s="203" t="s">
        <v>877</v>
      </c>
      <c r="E297" s="204" t="s">
        <v>1342</v>
      </c>
      <c r="F297" s="205" t="s">
        <v>1343</v>
      </c>
      <c r="G297" s="206" t="s">
        <v>114</v>
      </c>
      <c r="H297" s="207">
        <v>4</v>
      </c>
      <c r="I297" s="208"/>
      <c r="J297" s="209">
        <f>ROUND(I297*H297,2)</f>
        <v>0</v>
      </c>
      <c r="K297" s="205" t="s">
        <v>801</v>
      </c>
      <c r="L297" s="62"/>
      <c r="M297" s="210" t="s">
        <v>801</v>
      </c>
      <c r="N297" s="211" t="s">
        <v>773</v>
      </c>
      <c r="O297" s="43"/>
      <c r="P297" s="212">
        <f>O297*H297</f>
        <v>0</v>
      </c>
      <c r="Q297" s="212">
        <v>0</v>
      </c>
      <c r="R297" s="212">
        <f>Q297*H297</f>
        <v>0</v>
      </c>
      <c r="S297" s="212">
        <v>0</v>
      </c>
      <c r="T297" s="213">
        <f>S297*H297</f>
        <v>0</v>
      </c>
      <c r="AR297" s="24" t="s">
        <v>967</v>
      </c>
      <c r="AT297" s="24" t="s">
        <v>877</v>
      </c>
      <c r="AU297" s="24" t="s">
        <v>812</v>
      </c>
      <c r="AY297" s="24" t="s">
        <v>874</v>
      </c>
      <c r="BE297" s="214">
        <f>IF(N297="základní",J297,0)</f>
        <v>0</v>
      </c>
      <c r="BF297" s="214">
        <f>IF(N297="snížená",J297,0)</f>
        <v>0</v>
      </c>
      <c r="BG297" s="214">
        <f>IF(N297="zákl. přenesená",J297,0)</f>
        <v>0</v>
      </c>
      <c r="BH297" s="214">
        <f>IF(N297="sníž. přenesená",J297,0)</f>
        <v>0</v>
      </c>
      <c r="BI297" s="214">
        <f>IF(N297="nulová",J297,0)</f>
        <v>0</v>
      </c>
      <c r="BJ297" s="24" t="s">
        <v>810</v>
      </c>
      <c r="BK297" s="214">
        <f>ROUND(I297*H297,2)</f>
        <v>0</v>
      </c>
      <c r="BL297" s="24" t="s">
        <v>967</v>
      </c>
      <c r="BM297" s="24" t="s">
        <v>1344</v>
      </c>
    </row>
    <row r="298" spans="2:65" s="1" customFormat="1">
      <c r="B298" s="42"/>
      <c r="C298" s="64"/>
      <c r="D298" s="215" t="s">
        <v>884</v>
      </c>
      <c r="E298" s="64"/>
      <c r="F298" s="216" t="s">
        <v>1341</v>
      </c>
      <c r="G298" s="64"/>
      <c r="H298" s="64"/>
      <c r="I298" s="171"/>
      <c r="J298" s="64"/>
      <c r="K298" s="64"/>
      <c r="L298" s="62"/>
      <c r="M298" s="217"/>
      <c r="N298" s="43"/>
      <c r="O298" s="43"/>
      <c r="P298" s="43"/>
      <c r="Q298" s="43"/>
      <c r="R298" s="43"/>
      <c r="S298" s="43"/>
      <c r="T298" s="79"/>
      <c r="AT298" s="24" t="s">
        <v>884</v>
      </c>
      <c r="AU298" s="24" t="s">
        <v>812</v>
      </c>
    </row>
    <row r="299" spans="2:65" s="1" customFormat="1" ht="27">
      <c r="B299" s="42"/>
      <c r="C299" s="64"/>
      <c r="D299" s="215" t="s">
        <v>913</v>
      </c>
      <c r="E299" s="64"/>
      <c r="F299" s="231" t="s">
        <v>559</v>
      </c>
      <c r="G299" s="64"/>
      <c r="H299" s="64"/>
      <c r="I299" s="171"/>
      <c r="J299" s="64"/>
      <c r="K299" s="64"/>
      <c r="L299" s="62"/>
      <c r="M299" s="217"/>
      <c r="N299" s="43"/>
      <c r="O299" s="43"/>
      <c r="P299" s="43"/>
      <c r="Q299" s="43"/>
      <c r="R299" s="43"/>
      <c r="S299" s="43"/>
      <c r="T299" s="79"/>
      <c r="AT299" s="24" t="s">
        <v>913</v>
      </c>
      <c r="AU299" s="24" t="s">
        <v>812</v>
      </c>
    </row>
    <row r="300" spans="2:65" s="12" customFormat="1">
      <c r="B300" s="218"/>
      <c r="C300" s="219"/>
      <c r="D300" s="220" t="s">
        <v>886</v>
      </c>
      <c r="E300" s="221" t="s">
        <v>801</v>
      </c>
      <c r="F300" s="222" t="s">
        <v>882</v>
      </c>
      <c r="G300" s="219"/>
      <c r="H300" s="223">
        <v>4</v>
      </c>
      <c r="I300" s="224"/>
      <c r="J300" s="219"/>
      <c r="K300" s="219"/>
      <c r="L300" s="225"/>
      <c r="M300" s="226"/>
      <c r="N300" s="227"/>
      <c r="O300" s="227"/>
      <c r="P300" s="227"/>
      <c r="Q300" s="227"/>
      <c r="R300" s="227"/>
      <c r="S300" s="227"/>
      <c r="T300" s="228"/>
      <c r="AT300" s="229" t="s">
        <v>886</v>
      </c>
      <c r="AU300" s="229" t="s">
        <v>812</v>
      </c>
      <c r="AV300" s="12" t="s">
        <v>812</v>
      </c>
      <c r="AW300" s="12" t="s">
        <v>765</v>
      </c>
      <c r="AX300" s="12" t="s">
        <v>810</v>
      </c>
      <c r="AY300" s="229" t="s">
        <v>874</v>
      </c>
    </row>
    <row r="301" spans="2:65" s="1" customFormat="1" ht="22.5" customHeight="1">
      <c r="B301" s="42"/>
      <c r="C301" s="203" t="s">
        <v>1155</v>
      </c>
      <c r="D301" s="203" t="s">
        <v>877</v>
      </c>
      <c r="E301" s="204" t="s">
        <v>1345</v>
      </c>
      <c r="F301" s="205" t="s">
        <v>1346</v>
      </c>
      <c r="G301" s="206" t="s">
        <v>603</v>
      </c>
      <c r="H301" s="207">
        <v>2</v>
      </c>
      <c r="I301" s="208"/>
      <c r="J301" s="209">
        <f>ROUND(I301*H301,2)</f>
        <v>0</v>
      </c>
      <c r="K301" s="205" t="s">
        <v>801</v>
      </c>
      <c r="L301" s="62"/>
      <c r="M301" s="210" t="s">
        <v>801</v>
      </c>
      <c r="N301" s="211" t="s">
        <v>773</v>
      </c>
      <c r="O301" s="43"/>
      <c r="P301" s="212">
        <f>O301*H301</f>
        <v>0</v>
      </c>
      <c r="Q301" s="212">
        <v>0</v>
      </c>
      <c r="R301" s="212">
        <f>Q301*H301</f>
        <v>0</v>
      </c>
      <c r="S301" s="212">
        <v>0</v>
      </c>
      <c r="T301" s="213">
        <f>S301*H301</f>
        <v>0</v>
      </c>
      <c r="AR301" s="24" t="s">
        <v>967</v>
      </c>
      <c r="AT301" s="24" t="s">
        <v>877</v>
      </c>
      <c r="AU301" s="24" t="s">
        <v>812</v>
      </c>
      <c r="AY301" s="24" t="s">
        <v>874</v>
      </c>
      <c r="BE301" s="214">
        <f>IF(N301="základní",J301,0)</f>
        <v>0</v>
      </c>
      <c r="BF301" s="214">
        <f>IF(N301="snížená",J301,0)</f>
        <v>0</v>
      </c>
      <c r="BG301" s="214">
        <f>IF(N301="zákl. přenesená",J301,0)</f>
        <v>0</v>
      </c>
      <c r="BH301" s="214">
        <f>IF(N301="sníž. přenesená",J301,0)</f>
        <v>0</v>
      </c>
      <c r="BI301" s="214">
        <f>IF(N301="nulová",J301,0)</f>
        <v>0</v>
      </c>
      <c r="BJ301" s="24" t="s">
        <v>810</v>
      </c>
      <c r="BK301" s="214">
        <f>ROUND(I301*H301,2)</f>
        <v>0</v>
      </c>
      <c r="BL301" s="24" t="s">
        <v>967</v>
      </c>
      <c r="BM301" s="24" t="s">
        <v>1347</v>
      </c>
    </row>
    <row r="302" spans="2:65" s="1" customFormat="1">
      <c r="B302" s="42"/>
      <c r="C302" s="64"/>
      <c r="D302" s="215" t="s">
        <v>884</v>
      </c>
      <c r="E302" s="64"/>
      <c r="F302" s="216" t="s">
        <v>1346</v>
      </c>
      <c r="G302" s="64"/>
      <c r="H302" s="64"/>
      <c r="I302" s="171"/>
      <c r="J302" s="64"/>
      <c r="K302" s="64"/>
      <c r="L302" s="62"/>
      <c r="M302" s="217"/>
      <c r="N302" s="43"/>
      <c r="O302" s="43"/>
      <c r="P302" s="43"/>
      <c r="Q302" s="43"/>
      <c r="R302" s="43"/>
      <c r="S302" s="43"/>
      <c r="T302" s="79"/>
      <c r="AT302" s="24" t="s">
        <v>884</v>
      </c>
      <c r="AU302" s="24" t="s">
        <v>812</v>
      </c>
    </row>
    <row r="303" spans="2:65" s="1" customFormat="1" ht="27">
      <c r="B303" s="42"/>
      <c r="C303" s="64"/>
      <c r="D303" s="215" t="s">
        <v>913</v>
      </c>
      <c r="E303" s="64"/>
      <c r="F303" s="231" t="s">
        <v>559</v>
      </c>
      <c r="G303" s="64"/>
      <c r="H303" s="64"/>
      <c r="I303" s="171"/>
      <c r="J303" s="64"/>
      <c r="K303" s="64"/>
      <c r="L303" s="62"/>
      <c r="M303" s="217"/>
      <c r="N303" s="43"/>
      <c r="O303" s="43"/>
      <c r="P303" s="43"/>
      <c r="Q303" s="43"/>
      <c r="R303" s="43"/>
      <c r="S303" s="43"/>
      <c r="T303" s="79"/>
      <c r="AT303" s="24" t="s">
        <v>913</v>
      </c>
      <c r="AU303" s="24" t="s">
        <v>812</v>
      </c>
    </row>
    <row r="304" spans="2:65" s="12" customFormat="1">
      <c r="B304" s="218"/>
      <c r="C304" s="219"/>
      <c r="D304" s="220" t="s">
        <v>886</v>
      </c>
      <c r="E304" s="221" t="s">
        <v>801</v>
      </c>
      <c r="F304" s="222" t="s">
        <v>812</v>
      </c>
      <c r="G304" s="219"/>
      <c r="H304" s="223">
        <v>2</v>
      </c>
      <c r="I304" s="224"/>
      <c r="J304" s="219"/>
      <c r="K304" s="219"/>
      <c r="L304" s="225"/>
      <c r="M304" s="226"/>
      <c r="N304" s="227"/>
      <c r="O304" s="227"/>
      <c r="P304" s="227"/>
      <c r="Q304" s="227"/>
      <c r="R304" s="227"/>
      <c r="S304" s="227"/>
      <c r="T304" s="228"/>
      <c r="AT304" s="229" t="s">
        <v>886</v>
      </c>
      <c r="AU304" s="229" t="s">
        <v>812</v>
      </c>
      <c r="AV304" s="12" t="s">
        <v>812</v>
      </c>
      <c r="AW304" s="12" t="s">
        <v>765</v>
      </c>
      <c r="AX304" s="12" t="s">
        <v>810</v>
      </c>
      <c r="AY304" s="229" t="s">
        <v>874</v>
      </c>
    </row>
    <row r="305" spans="2:65" s="1" customFormat="1" ht="22.5" customHeight="1">
      <c r="B305" s="42"/>
      <c r="C305" s="203" t="s">
        <v>1158</v>
      </c>
      <c r="D305" s="203" t="s">
        <v>877</v>
      </c>
      <c r="E305" s="204" t="s">
        <v>1348</v>
      </c>
      <c r="F305" s="205" t="s">
        <v>596</v>
      </c>
      <c r="G305" s="206" t="s">
        <v>505</v>
      </c>
      <c r="H305" s="276"/>
      <c r="I305" s="208"/>
      <c r="J305" s="209">
        <f>ROUND(I305*H305,2)</f>
        <v>0</v>
      </c>
      <c r="K305" s="205" t="s">
        <v>801</v>
      </c>
      <c r="L305" s="62"/>
      <c r="M305" s="210" t="s">
        <v>801</v>
      </c>
      <c r="N305" s="211" t="s">
        <v>773</v>
      </c>
      <c r="O305" s="43"/>
      <c r="P305" s="212">
        <f>O305*H305</f>
        <v>0</v>
      </c>
      <c r="Q305" s="212">
        <v>0</v>
      </c>
      <c r="R305" s="212">
        <f>Q305*H305</f>
        <v>0</v>
      </c>
      <c r="S305" s="212">
        <v>0</v>
      </c>
      <c r="T305" s="213">
        <f>S305*H305</f>
        <v>0</v>
      </c>
      <c r="AR305" s="24" t="s">
        <v>967</v>
      </c>
      <c r="AT305" s="24" t="s">
        <v>877</v>
      </c>
      <c r="AU305" s="24" t="s">
        <v>812</v>
      </c>
      <c r="AY305" s="24" t="s">
        <v>874</v>
      </c>
      <c r="BE305" s="214">
        <f>IF(N305="základní",J305,0)</f>
        <v>0</v>
      </c>
      <c r="BF305" s="214">
        <f>IF(N305="snížená",J305,0)</f>
        <v>0</v>
      </c>
      <c r="BG305" s="214">
        <f>IF(N305="zákl. přenesená",J305,0)</f>
        <v>0</v>
      </c>
      <c r="BH305" s="214">
        <f>IF(N305="sníž. přenesená",J305,0)</f>
        <v>0</v>
      </c>
      <c r="BI305" s="214">
        <f>IF(N305="nulová",J305,0)</f>
        <v>0</v>
      </c>
      <c r="BJ305" s="24" t="s">
        <v>810</v>
      </c>
      <c r="BK305" s="214">
        <f>ROUND(I305*H305,2)</f>
        <v>0</v>
      </c>
      <c r="BL305" s="24" t="s">
        <v>967</v>
      </c>
      <c r="BM305" s="24" t="s">
        <v>1349</v>
      </c>
    </row>
    <row r="306" spans="2:65" s="1" customFormat="1" ht="27">
      <c r="B306" s="42"/>
      <c r="C306" s="64"/>
      <c r="D306" s="215" t="s">
        <v>884</v>
      </c>
      <c r="E306" s="64"/>
      <c r="F306" s="216" t="s">
        <v>598</v>
      </c>
      <c r="G306" s="64"/>
      <c r="H306" s="64"/>
      <c r="I306" s="171"/>
      <c r="J306" s="64"/>
      <c r="K306" s="64"/>
      <c r="L306" s="62"/>
      <c r="M306" s="251"/>
      <c r="N306" s="252"/>
      <c r="O306" s="252"/>
      <c r="P306" s="252"/>
      <c r="Q306" s="252"/>
      <c r="R306" s="252"/>
      <c r="S306" s="252"/>
      <c r="T306" s="253"/>
      <c r="AT306" s="24" t="s">
        <v>884</v>
      </c>
      <c r="AU306" s="24" t="s">
        <v>812</v>
      </c>
    </row>
    <row r="307" spans="2:65" s="1" customFormat="1" ht="6.95" customHeight="1">
      <c r="B307" s="57"/>
      <c r="C307" s="58"/>
      <c r="D307" s="58"/>
      <c r="E307" s="58"/>
      <c r="F307" s="58"/>
      <c r="G307" s="58"/>
      <c r="H307" s="58"/>
      <c r="I307" s="146"/>
      <c r="J307" s="58"/>
      <c r="K307" s="58"/>
      <c r="L307" s="62"/>
    </row>
  </sheetData>
  <sheetProtection password="CC35" sheet="1" objects="1" scenarios="1" formatCells="0" formatColumns="0" formatRows="0" sort="0" autoFilter="0"/>
  <autoFilter ref="C90:K306"/>
  <mergeCells count="12">
    <mergeCell ref="E47:H47"/>
    <mergeCell ref="E79:H79"/>
    <mergeCell ref="G1:H1"/>
    <mergeCell ref="L2:V2"/>
    <mergeCell ref="E49:H49"/>
    <mergeCell ref="E51:H51"/>
    <mergeCell ref="E81:H81"/>
    <mergeCell ref="E83:H83"/>
    <mergeCell ref="E7:H7"/>
    <mergeCell ref="E9:H9"/>
    <mergeCell ref="E11:H11"/>
    <mergeCell ref="E26:H26"/>
  </mergeCells>
  <phoneticPr fontId="52" type="noConversion"/>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3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9" max="19" width="8.1640625" customWidth="1"/>
    <col min="20" max="20" width="29.6640625"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1"/>
      <c r="B1" s="121"/>
      <c r="C1" s="121"/>
      <c r="D1" s="122" t="s">
        <v>719</v>
      </c>
      <c r="E1" s="121"/>
      <c r="F1" s="123" t="s">
        <v>837</v>
      </c>
      <c r="G1" s="399" t="s">
        <v>838</v>
      </c>
      <c r="H1" s="399"/>
      <c r="I1" s="124"/>
      <c r="J1" s="123" t="s">
        <v>839</v>
      </c>
      <c r="K1" s="122" t="s">
        <v>840</v>
      </c>
      <c r="L1" s="123" t="s">
        <v>841</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5"/>
      <c r="M2" s="365"/>
      <c r="N2" s="365"/>
      <c r="O2" s="365"/>
      <c r="P2" s="365"/>
      <c r="Q2" s="365"/>
      <c r="R2" s="365"/>
      <c r="S2" s="365"/>
      <c r="T2" s="365"/>
      <c r="U2" s="365"/>
      <c r="V2" s="365"/>
      <c r="AT2" s="24" t="s">
        <v>836</v>
      </c>
    </row>
    <row r="3" spans="1:70" ht="6.95" customHeight="1">
      <c r="B3" s="25"/>
      <c r="C3" s="26"/>
      <c r="D3" s="26"/>
      <c r="E3" s="26"/>
      <c r="F3" s="26"/>
      <c r="G3" s="26"/>
      <c r="H3" s="26"/>
      <c r="I3" s="125"/>
      <c r="J3" s="26"/>
      <c r="K3" s="27"/>
      <c r="AT3" s="24" t="s">
        <v>812</v>
      </c>
    </row>
    <row r="4" spans="1:70" ht="36.950000000000003" customHeight="1">
      <c r="B4" s="28"/>
      <c r="C4" s="29"/>
      <c r="D4" s="30" t="s">
        <v>842</v>
      </c>
      <c r="E4" s="29"/>
      <c r="F4" s="29"/>
      <c r="G4" s="29"/>
      <c r="H4" s="29"/>
      <c r="I4" s="126"/>
      <c r="J4" s="29"/>
      <c r="K4" s="31"/>
      <c r="M4" s="32" t="s">
        <v>730</v>
      </c>
      <c r="AT4" s="24" t="s">
        <v>724</v>
      </c>
    </row>
    <row r="5" spans="1:70" ht="6.95" customHeight="1">
      <c r="B5" s="28"/>
      <c r="C5" s="29"/>
      <c r="D5" s="29"/>
      <c r="E5" s="29"/>
      <c r="F5" s="29"/>
      <c r="G5" s="29"/>
      <c r="H5" s="29"/>
      <c r="I5" s="126"/>
      <c r="J5" s="29"/>
      <c r="K5" s="31"/>
    </row>
    <row r="6" spans="1:70" ht="15">
      <c r="B6" s="28"/>
      <c r="C6" s="29"/>
      <c r="D6" s="37" t="s">
        <v>736</v>
      </c>
      <c r="E6" s="29"/>
      <c r="F6" s="29"/>
      <c r="G6" s="29"/>
      <c r="H6" s="29"/>
      <c r="I6" s="126"/>
      <c r="J6" s="29"/>
      <c r="K6" s="31"/>
    </row>
    <row r="7" spans="1:70" ht="22.5" customHeight="1">
      <c r="B7" s="28"/>
      <c r="C7" s="29"/>
      <c r="D7" s="29"/>
      <c r="E7" s="400" t="str">
        <f ca="1">'Rekapitulace stavby'!K6</f>
        <v>ČOV Olomouc - Rekonstrukce dmýcharny včetně rozvodny</v>
      </c>
      <c r="F7" s="405"/>
      <c r="G7" s="405"/>
      <c r="H7" s="405"/>
      <c r="I7" s="126"/>
      <c r="J7" s="29"/>
      <c r="K7" s="31"/>
    </row>
    <row r="8" spans="1:70" ht="15">
      <c r="B8" s="28"/>
      <c r="C8" s="29"/>
      <c r="D8" s="37" t="s">
        <v>843</v>
      </c>
      <c r="E8" s="29"/>
      <c r="F8" s="29"/>
      <c r="G8" s="29"/>
      <c r="H8" s="29"/>
      <c r="I8" s="126"/>
      <c r="J8" s="29"/>
      <c r="K8" s="31"/>
    </row>
    <row r="9" spans="1:70" s="1" customFormat="1" ht="22.5" customHeight="1">
      <c r="B9" s="42"/>
      <c r="C9" s="43"/>
      <c r="D9" s="43"/>
      <c r="E9" s="400" t="s">
        <v>1350</v>
      </c>
      <c r="F9" s="401"/>
      <c r="G9" s="401"/>
      <c r="H9" s="401"/>
      <c r="I9" s="127"/>
      <c r="J9" s="43"/>
      <c r="K9" s="46"/>
    </row>
    <row r="10" spans="1:70" s="1" customFormat="1" ht="15">
      <c r="B10" s="42"/>
      <c r="C10" s="43"/>
      <c r="D10" s="37" t="s">
        <v>845</v>
      </c>
      <c r="E10" s="43"/>
      <c r="F10" s="43"/>
      <c r="G10" s="43"/>
      <c r="H10" s="43"/>
      <c r="I10" s="127"/>
      <c r="J10" s="43"/>
      <c r="K10" s="46"/>
    </row>
    <row r="11" spans="1:70" s="1" customFormat="1" ht="36.950000000000003" customHeight="1">
      <c r="B11" s="42"/>
      <c r="C11" s="43"/>
      <c r="D11" s="43"/>
      <c r="E11" s="402" t="s">
        <v>1351</v>
      </c>
      <c r="F11" s="401"/>
      <c r="G11" s="401"/>
      <c r="H11" s="401"/>
      <c r="I11" s="127"/>
      <c r="J11" s="43"/>
      <c r="K11" s="46"/>
    </row>
    <row r="12" spans="1:70" s="1" customFormat="1">
      <c r="B12" s="42"/>
      <c r="C12" s="43"/>
      <c r="D12" s="43"/>
      <c r="E12" s="43"/>
      <c r="F12" s="43"/>
      <c r="G12" s="43"/>
      <c r="H12" s="43"/>
      <c r="I12" s="127"/>
      <c r="J12" s="43"/>
      <c r="K12" s="46"/>
    </row>
    <row r="13" spans="1:70" s="1" customFormat="1" ht="14.45" customHeight="1">
      <c r="B13" s="42"/>
      <c r="C13" s="43"/>
      <c r="D13" s="37" t="s">
        <v>739</v>
      </c>
      <c r="E13" s="43"/>
      <c r="F13" s="35" t="s">
        <v>740</v>
      </c>
      <c r="G13" s="43"/>
      <c r="H13" s="43"/>
      <c r="I13" s="128" t="s">
        <v>741</v>
      </c>
      <c r="J13" s="35" t="s">
        <v>801</v>
      </c>
      <c r="K13" s="46"/>
    </row>
    <row r="14" spans="1:70" s="1" customFormat="1" ht="14.45" customHeight="1">
      <c r="B14" s="42"/>
      <c r="C14" s="43"/>
      <c r="D14" s="37" t="s">
        <v>743</v>
      </c>
      <c r="E14" s="43"/>
      <c r="F14" s="35" t="s">
        <v>744</v>
      </c>
      <c r="G14" s="43"/>
      <c r="H14" s="43"/>
      <c r="I14" s="128" t="s">
        <v>745</v>
      </c>
      <c r="J14" s="129" t="str">
        <f ca="1">'Rekapitulace stavby'!AN8</f>
        <v>28.6.2016</v>
      </c>
      <c r="K14" s="46"/>
    </row>
    <row r="15" spans="1:70" s="1" customFormat="1" ht="10.9" customHeight="1">
      <c r="B15" s="42"/>
      <c r="C15" s="43"/>
      <c r="D15" s="43"/>
      <c r="E15" s="43"/>
      <c r="F15" s="43"/>
      <c r="G15" s="43"/>
      <c r="H15" s="43"/>
      <c r="I15" s="127"/>
      <c r="J15" s="43"/>
      <c r="K15" s="46"/>
    </row>
    <row r="16" spans="1:70" s="1" customFormat="1" ht="14.45" customHeight="1">
      <c r="B16" s="42"/>
      <c r="C16" s="43"/>
      <c r="D16" s="37" t="s">
        <v>753</v>
      </c>
      <c r="E16" s="43"/>
      <c r="F16" s="43"/>
      <c r="G16" s="43"/>
      <c r="H16" s="43"/>
      <c r="I16" s="128" t="s">
        <v>754</v>
      </c>
      <c r="J16" s="35" t="s">
        <v>755</v>
      </c>
      <c r="K16" s="46"/>
    </row>
    <row r="17" spans="2:11" s="1" customFormat="1" ht="18" customHeight="1">
      <c r="B17" s="42"/>
      <c r="C17" s="43"/>
      <c r="D17" s="43"/>
      <c r="E17" s="35" t="s">
        <v>756</v>
      </c>
      <c r="F17" s="43"/>
      <c r="G17" s="43"/>
      <c r="H17" s="43"/>
      <c r="I17" s="128" t="s">
        <v>757</v>
      </c>
      <c r="J17" s="35" t="s">
        <v>758</v>
      </c>
      <c r="K17" s="46"/>
    </row>
    <row r="18" spans="2:11" s="1" customFormat="1" ht="6.95" customHeight="1">
      <c r="B18" s="42"/>
      <c r="C18" s="43"/>
      <c r="D18" s="43"/>
      <c r="E18" s="43"/>
      <c r="F18" s="43"/>
      <c r="G18" s="43"/>
      <c r="H18" s="43"/>
      <c r="I18" s="127"/>
      <c r="J18" s="43"/>
      <c r="K18" s="46"/>
    </row>
    <row r="19" spans="2:11" s="1" customFormat="1" ht="14.45" customHeight="1">
      <c r="B19" s="42"/>
      <c r="C19" s="43"/>
      <c r="D19" s="37" t="s">
        <v>759</v>
      </c>
      <c r="E19" s="43"/>
      <c r="F19" s="43"/>
      <c r="G19" s="43"/>
      <c r="H19" s="43"/>
      <c r="I19" s="128" t="s">
        <v>754</v>
      </c>
      <c r="J19" s="35" t="str">
        <f ca="1">IF('Rekapitulace stavby'!AN13="Vyplň údaj","",IF('Rekapitulace stavby'!AN13="","",'Rekapitulace stavby'!AN13))</f>
        <v/>
      </c>
      <c r="K19" s="46"/>
    </row>
    <row r="20" spans="2:11" s="1" customFormat="1" ht="18" customHeight="1">
      <c r="B20" s="42"/>
      <c r="C20" s="43"/>
      <c r="D20" s="43"/>
      <c r="E20" s="35" t="str">
        <f ca="1">IF('Rekapitulace stavby'!E14="Vyplň údaj","",IF('Rekapitulace stavby'!E14="","",'Rekapitulace stavby'!E14))</f>
        <v/>
      </c>
      <c r="F20" s="43"/>
      <c r="G20" s="43"/>
      <c r="H20" s="43"/>
      <c r="I20" s="128" t="s">
        <v>757</v>
      </c>
      <c r="J20" s="35" t="str">
        <f ca="1">IF('Rekapitulace stavby'!AN14="Vyplň údaj","",IF('Rekapitulace stavby'!AN14="","",'Rekapitulace stavby'!AN14))</f>
        <v/>
      </c>
      <c r="K20" s="46"/>
    </row>
    <row r="21" spans="2:11" s="1" customFormat="1" ht="6.95" customHeight="1">
      <c r="B21" s="42"/>
      <c r="C21" s="43"/>
      <c r="D21" s="43"/>
      <c r="E21" s="43"/>
      <c r="F21" s="43"/>
      <c r="G21" s="43"/>
      <c r="H21" s="43"/>
      <c r="I21" s="127"/>
      <c r="J21" s="43"/>
      <c r="K21" s="46"/>
    </row>
    <row r="22" spans="2:11" s="1" customFormat="1" ht="14.45" customHeight="1">
      <c r="B22" s="42"/>
      <c r="C22" s="43"/>
      <c r="D22" s="37" t="s">
        <v>761</v>
      </c>
      <c r="E22" s="43"/>
      <c r="F22" s="43"/>
      <c r="G22" s="43"/>
      <c r="H22" s="43"/>
      <c r="I22" s="128" t="s">
        <v>754</v>
      </c>
      <c r="J22" s="35" t="s">
        <v>762</v>
      </c>
      <c r="K22" s="46"/>
    </row>
    <row r="23" spans="2:11" s="1" customFormat="1" ht="18" customHeight="1">
      <c r="B23" s="42"/>
      <c r="C23" s="43"/>
      <c r="D23" s="43"/>
      <c r="E23" s="35" t="s">
        <v>763</v>
      </c>
      <c r="F23" s="43"/>
      <c r="G23" s="43"/>
      <c r="H23" s="43"/>
      <c r="I23" s="128" t="s">
        <v>757</v>
      </c>
      <c r="J23" s="35" t="s">
        <v>764</v>
      </c>
      <c r="K23" s="46"/>
    </row>
    <row r="24" spans="2:11" s="1" customFormat="1" ht="6.95" customHeight="1">
      <c r="B24" s="42"/>
      <c r="C24" s="43"/>
      <c r="D24" s="43"/>
      <c r="E24" s="43"/>
      <c r="F24" s="43"/>
      <c r="G24" s="43"/>
      <c r="H24" s="43"/>
      <c r="I24" s="127"/>
      <c r="J24" s="43"/>
      <c r="K24" s="46"/>
    </row>
    <row r="25" spans="2:11" s="1" customFormat="1" ht="14.45" customHeight="1">
      <c r="B25" s="42"/>
      <c r="C25" s="43"/>
      <c r="D25" s="37" t="s">
        <v>766</v>
      </c>
      <c r="E25" s="43"/>
      <c r="F25" s="43"/>
      <c r="G25" s="43"/>
      <c r="H25" s="43"/>
      <c r="I25" s="127"/>
      <c r="J25" s="43"/>
      <c r="K25" s="46"/>
    </row>
    <row r="26" spans="2:11" s="7" customFormat="1" ht="120" customHeight="1">
      <c r="B26" s="131"/>
      <c r="C26" s="132"/>
      <c r="D26" s="132"/>
      <c r="E26" s="396" t="s">
        <v>847</v>
      </c>
      <c r="F26" s="396"/>
      <c r="G26" s="396"/>
      <c r="H26" s="396"/>
      <c r="I26" s="133"/>
      <c r="J26" s="132"/>
      <c r="K26" s="134"/>
    </row>
    <row r="27" spans="2:11" s="1" customFormat="1" ht="6.95" customHeight="1">
      <c r="B27" s="42"/>
      <c r="C27" s="43"/>
      <c r="D27" s="43"/>
      <c r="E27" s="43"/>
      <c r="F27" s="43"/>
      <c r="G27" s="43"/>
      <c r="H27" s="43"/>
      <c r="I27" s="127"/>
      <c r="J27" s="43"/>
      <c r="K27" s="46"/>
    </row>
    <row r="28" spans="2:11" s="1" customFormat="1" ht="6.95" customHeight="1">
      <c r="B28" s="42"/>
      <c r="C28" s="43"/>
      <c r="D28" s="85"/>
      <c r="E28" s="85"/>
      <c r="F28" s="85"/>
      <c r="G28" s="85"/>
      <c r="H28" s="85"/>
      <c r="I28" s="135"/>
      <c r="J28" s="85"/>
      <c r="K28" s="136"/>
    </row>
    <row r="29" spans="2:11" s="1" customFormat="1" ht="25.35" customHeight="1">
      <c r="B29" s="42"/>
      <c r="C29" s="43"/>
      <c r="D29" s="137" t="s">
        <v>768</v>
      </c>
      <c r="E29" s="43"/>
      <c r="F29" s="43"/>
      <c r="G29" s="43"/>
      <c r="H29" s="43"/>
      <c r="I29" s="127"/>
      <c r="J29" s="138">
        <f>ROUND(J85,2)</f>
        <v>0</v>
      </c>
      <c r="K29" s="46"/>
    </row>
    <row r="30" spans="2:11" s="1" customFormat="1" ht="6.95" customHeight="1">
      <c r="B30" s="42"/>
      <c r="C30" s="43"/>
      <c r="D30" s="85"/>
      <c r="E30" s="85"/>
      <c r="F30" s="85"/>
      <c r="G30" s="85"/>
      <c r="H30" s="85"/>
      <c r="I30" s="135"/>
      <c r="J30" s="85"/>
      <c r="K30" s="136"/>
    </row>
    <row r="31" spans="2:11" s="1" customFormat="1" ht="14.45" customHeight="1">
      <c r="B31" s="42"/>
      <c r="C31" s="43"/>
      <c r="D31" s="43"/>
      <c r="E31" s="43"/>
      <c r="F31" s="47" t="s">
        <v>770</v>
      </c>
      <c r="G31" s="43"/>
      <c r="H31" s="43"/>
      <c r="I31" s="139" t="s">
        <v>769</v>
      </c>
      <c r="J31" s="47" t="s">
        <v>771</v>
      </c>
      <c r="K31" s="46"/>
    </row>
    <row r="32" spans="2:11" s="1" customFormat="1" ht="14.45" customHeight="1">
      <c r="B32" s="42"/>
      <c r="C32" s="43"/>
      <c r="D32" s="50" t="s">
        <v>772</v>
      </c>
      <c r="E32" s="50" t="s">
        <v>773</v>
      </c>
      <c r="F32" s="140">
        <f>ROUND(SUM(BE85:BE134), 2)</f>
        <v>0</v>
      </c>
      <c r="G32" s="43"/>
      <c r="H32" s="43"/>
      <c r="I32" s="141">
        <v>0.21</v>
      </c>
      <c r="J32" s="140">
        <f>ROUND(ROUND((SUM(BE85:BE134)), 2)*I32, 2)</f>
        <v>0</v>
      </c>
      <c r="K32" s="46"/>
    </row>
    <row r="33" spans="2:11" s="1" customFormat="1" ht="14.45" customHeight="1">
      <c r="B33" s="42"/>
      <c r="C33" s="43"/>
      <c r="D33" s="43"/>
      <c r="E33" s="50" t="s">
        <v>774</v>
      </c>
      <c r="F33" s="140">
        <f>ROUND(SUM(BF85:BF134), 2)</f>
        <v>0</v>
      </c>
      <c r="G33" s="43"/>
      <c r="H33" s="43"/>
      <c r="I33" s="141">
        <v>0.15</v>
      </c>
      <c r="J33" s="140">
        <f>ROUND(ROUND((SUM(BF85:BF134)), 2)*I33, 2)</f>
        <v>0</v>
      </c>
      <c r="K33" s="46"/>
    </row>
    <row r="34" spans="2:11" s="1" customFormat="1" ht="14.45" hidden="1" customHeight="1">
      <c r="B34" s="42"/>
      <c r="C34" s="43"/>
      <c r="D34" s="43"/>
      <c r="E34" s="50" t="s">
        <v>775</v>
      </c>
      <c r="F34" s="140">
        <f>ROUND(SUM(BG85:BG134), 2)</f>
        <v>0</v>
      </c>
      <c r="G34" s="43"/>
      <c r="H34" s="43"/>
      <c r="I34" s="141">
        <v>0.21</v>
      </c>
      <c r="J34" s="140">
        <v>0</v>
      </c>
      <c r="K34" s="46"/>
    </row>
    <row r="35" spans="2:11" s="1" customFormat="1" ht="14.45" hidden="1" customHeight="1">
      <c r="B35" s="42"/>
      <c r="C35" s="43"/>
      <c r="D35" s="43"/>
      <c r="E35" s="50" t="s">
        <v>776</v>
      </c>
      <c r="F35" s="140">
        <f>ROUND(SUM(BH85:BH134), 2)</f>
        <v>0</v>
      </c>
      <c r="G35" s="43"/>
      <c r="H35" s="43"/>
      <c r="I35" s="141">
        <v>0.15</v>
      </c>
      <c r="J35" s="140">
        <v>0</v>
      </c>
      <c r="K35" s="46"/>
    </row>
    <row r="36" spans="2:11" s="1" customFormat="1" ht="14.45" hidden="1" customHeight="1">
      <c r="B36" s="42"/>
      <c r="C36" s="43"/>
      <c r="D36" s="43"/>
      <c r="E36" s="50" t="s">
        <v>777</v>
      </c>
      <c r="F36" s="140">
        <f>ROUND(SUM(BI85:BI134), 2)</f>
        <v>0</v>
      </c>
      <c r="G36" s="43"/>
      <c r="H36" s="43"/>
      <c r="I36" s="141">
        <v>0</v>
      </c>
      <c r="J36" s="140">
        <v>0</v>
      </c>
      <c r="K36" s="46"/>
    </row>
    <row r="37" spans="2:11" s="1" customFormat="1" ht="6.95" customHeight="1">
      <c r="B37" s="42"/>
      <c r="C37" s="43"/>
      <c r="D37" s="43"/>
      <c r="E37" s="43"/>
      <c r="F37" s="43"/>
      <c r="G37" s="43"/>
      <c r="H37" s="43"/>
      <c r="I37" s="127"/>
      <c r="J37" s="43"/>
      <c r="K37" s="46"/>
    </row>
    <row r="38" spans="2:11" s="1" customFormat="1" ht="25.35" customHeight="1">
      <c r="B38" s="42"/>
      <c r="C38" s="52"/>
      <c r="D38" s="53" t="s">
        <v>778</v>
      </c>
      <c r="E38" s="54"/>
      <c r="F38" s="54"/>
      <c r="G38" s="142" t="s">
        <v>779</v>
      </c>
      <c r="H38" s="55" t="s">
        <v>780</v>
      </c>
      <c r="I38" s="143"/>
      <c r="J38" s="144">
        <f>SUM(J29:J36)</f>
        <v>0</v>
      </c>
      <c r="K38" s="145"/>
    </row>
    <row r="39" spans="2:11" s="1" customFormat="1" ht="14.45" customHeight="1">
      <c r="B39" s="57"/>
      <c r="C39" s="58"/>
      <c r="D39" s="58"/>
      <c r="E39" s="58"/>
      <c r="F39" s="58"/>
      <c r="G39" s="58"/>
      <c r="H39" s="58"/>
      <c r="I39" s="146"/>
      <c r="J39" s="58"/>
      <c r="K39" s="59"/>
    </row>
    <row r="43" spans="2:11" s="1" customFormat="1" ht="6.95" customHeight="1">
      <c r="B43" s="147"/>
      <c r="C43" s="148"/>
      <c r="D43" s="148"/>
      <c r="E43" s="148"/>
      <c r="F43" s="148"/>
      <c r="G43" s="148"/>
      <c r="H43" s="148"/>
      <c r="I43" s="149"/>
      <c r="J43" s="148"/>
      <c r="K43" s="150"/>
    </row>
    <row r="44" spans="2:11" s="1" customFormat="1" ht="36.950000000000003" customHeight="1">
      <c r="B44" s="42"/>
      <c r="C44" s="30" t="s">
        <v>848</v>
      </c>
      <c r="D44" s="43"/>
      <c r="E44" s="43"/>
      <c r="F44" s="43"/>
      <c r="G44" s="43"/>
      <c r="H44" s="43"/>
      <c r="I44" s="127"/>
      <c r="J44" s="43"/>
      <c r="K44" s="46"/>
    </row>
    <row r="45" spans="2:11" s="1" customFormat="1" ht="6.95" customHeight="1">
      <c r="B45" s="42"/>
      <c r="C45" s="43"/>
      <c r="D45" s="43"/>
      <c r="E45" s="43"/>
      <c r="F45" s="43"/>
      <c r="G45" s="43"/>
      <c r="H45" s="43"/>
      <c r="I45" s="127"/>
      <c r="J45" s="43"/>
      <c r="K45" s="46"/>
    </row>
    <row r="46" spans="2:11" s="1" customFormat="1" ht="14.45" customHeight="1">
      <c r="B46" s="42"/>
      <c r="C46" s="37" t="s">
        <v>736</v>
      </c>
      <c r="D46" s="43"/>
      <c r="E46" s="43"/>
      <c r="F46" s="43"/>
      <c r="G46" s="43"/>
      <c r="H46" s="43"/>
      <c r="I46" s="127"/>
      <c r="J46" s="43"/>
      <c r="K46" s="46"/>
    </row>
    <row r="47" spans="2:11" s="1" customFormat="1" ht="22.5" customHeight="1">
      <c r="B47" s="42"/>
      <c r="C47" s="43"/>
      <c r="D47" s="43"/>
      <c r="E47" s="400" t="str">
        <f>E7</f>
        <v>ČOV Olomouc - Rekonstrukce dmýcharny včetně rozvodny</v>
      </c>
      <c r="F47" s="405"/>
      <c r="G47" s="405"/>
      <c r="H47" s="405"/>
      <c r="I47" s="127"/>
      <c r="J47" s="43"/>
      <c r="K47" s="46"/>
    </row>
    <row r="48" spans="2:11" ht="15">
      <c r="B48" s="28"/>
      <c r="C48" s="37" t="s">
        <v>843</v>
      </c>
      <c r="D48" s="29"/>
      <c r="E48" s="29"/>
      <c r="F48" s="29"/>
      <c r="G48" s="29"/>
      <c r="H48" s="29"/>
      <c r="I48" s="126"/>
      <c r="J48" s="29"/>
      <c r="K48" s="31"/>
    </row>
    <row r="49" spans="2:47" s="1" customFormat="1" ht="22.5" customHeight="1">
      <c r="B49" s="42"/>
      <c r="C49" s="43"/>
      <c r="D49" s="43"/>
      <c r="E49" s="400" t="s">
        <v>1350</v>
      </c>
      <c r="F49" s="401"/>
      <c r="G49" s="401"/>
      <c r="H49" s="401"/>
      <c r="I49" s="127"/>
      <c r="J49" s="43"/>
      <c r="K49" s="46"/>
    </row>
    <row r="50" spans="2:47" s="1" customFormat="1" ht="14.45" customHeight="1">
      <c r="B50" s="42"/>
      <c r="C50" s="37" t="s">
        <v>845</v>
      </c>
      <c r="D50" s="43"/>
      <c r="E50" s="43"/>
      <c r="F50" s="43"/>
      <c r="G50" s="43"/>
      <c r="H50" s="43"/>
      <c r="I50" s="127"/>
      <c r="J50" s="43"/>
      <c r="K50" s="46"/>
    </row>
    <row r="51" spans="2:47" s="1" customFormat="1" ht="23.25" customHeight="1">
      <c r="B51" s="42"/>
      <c r="C51" s="43"/>
      <c r="D51" s="43"/>
      <c r="E51" s="402" t="str">
        <f>E11</f>
        <v>001 - Ostatní a vedlejší náklady</v>
      </c>
      <c r="F51" s="401"/>
      <c r="G51" s="401"/>
      <c r="H51" s="401"/>
      <c r="I51" s="127"/>
      <c r="J51" s="43"/>
      <c r="K51" s="46"/>
    </row>
    <row r="52" spans="2:47" s="1" customFormat="1" ht="6.95" customHeight="1">
      <c r="B52" s="42"/>
      <c r="C52" s="43"/>
      <c r="D52" s="43"/>
      <c r="E52" s="43"/>
      <c r="F52" s="43"/>
      <c r="G52" s="43"/>
      <c r="H52" s="43"/>
      <c r="I52" s="127"/>
      <c r="J52" s="43"/>
      <c r="K52" s="46"/>
    </row>
    <row r="53" spans="2:47" s="1" customFormat="1" ht="18" customHeight="1">
      <c r="B53" s="42"/>
      <c r="C53" s="37" t="s">
        <v>743</v>
      </c>
      <c r="D53" s="43"/>
      <c r="E53" s="43"/>
      <c r="F53" s="35" t="str">
        <f>F14</f>
        <v>Olomouc</v>
      </c>
      <c r="G53" s="43"/>
      <c r="H53" s="43"/>
      <c r="I53" s="128" t="s">
        <v>745</v>
      </c>
      <c r="J53" s="129" t="str">
        <f>IF(J14="","",J14)</f>
        <v>28.6.2016</v>
      </c>
      <c r="K53" s="46"/>
    </row>
    <row r="54" spans="2:47" s="1" customFormat="1" ht="6.95" customHeight="1">
      <c r="B54" s="42"/>
      <c r="C54" s="43"/>
      <c r="D54" s="43"/>
      <c r="E54" s="43"/>
      <c r="F54" s="43"/>
      <c r="G54" s="43"/>
      <c r="H54" s="43"/>
      <c r="I54" s="127"/>
      <c r="J54" s="43"/>
      <c r="K54" s="46"/>
    </row>
    <row r="55" spans="2:47" s="1" customFormat="1" ht="15">
      <c r="B55" s="42"/>
      <c r="C55" s="37" t="s">
        <v>753</v>
      </c>
      <c r="D55" s="43"/>
      <c r="E55" s="43"/>
      <c r="F55" s="35" t="str">
        <f>E17</f>
        <v>Statutární město Olomouc, Horní nám. 583, 779 11</v>
      </c>
      <c r="G55" s="43"/>
      <c r="H55" s="43"/>
      <c r="I55" s="128" t="s">
        <v>761</v>
      </c>
      <c r="J55" s="35" t="str">
        <f>E23</f>
        <v>Sweco Hydroprojekt a.s., divize Morava</v>
      </c>
      <c r="K55" s="46"/>
    </row>
    <row r="56" spans="2:47" s="1" customFormat="1" ht="14.45" customHeight="1">
      <c r="B56" s="42"/>
      <c r="C56" s="37" t="s">
        <v>759</v>
      </c>
      <c r="D56" s="43"/>
      <c r="E56" s="43"/>
      <c r="F56" s="35" t="str">
        <f>IF(E20="","",E20)</f>
        <v/>
      </c>
      <c r="G56" s="43"/>
      <c r="H56" s="43"/>
      <c r="I56" s="127"/>
      <c r="J56" s="43"/>
      <c r="K56" s="46"/>
    </row>
    <row r="57" spans="2:47" s="1" customFormat="1" ht="10.35" customHeight="1">
      <c r="B57" s="42"/>
      <c r="C57" s="43"/>
      <c r="D57" s="43"/>
      <c r="E57" s="43"/>
      <c r="F57" s="43"/>
      <c r="G57" s="43"/>
      <c r="H57" s="43"/>
      <c r="I57" s="127"/>
      <c r="J57" s="43"/>
      <c r="K57" s="46"/>
    </row>
    <row r="58" spans="2:47" s="1" customFormat="1" ht="29.25" customHeight="1">
      <c r="B58" s="42"/>
      <c r="C58" s="151" t="s">
        <v>849</v>
      </c>
      <c r="D58" s="52"/>
      <c r="E58" s="52"/>
      <c r="F58" s="52"/>
      <c r="G58" s="52"/>
      <c r="H58" s="52"/>
      <c r="I58" s="152"/>
      <c r="J58" s="153" t="s">
        <v>850</v>
      </c>
      <c r="K58" s="56"/>
    </row>
    <row r="59" spans="2:47" s="1" customFormat="1" ht="10.35" customHeight="1">
      <c r="B59" s="42"/>
      <c r="C59" s="43"/>
      <c r="D59" s="43"/>
      <c r="E59" s="43"/>
      <c r="F59" s="43"/>
      <c r="G59" s="43"/>
      <c r="H59" s="43"/>
      <c r="I59" s="127"/>
      <c r="J59" s="43"/>
      <c r="K59" s="46"/>
    </row>
    <row r="60" spans="2:47" s="1" customFormat="1" ht="29.25" customHeight="1">
      <c r="B60" s="42"/>
      <c r="C60" s="154" t="s">
        <v>851</v>
      </c>
      <c r="D60" s="43"/>
      <c r="E60" s="43"/>
      <c r="F60" s="43"/>
      <c r="G60" s="43"/>
      <c r="H60" s="43"/>
      <c r="I60" s="127"/>
      <c r="J60" s="138">
        <f>J85</f>
        <v>0</v>
      </c>
      <c r="K60" s="46"/>
      <c r="AU60" s="24" t="s">
        <v>852</v>
      </c>
    </row>
    <row r="61" spans="2:47" s="8" customFormat="1" ht="24.95" customHeight="1">
      <c r="B61" s="155"/>
      <c r="C61" s="156"/>
      <c r="D61" s="157" t="s">
        <v>1352</v>
      </c>
      <c r="E61" s="160"/>
      <c r="F61" s="160"/>
      <c r="G61" s="160"/>
      <c r="H61" s="160"/>
      <c r="I61" s="161"/>
      <c r="J61" s="162">
        <f>J86</f>
        <v>0</v>
      </c>
      <c r="K61" s="163"/>
    </row>
    <row r="62" spans="2:47" s="8" customFormat="1" ht="24.95" customHeight="1">
      <c r="B62" s="155"/>
      <c r="C62" s="156"/>
      <c r="D62" s="157" t="s">
        <v>1353</v>
      </c>
      <c r="E62" s="160"/>
      <c r="F62" s="160"/>
      <c r="G62" s="160"/>
      <c r="H62" s="160"/>
      <c r="I62" s="161"/>
      <c r="J62" s="162">
        <f>J90</f>
        <v>0</v>
      </c>
      <c r="K62" s="163"/>
    </row>
    <row r="63" spans="2:47" s="8" customFormat="1" ht="24.95" customHeight="1">
      <c r="B63" s="155"/>
      <c r="C63" s="156"/>
      <c r="D63" s="157" t="s">
        <v>1354</v>
      </c>
      <c r="E63" s="160"/>
      <c r="F63" s="160"/>
      <c r="G63" s="160"/>
      <c r="H63" s="160"/>
      <c r="I63" s="161"/>
      <c r="J63" s="162">
        <f>J117</f>
        <v>0</v>
      </c>
      <c r="K63" s="163"/>
    </row>
    <row r="64" spans="2:47" s="1" customFormat="1" ht="21.75" customHeight="1">
      <c r="B64" s="42"/>
      <c r="C64" s="43"/>
      <c r="D64" s="43"/>
      <c r="E64" s="43"/>
      <c r="F64" s="43"/>
      <c r="G64" s="43"/>
      <c r="H64" s="43"/>
      <c r="I64" s="127"/>
      <c r="J64" s="43"/>
      <c r="K64" s="46"/>
    </row>
    <row r="65" spans="2:12" s="1" customFormat="1" ht="6.95" customHeight="1">
      <c r="B65" s="57"/>
      <c r="C65" s="58"/>
      <c r="D65" s="58"/>
      <c r="E65" s="58"/>
      <c r="F65" s="58"/>
      <c r="G65" s="58"/>
      <c r="H65" s="58"/>
      <c r="I65" s="146"/>
      <c r="J65" s="58"/>
      <c r="K65" s="59"/>
    </row>
    <row r="69" spans="2:12" s="1" customFormat="1" ht="6.95" customHeight="1">
      <c r="B69" s="60"/>
      <c r="C69" s="61"/>
      <c r="D69" s="61"/>
      <c r="E69" s="61"/>
      <c r="F69" s="61"/>
      <c r="G69" s="61"/>
      <c r="H69" s="61"/>
      <c r="I69" s="149"/>
      <c r="J69" s="61"/>
      <c r="K69" s="61"/>
      <c r="L69" s="62"/>
    </row>
    <row r="70" spans="2:12" s="1" customFormat="1" ht="36.950000000000003" customHeight="1">
      <c r="B70" s="42"/>
      <c r="C70" s="63" t="s">
        <v>858</v>
      </c>
      <c r="D70" s="64"/>
      <c r="E70" s="64"/>
      <c r="F70" s="64"/>
      <c r="G70" s="64"/>
      <c r="H70" s="64"/>
      <c r="I70" s="171"/>
      <c r="J70" s="64"/>
      <c r="K70" s="64"/>
      <c r="L70" s="62"/>
    </row>
    <row r="71" spans="2:12" s="1" customFormat="1" ht="6.95" customHeight="1">
      <c r="B71" s="42"/>
      <c r="C71" s="64"/>
      <c r="D71" s="64"/>
      <c r="E71" s="64"/>
      <c r="F71" s="64"/>
      <c r="G71" s="64"/>
      <c r="H71" s="64"/>
      <c r="I71" s="171"/>
      <c r="J71" s="64"/>
      <c r="K71" s="64"/>
      <c r="L71" s="62"/>
    </row>
    <row r="72" spans="2:12" s="1" customFormat="1" ht="14.45" customHeight="1">
      <c r="B72" s="42"/>
      <c r="C72" s="66" t="s">
        <v>736</v>
      </c>
      <c r="D72" s="64"/>
      <c r="E72" s="64"/>
      <c r="F72" s="64"/>
      <c r="G72" s="64"/>
      <c r="H72" s="64"/>
      <c r="I72" s="171"/>
      <c r="J72" s="64"/>
      <c r="K72" s="64"/>
      <c r="L72" s="62"/>
    </row>
    <row r="73" spans="2:12" s="1" customFormat="1" ht="22.5" customHeight="1">
      <c r="B73" s="42"/>
      <c r="C73" s="64"/>
      <c r="D73" s="64"/>
      <c r="E73" s="403" t="str">
        <f>E7</f>
        <v>ČOV Olomouc - Rekonstrukce dmýcharny včetně rozvodny</v>
      </c>
      <c r="F73" s="406"/>
      <c r="G73" s="406"/>
      <c r="H73" s="406"/>
      <c r="I73" s="171"/>
      <c r="J73" s="64"/>
      <c r="K73" s="64"/>
      <c r="L73" s="62"/>
    </row>
    <row r="74" spans="2:12" ht="15">
      <c r="B74" s="28"/>
      <c r="C74" s="66" t="s">
        <v>843</v>
      </c>
      <c r="D74" s="172"/>
      <c r="E74" s="172"/>
      <c r="F74" s="172"/>
      <c r="G74" s="172"/>
      <c r="H74" s="172"/>
      <c r="J74" s="172"/>
      <c r="K74" s="172"/>
      <c r="L74" s="173"/>
    </row>
    <row r="75" spans="2:12" s="1" customFormat="1" ht="22.5" customHeight="1">
      <c r="B75" s="42"/>
      <c r="C75" s="64"/>
      <c r="D75" s="64"/>
      <c r="E75" s="403" t="s">
        <v>1350</v>
      </c>
      <c r="F75" s="404"/>
      <c r="G75" s="404"/>
      <c r="H75" s="404"/>
      <c r="I75" s="171"/>
      <c r="J75" s="64"/>
      <c r="K75" s="64"/>
      <c r="L75" s="62"/>
    </row>
    <row r="76" spans="2:12" s="1" customFormat="1" ht="14.45" customHeight="1">
      <c r="B76" s="42"/>
      <c r="C76" s="66" t="s">
        <v>845</v>
      </c>
      <c r="D76" s="64"/>
      <c r="E76" s="64"/>
      <c r="F76" s="64"/>
      <c r="G76" s="64"/>
      <c r="H76" s="64"/>
      <c r="I76" s="171"/>
      <c r="J76" s="64"/>
      <c r="K76" s="64"/>
      <c r="L76" s="62"/>
    </row>
    <row r="77" spans="2:12" s="1" customFormat="1" ht="23.25" customHeight="1">
      <c r="B77" s="42"/>
      <c r="C77" s="64"/>
      <c r="D77" s="64"/>
      <c r="E77" s="381" t="str">
        <f>E11</f>
        <v>001 - Ostatní a vedlejší náklady</v>
      </c>
      <c r="F77" s="404"/>
      <c r="G77" s="404"/>
      <c r="H77" s="404"/>
      <c r="I77" s="171"/>
      <c r="J77" s="64"/>
      <c r="K77" s="64"/>
      <c r="L77" s="62"/>
    </row>
    <row r="78" spans="2:12" s="1" customFormat="1" ht="6.95" customHeight="1">
      <c r="B78" s="42"/>
      <c r="C78" s="64"/>
      <c r="D78" s="64"/>
      <c r="E78" s="64"/>
      <c r="F78" s="64"/>
      <c r="G78" s="64"/>
      <c r="H78" s="64"/>
      <c r="I78" s="171"/>
      <c r="J78" s="64"/>
      <c r="K78" s="64"/>
      <c r="L78" s="62"/>
    </row>
    <row r="79" spans="2:12" s="1" customFormat="1" ht="18" customHeight="1">
      <c r="B79" s="42"/>
      <c r="C79" s="66" t="s">
        <v>743</v>
      </c>
      <c r="D79" s="64"/>
      <c r="E79" s="64"/>
      <c r="F79" s="174" t="str">
        <f>F14</f>
        <v>Olomouc</v>
      </c>
      <c r="G79" s="64"/>
      <c r="H79" s="64"/>
      <c r="I79" s="175" t="s">
        <v>745</v>
      </c>
      <c r="J79" s="74" t="str">
        <f>IF(J14="","",J14)</f>
        <v>28.6.2016</v>
      </c>
      <c r="K79" s="64"/>
      <c r="L79" s="62"/>
    </row>
    <row r="80" spans="2:12" s="1" customFormat="1" ht="6.95" customHeight="1">
      <c r="B80" s="42"/>
      <c r="C80" s="64"/>
      <c r="D80" s="64"/>
      <c r="E80" s="64"/>
      <c r="F80" s="64"/>
      <c r="G80" s="64"/>
      <c r="H80" s="64"/>
      <c r="I80" s="171"/>
      <c r="J80" s="64"/>
      <c r="K80" s="64"/>
      <c r="L80" s="62"/>
    </row>
    <row r="81" spans="2:65" s="1" customFormat="1" ht="15">
      <c r="B81" s="42"/>
      <c r="C81" s="66" t="s">
        <v>753</v>
      </c>
      <c r="D81" s="64"/>
      <c r="E81" s="64"/>
      <c r="F81" s="174" t="str">
        <f>E17</f>
        <v>Statutární město Olomouc, Horní nám. 583, 779 11</v>
      </c>
      <c r="G81" s="64"/>
      <c r="H81" s="64"/>
      <c r="I81" s="175" t="s">
        <v>761</v>
      </c>
      <c r="J81" s="174" t="str">
        <f>E23</f>
        <v>Sweco Hydroprojekt a.s., divize Morava</v>
      </c>
      <c r="K81" s="64"/>
      <c r="L81" s="62"/>
    </row>
    <row r="82" spans="2:65" s="1" customFormat="1" ht="14.45" customHeight="1">
      <c r="B82" s="42"/>
      <c r="C82" s="66" t="s">
        <v>759</v>
      </c>
      <c r="D82" s="64"/>
      <c r="E82" s="64"/>
      <c r="F82" s="174" t="str">
        <f>IF(E20="","",E20)</f>
        <v/>
      </c>
      <c r="G82" s="64"/>
      <c r="H82" s="64"/>
      <c r="I82" s="171"/>
      <c r="J82" s="64"/>
      <c r="K82" s="64"/>
      <c r="L82" s="62"/>
    </row>
    <row r="83" spans="2:65" s="1" customFormat="1" ht="10.35" customHeight="1">
      <c r="B83" s="42"/>
      <c r="C83" s="64"/>
      <c r="D83" s="64"/>
      <c r="E83" s="64"/>
      <c r="F83" s="64"/>
      <c r="G83" s="64"/>
      <c r="H83" s="64"/>
      <c r="I83" s="171"/>
      <c r="J83" s="64"/>
      <c r="K83" s="64"/>
      <c r="L83" s="62"/>
    </row>
    <row r="84" spans="2:65" s="10" customFormat="1" ht="29.25" customHeight="1">
      <c r="B84" s="176"/>
      <c r="C84" s="177" t="s">
        <v>859</v>
      </c>
      <c r="D84" s="178" t="s">
        <v>787</v>
      </c>
      <c r="E84" s="178" t="s">
        <v>783</v>
      </c>
      <c r="F84" s="178" t="s">
        <v>860</v>
      </c>
      <c r="G84" s="178" t="s">
        <v>861</v>
      </c>
      <c r="H84" s="178" t="s">
        <v>862</v>
      </c>
      <c r="I84" s="179" t="s">
        <v>863</v>
      </c>
      <c r="J84" s="178" t="s">
        <v>850</v>
      </c>
      <c r="K84" s="180" t="s">
        <v>864</v>
      </c>
      <c r="L84" s="181"/>
      <c r="M84" s="81" t="s">
        <v>865</v>
      </c>
      <c r="N84" s="82" t="s">
        <v>772</v>
      </c>
      <c r="O84" s="82" t="s">
        <v>866</v>
      </c>
      <c r="P84" s="82" t="s">
        <v>867</v>
      </c>
      <c r="Q84" s="82" t="s">
        <v>868</v>
      </c>
      <c r="R84" s="82" t="s">
        <v>869</v>
      </c>
      <c r="S84" s="82" t="s">
        <v>870</v>
      </c>
      <c r="T84" s="83" t="s">
        <v>871</v>
      </c>
    </row>
    <row r="85" spans="2:65" s="1" customFormat="1" ht="29.25" customHeight="1">
      <c r="B85" s="42"/>
      <c r="C85" s="87" t="s">
        <v>851</v>
      </c>
      <c r="D85" s="64"/>
      <c r="E85" s="64"/>
      <c r="F85" s="64"/>
      <c r="G85" s="64"/>
      <c r="H85" s="64"/>
      <c r="I85" s="171"/>
      <c r="J85" s="182">
        <f>BK85</f>
        <v>0</v>
      </c>
      <c r="K85" s="64"/>
      <c r="L85" s="62"/>
      <c r="M85" s="84"/>
      <c r="N85" s="85"/>
      <c r="O85" s="85"/>
      <c r="P85" s="183">
        <f>P86+P90+P117</f>
        <v>0</v>
      </c>
      <c r="Q85" s="85"/>
      <c r="R85" s="183">
        <f>R86+R90+R117</f>
        <v>0</v>
      </c>
      <c r="S85" s="85"/>
      <c r="T85" s="184">
        <f>T86+T90+T117</f>
        <v>0</v>
      </c>
      <c r="AT85" s="24" t="s">
        <v>802</v>
      </c>
      <c r="AU85" s="24" t="s">
        <v>852</v>
      </c>
      <c r="BK85" s="185">
        <f>BK86+BK90+BK117</f>
        <v>0</v>
      </c>
    </row>
    <row r="86" spans="2:65" s="11" customFormat="1" ht="37.35" customHeight="1">
      <c r="B86" s="186"/>
      <c r="C86" s="187"/>
      <c r="D86" s="200" t="s">
        <v>802</v>
      </c>
      <c r="E86" s="249" t="s">
        <v>1355</v>
      </c>
      <c r="F86" s="249" t="s">
        <v>1356</v>
      </c>
      <c r="G86" s="187"/>
      <c r="H86" s="187"/>
      <c r="I86" s="190"/>
      <c r="J86" s="250">
        <f>BK86</f>
        <v>0</v>
      </c>
      <c r="K86" s="187"/>
      <c r="L86" s="192"/>
      <c r="M86" s="193"/>
      <c r="N86" s="194"/>
      <c r="O86" s="194"/>
      <c r="P86" s="195">
        <f>SUM(P87:P89)</f>
        <v>0</v>
      </c>
      <c r="Q86" s="194"/>
      <c r="R86" s="195">
        <f>SUM(R87:R89)</f>
        <v>0</v>
      </c>
      <c r="S86" s="194"/>
      <c r="T86" s="196">
        <f>SUM(T87:T89)</f>
        <v>0</v>
      </c>
      <c r="AR86" s="197" t="s">
        <v>906</v>
      </c>
      <c r="AT86" s="198" t="s">
        <v>802</v>
      </c>
      <c r="AU86" s="198" t="s">
        <v>803</v>
      </c>
      <c r="AY86" s="197" t="s">
        <v>874</v>
      </c>
      <c r="BK86" s="199">
        <f>SUM(BK87:BK89)</f>
        <v>0</v>
      </c>
    </row>
    <row r="87" spans="2:65" s="1" customFormat="1" ht="22.5" customHeight="1">
      <c r="B87" s="42"/>
      <c r="C87" s="203" t="s">
        <v>810</v>
      </c>
      <c r="D87" s="203" t="s">
        <v>877</v>
      </c>
      <c r="E87" s="204" t="s">
        <v>1357</v>
      </c>
      <c r="F87" s="205" t="s">
        <v>1358</v>
      </c>
      <c r="G87" s="206" t="s">
        <v>1287</v>
      </c>
      <c r="H87" s="207">
        <v>1</v>
      </c>
      <c r="I87" s="208"/>
      <c r="J87" s="209">
        <f>ROUND(I87*H87,2)</f>
        <v>0</v>
      </c>
      <c r="K87" s="205" t="s">
        <v>881</v>
      </c>
      <c r="L87" s="62"/>
      <c r="M87" s="210" t="s">
        <v>801</v>
      </c>
      <c r="N87" s="211" t="s">
        <v>773</v>
      </c>
      <c r="O87" s="43"/>
      <c r="P87" s="212">
        <f>O87*H87</f>
        <v>0</v>
      </c>
      <c r="Q87" s="212">
        <v>0</v>
      </c>
      <c r="R87" s="212">
        <f>Q87*H87</f>
        <v>0</v>
      </c>
      <c r="S87" s="212">
        <v>0</v>
      </c>
      <c r="T87" s="213">
        <f>S87*H87</f>
        <v>0</v>
      </c>
      <c r="AR87" s="24" t="s">
        <v>1805</v>
      </c>
      <c r="AT87" s="24" t="s">
        <v>877</v>
      </c>
      <c r="AU87" s="24" t="s">
        <v>810</v>
      </c>
      <c r="AY87" s="24" t="s">
        <v>874</v>
      </c>
      <c r="BE87" s="214">
        <f>IF(N87="základní",J87,0)</f>
        <v>0</v>
      </c>
      <c r="BF87" s="214">
        <f>IF(N87="snížená",J87,0)</f>
        <v>0</v>
      </c>
      <c r="BG87" s="214">
        <f>IF(N87="zákl. přenesená",J87,0)</f>
        <v>0</v>
      </c>
      <c r="BH87" s="214">
        <f>IF(N87="sníž. přenesená",J87,0)</f>
        <v>0</v>
      </c>
      <c r="BI87" s="214">
        <f>IF(N87="nulová",J87,0)</f>
        <v>0</v>
      </c>
      <c r="BJ87" s="24" t="s">
        <v>810</v>
      </c>
      <c r="BK87" s="214">
        <f>ROUND(I87*H87,2)</f>
        <v>0</v>
      </c>
      <c r="BL87" s="24" t="s">
        <v>1805</v>
      </c>
      <c r="BM87" s="24" t="s">
        <v>1359</v>
      </c>
    </row>
    <row r="88" spans="2:65" s="1" customFormat="1">
      <c r="B88" s="42"/>
      <c r="C88" s="64"/>
      <c r="D88" s="215" t="s">
        <v>884</v>
      </c>
      <c r="E88" s="64"/>
      <c r="F88" s="216" t="s">
        <v>1358</v>
      </c>
      <c r="G88" s="64"/>
      <c r="H88" s="64"/>
      <c r="I88" s="171"/>
      <c r="J88" s="64"/>
      <c r="K88" s="64"/>
      <c r="L88" s="62"/>
      <c r="M88" s="217"/>
      <c r="N88" s="43"/>
      <c r="O88" s="43"/>
      <c r="P88" s="43"/>
      <c r="Q88" s="43"/>
      <c r="R88" s="43"/>
      <c r="S88" s="43"/>
      <c r="T88" s="79"/>
      <c r="AT88" s="24" t="s">
        <v>884</v>
      </c>
      <c r="AU88" s="24" t="s">
        <v>810</v>
      </c>
    </row>
    <row r="89" spans="2:65" s="1" customFormat="1" ht="54">
      <c r="B89" s="42"/>
      <c r="C89" s="64"/>
      <c r="D89" s="215" t="s">
        <v>913</v>
      </c>
      <c r="E89" s="64"/>
      <c r="F89" s="231" t="s">
        <v>1360</v>
      </c>
      <c r="G89" s="64"/>
      <c r="H89" s="64"/>
      <c r="I89" s="171"/>
      <c r="J89" s="64"/>
      <c r="K89" s="64"/>
      <c r="L89" s="62"/>
      <c r="M89" s="217"/>
      <c r="N89" s="43"/>
      <c r="O89" s="43"/>
      <c r="P89" s="43"/>
      <c r="Q89" s="43"/>
      <c r="R89" s="43"/>
      <c r="S89" s="43"/>
      <c r="T89" s="79"/>
      <c r="AT89" s="24" t="s">
        <v>913</v>
      </c>
      <c r="AU89" s="24" t="s">
        <v>810</v>
      </c>
    </row>
    <row r="90" spans="2:65" s="11" customFormat="1" ht="37.35" customHeight="1">
      <c r="B90" s="186"/>
      <c r="C90" s="187"/>
      <c r="D90" s="200" t="s">
        <v>802</v>
      </c>
      <c r="E90" s="249" t="s">
        <v>1361</v>
      </c>
      <c r="F90" s="249" t="s">
        <v>1801</v>
      </c>
      <c r="G90" s="187"/>
      <c r="H90" s="187"/>
      <c r="I90" s="190"/>
      <c r="J90" s="250">
        <f>BK90</f>
        <v>0</v>
      </c>
      <c r="K90" s="187"/>
      <c r="L90" s="192"/>
      <c r="M90" s="193"/>
      <c r="N90" s="194"/>
      <c r="O90" s="194"/>
      <c r="P90" s="195">
        <f>SUM(P91:P116)</f>
        <v>0</v>
      </c>
      <c r="Q90" s="194"/>
      <c r="R90" s="195">
        <f>SUM(R91:R116)</f>
        <v>0</v>
      </c>
      <c r="S90" s="194"/>
      <c r="T90" s="196">
        <f>SUM(T91:T116)</f>
        <v>0</v>
      </c>
      <c r="AR90" s="197" t="s">
        <v>882</v>
      </c>
      <c r="AT90" s="198" t="s">
        <v>802</v>
      </c>
      <c r="AU90" s="198" t="s">
        <v>803</v>
      </c>
      <c r="AY90" s="197" t="s">
        <v>874</v>
      </c>
      <c r="BK90" s="199">
        <f>SUM(BK91:BK116)</f>
        <v>0</v>
      </c>
    </row>
    <row r="91" spans="2:65" s="1" customFormat="1" ht="22.5" customHeight="1">
      <c r="B91" s="42"/>
      <c r="C91" s="203" t="s">
        <v>812</v>
      </c>
      <c r="D91" s="203" t="s">
        <v>877</v>
      </c>
      <c r="E91" s="204" t="s">
        <v>1362</v>
      </c>
      <c r="F91" s="205" t="s">
        <v>1363</v>
      </c>
      <c r="G91" s="206" t="s">
        <v>1287</v>
      </c>
      <c r="H91" s="207">
        <v>1</v>
      </c>
      <c r="I91" s="208"/>
      <c r="J91" s="209">
        <f>ROUND(I91*H91,2)</f>
        <v>0</v>
      </c>
      <c r="K91" s="205" t="s">
        <v>801</v>
      </c>
      <c r="L91" s="62"/>
      <c r="M91" s="210" t="s">
        <v>801</v>
      </c>
      <c r="N91" s="211" t="s">
        <v>773</v>
      </c>
      <c r="O91" s="43"/>
      <c r="P91" s="212">
        <f>O91*H91</f>
        <v>0</v>
      </c>
      <c r="Q91" s="212">
        <v>0</v>
      </c>
      <c r="R91" s="212">
        <f>Q91*H91</f>
        <v>0</v>
      </c>
      <c r="S91" s="212">
        <v>0</v>
      </c>
      <c r="T91" s="213">
        <f>S91*H91</f>
        <v>0</v>
      </c>
      <c r="AR91" s="24" t="s">
        <v>1805</v>
      </c>
      <c r="AT91" s="24" t="s">
        <v>877</v>
      </c>
      <c r="AU91" s="24" t="s">
        <v>810</v>
      </c>
      <c r="AY91" s="24" t="s">
        <v>874</v>
      </c>
      <c r="BE91" s="214">
        <f>IF(N91="základní",J91,0)</f>
        <v>0</v>
      </c>
      <c r="BF91" s="214">
        <f>IF(N91="snížená",J91,0)</f>
        <v>0</v>
      </c>
      <c r="BG91" s="214">
        <f>IF(N91="zákl. přenesená",J91,0)</f>
        <v>0</v>
      </c>
      <c r="BH91" s="214">
        <f>IF(N91="sníž. přenesená",J91,0)</f>
        <v>0</v>
      </c>
      <c r="BI91" s="214">
        <f>IF(N91="nulová",J91,0)</f>
        <v>0</v>
      </c>
      <c r="BJ91" s="24" t="s">
        <v>810</v>
      </c>
      <c r="BK91" s="214">
        <f>ROUND(I91*H91,2)</f>
        <v>0</v>
      </c>
      <c r="BL91" s="24" t="s">
        <v>1805</v>
      </c>
      <c r="BM91" s="24" t="s">
        <v>1364</v>
      </c>
    </row>
    <row r="92" spans="2:65" s="1" customFormat="1">
      <c r="B92" s="42"/>
      <c r="C92" s="64"/>
      <c r="D92" s="215" t="s">
        <v>884</v>
      </c>
      <c r="E92" s="64"/>
      <c r="F92" s="216" t="s">
        <v>1363</v>
      </c>
      <c r="G92" s="64"/>
      <c r="H92" s="64"/>
      <c r="I92" s="171"/>
      <c r="J92" s="64"/>
      <c r="K92" s="64"/>
      <c r="L92" s="62"/>
      <c r="M92" s="217"/>
      <c r="N92" s="43"/>
      <c r="O92" s="43"/>
      <c r="P92" s="43"/>
      <c r="Q92" s="43"/>
      <c r="R92" s="43"/>
      <c r="S92" s="43"/>
      <c r="T92" s="79"/>
      <c r="AT92" s="24" t="s">
        <v>884</v>
      </c>
      <c r="AU92" s="24" t="s">
        <v>810</v>
      </c>
    </row>
    <row r="93" spans="2:65" s="1" customFormat="1" ht="40.5">
      <c r="B93" s="42"/>
      <c r="C93" s="64"/>
      <c r="D93" s="220" t="s">
        <v>913</v>
      </c>
      <c r="E93" s="64"/>
      <c r="F93" s="242" t="s">
        <v>1365</v>
      </c>
      <c r="G93" s="64"/>
      <c r="H93" s="64"/>
      <c r="I93" s="171"/>
      <c r="J93" s="64"/>
      <c r="K93" s="64"/>
      <c r="L93" s="62"/>
      <c r="M93" s="217"/>
      <c r="N93" s="43"/>
      <c r="O93" s="43"/>
      <c r="P93" s="43"/>
      <c r="Q93" s="43"/>
      <c r="R93" s="43"/>
      <c r="S93" s="43"/>
      <c r="T93" s="79"/>
      <c r="AT93" s="24" t="s">
        <v>913</v>
      </c>
      <c r="AU93" s="24" t="s">
        <v>810</v>
      </c>
    </row>
    <row r="94" spans="2:65" s="1" customFormat="1" ht="22.5" customHeight="1">
      <c r="B94" s="42"/>
      <c r="C94" s="203" t="s">
        <v>892</v>
      </c>
      <c r="D94" s="203" t="s">
        <v>877</v>
      </c>
      <c r="E94" s="204" t="s">
        <v>1366</v>
      </c>
      <c r="F94" s="205" t="s">
        <v>1367</v>
      </c>
      <c r="G94" s="206" t="s">
        <v>1287</v>
      </c>
      <c r="H94" s="207">
        <v>1</v>
      </c>
      <c r="I94" s="208"/>
      <c r="J94" s="209">
        <f>ROUND(I94*H94,2)</f>
        <v>0</v>
      </c>
      <c r="K94" s="205" t="s">
        <v>801</v>
      </c>
      <c r="L94" s="62"/>
      <c r="M94" s="210" t="s">
        <v>801</v>
      </c>
      <c r="N94" s="211" t="s">
        <v>773</v>
      </c>
      <c r="O94" s="43"/>
      <c r="P94" s="212">
        <f>O94*H94</f>
        <v>0</v>
      </c>
      <c r="Q94" s="212">
        <v>0</v>
      </c>
      <c r="R94" s="212">
        <f>Q94*H94</f>
        <v>0</v>
      </c>
      <c r="S94" s="212">
        <v>0</v>
      </c>
      <c r="T94" s="213">
        <f>S94*H94</f>
        <v>0</v>
      </c>
      <c r="AR94" s="24" t="s">
        <v>1805</v>
      </c>
      <c r="AT94" s="24" t="s">
        <v>877</v>
      </c>
      <c r="AU94" s="24" t="s">
        <v>810</v>
      </c>
      <c r="AY94" s="24" t="s">
        <v>874</v>
      </c>
      <c r="BE94" s="214">
        <f>IF(N94="základní",J94,0)</f>
        <v>0</v>
      </c>
      <c r="BF94" s="214">
        <f>IF(N94="snížená",J94,0)</f>
        <v>0</v>
      </c>
      <c r="BG94" s="214">
        <f>IF(N94="zákl. přenesená",J94,0)</f>
        <v>0</v>
      </c>
      <c r="BH94" s="214">
        <f>IF(N94="sníž. přenesená",J94,0)</f>
        <v>0</v>
      </c>
      <c r="BI94" s="214">
        <f>IF(N94="nulová",J94,0)</f>
        <v>0</v>
      </c>
      <c r="BJ94" s="24" t="s">
        <v>810</v>
      </c>
      <c r="BK94" s="214">
        <f>ROUND(I94*H94,2)</f>
        <v>0</v>
      </c>
      <c r="BL94" s="24" t="s">
        <v>1805</v>
      </c>
      <c r="BM94" s="24" t="s">
        <v>1368</v>
      </c>
    </row>
    <row r="95" spans="2:65" s="1" customFormat="1">
      <c r="B95" s="42"/>
      <c r="C95" s="64"/>
      <c r="D95" s="220" t="s">
        <v>884</v>
      </c>
      <c r="E95" s="64"/>
      <c r="F95" s="230" t="s">
        <v>1369</v>
      </c>
      <c r="G95" s="64"/>
      <c r="H95" s="64"/>
      <c r="I95" s="171"/>
      <c r="J95" s="64"/>
      <c r="K95" s="64"/>
      <c r="L95" s="62"/>
      <c r="M95" s="217"/>
      <c r="N95" s="43"/>
      <c r="O95" s="43"/>
      <c r="P95" s="43"/>
      <c r="Q95" s="43"/>
      <c r="R95" s="43"/>
      <c r="S95" s="43"/>
      <c r="T95" s="79"/>
      <c r="AT95" s="24" t="s">
        <v>884</v>
      </c>
      <c r="AU95" s="24" t="s">
        <v>810</v>
      </c>
    </row>
    <row r="96" spans="2:65" s="1" customFormat="1" ht="31.5" customHeight="1">
      <c r="B96" s="42"/>
      <c r="C96" s="203" t="s">
        <v>882</v>
      </c>
      <c r="D96" s="203" t="s">
        <v>877</v>
      </c>
      <c r="E96" s="204" t="s">
        <v>1370</v>
      </c>
      <c r="F96" s="205" t="s">
        <v>1371</v>
      </c>
      <c r="G96" s="206" t="s">
        <v>1287</v>
      </c>
      <c r="H96" s="207">
        <v>1</v>
      </c>
      <c r="I96" s="208"/>
      <c r="J96" s="209">
        <f>ROUND(I96*H96,2)</f>
        <v>0</v>
      </c>
      <c r="K96" s="205" t="s">
        <v>801</v>
      </c>
      <c r="L96" s="62"/>
      <c r="M96" s="210" t="s">
        <v>801</v>
      </c>
      <c r="N96" s="211" t="s">
        <v>773</v>
      </c>
      <c r="O96" s="43"/>
      <c r="P96" s="212">
        <f>O96*H96</f>
        <v>0</v>
      </c>
      <c r="Q96" s="212">
        <v>0</v>
      </c>
      <c r="R96" s="212">
        <f>Q96*H96</f>
        <v>0</v>
      </c>
      <c r="S96" s="212">
        <v>0</v>
      </c>
      <c r="T96" s="213">
        <f>S96*H96</f>
        <v>0</v>
      </c>
      <c r="AR96" s="24" t="s">
        <v>1805</v>
      </c>
      <c r="AT96" s="24" t="s">
        <v>877</v>
      </c>
      <c r="AU96" s="24" t="s">
        <v>810</v>
      </c>
      <c r="AY96" s="24" t="s">
        <v>874</v>
      </c>
      <c r="BE96" s="214">
        <f>IF(N96="základní",J96,0)</f>
        <v>0</v>
      </c>
      <c r="BF96" s="214">
        <f>IF(N96="snížená",J96,0)</f>
        <v>0</v>
      </c>
      <c r="BG96" s="214">
        <f>IF(N96="zákl. přenesená",J96,0)</f>
        <v>0</v>
      </c>
      <c r="BH96" s="214">
        <f>IF(N96="sníž. přenesená",J96,0)</f>
        <v>0</v>
      </c>
      <c r="BI96" s="214">
        <f>IF(N96="nulová",J96,0)</f>
        <v>0</v>
      </c>
      <c r="BJ96" s="24" t="s">
        <v>810</v>
      </c>
      <c r="BK96" s="214">
        <f>ROUND(I96*H96,2)</f>
        <v>0</v>
      </c>
      <c r="BL96" s="24" t="s">
        <v>1805</v>
      </c>
      <c r="BM96" s="24" t="s">
        <v>1372</v>
      </c>
    </row>
    <row r="97" spans="2:65" s="1" customFormat="1" ht="27">
      <c r="B97" s="42"/>
      <c r="C97" s="64"/>
      <c r="D97" s="215" t="s">
        <v>884</v>
      </c>
      <c r="E97" s="64"/>
      <c r="F97" s="216" t="s">
        <v>1371</v>
      </c>
      <c r="G97" s="64"/>
      <c r="H97" s="64"/>
      <c r="I97" s="171"/>
      <c r="J97" s="64"/>
      <c r="K97" s="64"/>
      <c r="L97" s="62"/>
      <c r="M97" s="217"/>
      <c r="N97" s="43"/>
      <c r="O97" s="43"/>
      <c r="P97" s="43"/>
      <c r="Q97" s="43"/>
      <c r="R97" s="43"/>
      <c r="S97" s="43"/>
      <c r="T97" s="79"/>
      <c r="AT97" s="24" t="s">
        <v>884</v>
      </c>
      <c r="AU97" s="24" t="s">
        <v>810</v>
      </c>
    </row>
    <row r="98" spans="2:65" s="1" customFormat="1" ht="54">
      <c r="B98" s="42"/>
      <c r="C98" s="64"/>
      <c r="D98" s="220" t="s">
        <v>913</v>
      </c>
      <c r="E98" s="64"/>
      <c r="F98" s="242" t="s">
        <v>1373</v>
      </c>
      <c r="G98" s="64"/>
      <c r="H98" s="64"/>
      <c r="I98" s="171"/>
      <c r="J98" s="64"/>
      <c r="K98" s="64"/>
      <c r="L98" s="62"/>
      <c r="M98" s="217"/>
      <c r="N98" s="43"/>
      <c r="O98" s="43"/>
      <c r="P98" s="43"/>
      <c r="Q98" s="43"/>
      <c r="R98" s="43"/>
      <c r="S98" s="43"/>
      <c r="T98" s="79"/>
      <c r="AT98" s="24" t="s">
        <v>913</v>
      </c>
      <c r="AU98" s="24" t="s">
        <v>810</v>
      </c>
    </row>
    <row r="99" spans="2:65" s="1" customFormat="1" ht="22.5" customHeight="1">
      <c r="B99" s="42"/>
      <c r="C99" s="203" t="s">
        <v>906</v>
      </c>
      <c r="D99" s="203" t="s">
        <v>877</v>
      </c>
      <c r="E99" s="204" t="s">
        <v>1374</v>
      </c>
      <c r="F99" s="205" t="s">
        <v>1375</v>
      </c>
      <c r="G99" s="206" t="s">
        <v>1287</v>
      </c>
      <c r="H99" s="207">
        <v>1</v>
      </c>
      <c r="I99" s="208"/>
      <c r="J99" s="209">
        <f>ROUND(I99*H99,2)</f>
        <v>0</v>
      </c>
      <c r="K99" s="205" t="s">
        <v>801</v>
      </c>
      <c r="L99" s="62"/>
      <c r="M99" s="210" t="s">
        <v>801</v>
      </c>
      <c r="N99" s="211" t="s">
        <v>773</v>
      </c>
      <c r="O99" s="43"/>
      <c r="P99" s="212">
        <f>O99*H99</f>
        <v>0</v>
      </c>
      <c r="Q99" s="212">
        <v>0</v>
      </c>
      <c r="R99" s="212">
        <f>Q99*H99</f>
        <v>0</v>
      </c>
      <c r="S99" s="212">
        <v>0</v>
      </c>
      <c r="T99" s="213">
        <f>S99*H99</f>
        <v>0</v>
      </c>
      <c r="AR99" s="24" t="s">
        <v>1805</v>
      </c>
      <c r="AT99" s="24" t="s">
        <v>877</v>
      </c>
      <c r="AU99" s="24" t="s">
        <v>810</v>
      </c>
      <c r="AY99" s="24" t="s">
        <v>874</v>
      </c>
      <c r="BE99" s="214">
        <f>IF(N99="základní",J99,0)</f>
        <v>0</v>
      </c>
      <c r="BF99" s="214">
        <f>IF(N99="snížená",J99,0)</f>
        <v>0</v>
      </c>
      <c r="BG99" s="214">
        <f>IF(N99="zákl. přenesená",J99,0)</f>
        <v>0</v>
      </c>
      <c r="BH99" s="214">
        <f>IF(N99="sníž. přenesená",J99,0)</f>
        <v>0</v>
      </c>
      <c r="BI99" s="214">
        <f>IF(N99="nulová",J99,0)</f>
        <v>0</v>
      </c>
      <c r="BJ99" s="24" t="s">
        <v>810</v>
      </c>
      <c r="BK99" s="214">
        <f>ROUND(I99*H99,2)</f>
        <v>0</v>
      </c>
      <c r="BL99" s="24" t="s">
        <v>1805</v>
      </c>
      <c r="BM99" s="24" t="s">
        <v>1376</v>
      </c>
    </row>
    <row r="100" spans="2:65" s="1" customFormat="1">
      <c r="B100" s="42"/>
      <c r="C100" s="64"/>
      <c r="D100" s="215" t="s">
        <v>884</v>
      </c>
      <c r="E100" s="64"/>
      <c r="F100" s="216" t="s">
        <v>1375</v>
      </c>
      <c r="G100" s="64"/>
      <c r="H100" s="64"/>
      <c r="I100" s="171"/>
      <c r="J100" s="64"/>
      <c r="K100" s="64"/>
      <c r="L100" s="62"/>
      <c r="M100" s="217"/>
      <c r="N100" s="43"/>
      <c r="O100" s="43"/>
      <c r="P100" s="43"/>
      <c r="Q100" s="43"/>
      <c r="R100" s="43"/>
      <c r="S100" s="43"/>
      <c r="T100" s="79"/>
      <c r="AT100" s="24" t="s">
        <v>884</v>
      </c>
      <c r="AU100" s="24" t="s">
        <v>810</v>
      </c>
    </row>
    <row r="101" spans="2:65" s="1" customFormat="1" ht="27">
      <c r="B101" s="42"/>
      <c r="C101" s="64"/>
      <c r="D101" s="220" t="s">
        <v>913</v>
      </c>
      <c r="E101" s="64"/>
      <c r="F101" s="242" t="s">
        <v>1377</v>
      </c>
      <c r="G101" s="64"/>
      <c r="H101" s="64"/>
      <c r="I101" s="171"/>
      <c r="J101" s="64"/>
      <c r="K101" s="64"/>
      <c r="L101" s="62"/>
      <c r="M101" s="217"/>
      <c r="N101" s="43"/>
      <c r="O101" s="43"/>
      <c r="P101" s="43"/>
      <c r="Q101" s="43"/>
      <c r="R101" s="43"/>
      <c r="S101" s="43"/>
      <c r="T101" s="79"/>
      <c r="AT101" s="24" t="s">
        <v>913</v>
      </c>
      <c r="AU101" s="24" t="s">
        <v>810</v>
      </c>
    </row>
    <row r="102" spans="2:65" s="1" customFormat="1" ht="22.5" customHeight="1">
      <c r="B102" s="42"/>
      <c r="C102" s="203" t="s">
        <v>916</v>
      </c>
      <c r="D102" s="203" t="s">
        <v>877</v>
      </c>
      <c r="E102" s="204" t="s">
        <v>1378</v>
      </c>
      <c r="F102" s="205" t="s">
        <v>1379</v>
      </c>
      <c r="G102" s="206" t="s">
        <v>1287</v>
      </c>
      <c r="H102" s="207">
        <v>1</v>
      </c>
      <c r="I102" s="208"/>
      <c r="J102" s="209">
        <f>ROUND(I102*H102,2)</f>
        <v>0</v>
      </c>
      <c r="K102" s="205" t="s">
        <v>801</v>
      </c>
      <c r="L102" s="62"/>
      <c r="M102" s="210" t="s">
        <v>801</v>
      </c>
      <c r="N102" s="211" t="s">
        <v>773</v>
      </c>
      <c r="O102" s="43"/>
      <c r="P102" s="212">
        <f>O102*H102</f>
        <v>0</v>
      </c>
      <c r="Q102" s="212">
        <v>0</v>
      </c>
      <c r="R102" s="212">
        <f>Q102*H102</f>
        <v>0</v>
      </c>
      <c r="S102" s="212">
        <v>0</v>
      </c>
      <c r="T102" s="213">
        <f>S102*H102</f>
        <v>0</v>
      </c>
      <c r="AR102" s="24" t="s">
        <v>1805</v>
      </c>
      <c r="AT102" s="24" t="s">
        <v>877</v>
      </c>
      <c r="AU102" s="24" t="s">
        <v>810</v>
      </c>
      <c r="AY102" s="24" t="s">
        <v>874</v>
      </c>
      <c r="BE102" s="214">
        <f>IF(N102="základní",J102,0)</f>
        <v>0</v>
      </c>
      <c r="BF102" s="214">
        <f>IF(N102="snížená",J102,0)</f>
        <v>0</v>
      </c>
      <c r="BG102" s="214">
        <f>IF(N102="zákl. přenesená",J102,0)</f>
        <v>0</v>
      </c>
      <c r="BH102" s="214">
        <f>IF(N102="sníž. přenesená",J102,0)</f>
        <v>0</v>
      </c>
      <c r="BI102" s="214">
        <f>IF(N102="nulová",J102,0)</f>
        <v>0</v>
      </c>
      <c r="BJ102" s="24" t="s">
        <v>810</v>
      </c>
      <c r="BK102" s="214">
        <f>ROUND(I102*H102,2)</f>
        <v>0</v>
      </c>
      <c r="BL102" s="24" t="s">
        <v>1805</v>
      </c>
      <c r="BM102" s="24" t="s">
        <v>1380</v>
      </c>
    </row>
    <row r="103" spans="2:65" s="1" customFormat="1" ht="27">
      <c r="B103" s="42"/>
      <c r="C103" s="64"/>
      <c r="D103" s="220" t="s">
        <v>884</v>
      </c>
      <c r="E103" s="64"/>
      <c r="F103" s="230" t="s">
        <v>1381</v>
      </c>
      <c r="G103" s="64"/>
      <c r="H103" s="64"/>
      <c r="I103" s="171"/>
      <c r="J103" s="64"/>
      <c r="K103" s="64"/>
      <c r="L103" s="62"/>
      <c r="M103" s="217"/>
      <c r="N103" s="43"/>
      <c r="O103" s="43"/>
      <c r="P103" s="43"/>
      <c r="Q103" s="43"/>
      <c r="R103" s="43"/>
      <c r="S103" s="43"/>
      <c r="T103" s="79"/>
      <c r="AT103" s="24" t="s">
        <v>884</v>
      </c>
      <c r="AU103" s="24" t="s">
        <v>810</v>
      </c>
    </row>
    <row r="104" spans="2:65" s="1" customFormat="1" ht="22.5" customHeight="1">
      <c r="B104" s="42"/>
      <c r="C104" s="203" t="s">
        <v>922</v>
      </c>
      <c r="D104" s="203" t="s">
        <v>877</v>
      </c>
      <c r="E104" s="204" t="s">
        <v>1382</v>
      </c>
      <c r="F104" s="205" t="s">
        <v>1383</v>
      </c>
      <c r="G104" s="206" t="s">
        <v>1287</v>
      </c>
      <c r="H104" s="207">
        <v>1</v>
      </c>
      <c r="I104" s="208"/>
      <c r="J104" s="209">
        <f>ROUND(I104*H104,2)</f>
        <v>0</v>
      </c>
      <c r="K104" s="205" t="s">
        <v>801</v>
      </c>
      <c r="L104" s="62"/>
      <c r="M104" s="210" t="s">
        <v>801</v>
      </c>
      <c r="N104" s="211" t="s">
        <v>773</v>
      </c>
      <c r="O104" s="43"/>
      <c r="P104" s="212">
        <f>O104*H104</f>
        <v>0</v>
      </c>
      <c r="Q104" s="212">
        <v>0</v>
      </c>
      <c r="R104" s="212">
        <f>Q104*H104</f>
        <v>0</v>
      </c>
      <c r="S104" s="212">
        <v>0</v>
      </c>
      <c r="T104" s="213">
        <f>S104*H104</f>
        <v>0</v>
      </c>
      <c r="AR104" s="24" t="s">
        <v>1805</v>
      </c>
      <c r="AT104" s="24" t="s">
        <v>877</v>
      </c>
      <c r="AU104" s="24" t="s">
        <v>810</v>
      </c>
      <c r="AY104" s="24" t="s">
        <v>874</v>
      </c>
      <c r="BE104" s="214">
        <f>IF(N104="základní",J104,0)</f>
        <v>0</v>
      </c>
      <c r="BF104" s="214">
        <f>IF(N104="snížená",J104,0)</f>
        <v>0</v>
      </c>
      <c r="BG104" s="214">
        <f>IF(N104="zákl. přenesená",J104,0)</f>
        <v>0</v>
      </c>
      <c r="BH104" s="214">
        <f>IF(N104="sníž. přenesená",J104,0)</f>
        <v>0</v>
      </c>
      <c r="BI104" s="214">
        <f>IF(N104="nulová",J104,0)</f>
        <v>0</v>
      </c>
      <c r="BJ104" s="24" t="s">
        <v>810</v>
      </c>
      <c r="BK104" s="214">
        <f>ROUND(I104*H104,2)</f>
        <v>0</v>
      </c>
      <c r="BL104" s="24" t="s">
        <v>1805</v>
      </c>
      <c r="BM104" s="24" t="s">
        <v>1384</v>
      </c>
    </row>
    <row r="105" spans="2:65" s="1" customFormat="1">
      <c r="B105" s="42"/>
      <c r="C105" s="64"/>
      <c r="D105" s="220" t="s">
        <v>884</v>
      </c>
      <c r="E105" s="64"/>
      <c r="F105" s="230" t="s">
        <v>1383</v>
      </c>
      <c r="G105" s="64"/>
      <c r="H105" s="64"/>
      <c r="I105" s="171"/>
      <c r="J105" s="64"/>
      <c r="K105" s="64"/>
      <c r="L105" s="62"/>
      <c r="M105" s="217"/>
      <c r="N105" s="43"/>
      <c r="O105" s="43"/>
      <c r="P105" s="43"/>
      <c r="Q105" s="43"/>
      <c r="R105" s="43"/>
      <c r="S105" s="43"/>
      <c r="T105" s="79"/>
      <c r="AT105" s="24" t="s">
        <v>884</v>
      </c>
      <c r="AU105" s="24" t="s">
        <v>810</v>
      </c>
    </row>
    <row r="106" spans="2:65" s="1" customFormat="1" ht="22.5" customHeight="1">
      <c r="B106" s="42"/>
      <c r="C106" s="203" t="s">
        <v>929</v>
      </c>
      <c r="D106" s="203" t="s">
        <v>877</v>
      </c>
      <c r="E106" s="204" t="s">
        <v>1385</v>
      </c>
      <c r="F106" s="205" t="s">
        <v>1386</v>
      </c>
      <c r="G106" s="206" t="s">
        <v>1287</v>
      </c>
      <c r="H106" s="207">
        <v>1</v>
      </c>
      <c r="I106" s="208"/>
      <c r="J106" s="209">
        <f>ROUND(I106*H106,2)</f>
        <v>0</v>
      </c>
      <c r="K106" s="205" t="s">
        <v>801</v>
      </c>
      <c r="L106" s="62"/>
      <c r="M106" s="210" t="s">
        <v>801</v>
      </c>
      <c r="N106" s="211" t="s">
        <v>773</v>
      </c>
      <c r="O106" s="43"/>
      <c r="P106" s="212">
        <f>O106*H106</f>
        <v>0</v>
      </c>
      <c r="Q106" s="212">
        <v>0</v>
      </c>
      <c r="R106" s="212">
        <f>Q106*H106</f>
        <v>0</v>
      </c>
      <c r="S106" s="212">
        <v>0</v>
      </c>
      <c r="T106" s="213">
        <f>S106*H106</f>
        <v>0</v>
      </c>
      <c r="AR106" s="24" t="s">
        <v>1805</v>
      </c>
      <c r="AT106" s="24" t="s">
        <v>877</v>
      </c>
      <c r="AU106" s="24" t="s">
        <v>810</v>
      </c>
      <c r="AY106" s="24" t="s">
        <v>874</v>
      </c>
      <c r="BE106" s="214">
        <f>IF(N106="základní",J106,0)</f>
        <v>0</v>
      </c>
      <c r="BF106" s="214">
        <f>IF(N106="snížená",J106,0)</f>
        <v>0</v>
      </c>
      <c r="BG106" s="214">
        <f>IF(N106="zákl. přenesená",J106,0)</f>
        <v>0</v>
      </c>
      <c r="BH106" s="214">
        <f>IF(N106="sníž. přenesená",J106,0)</f>
        <v>0</v>
      </c>
      <c r="BI106" s="214">
        <f>IF(N106="nulová",J106,0)</f>
        <v>0</v>
      </c>
      <c r="BJ106" s="24" t="s">
        <v>810</v>
      </c>
      <c r="BK106" s="214">
        <f>ROUND(I106*H106,2)</f>
        <v>0</v>
      </c>
      <c r="BL106" s="24" t="s">
        <v>1805</v>
      </c>
      <c r="BM106" s="24" t="s">
        <v>1387</v>
      </c>
    </row>
    <row r="107" spans="2:65" s="1" customFormat="1">
      <c r="B107" s="42"/>
      <c r="C107" s="64"/>
      <c r="D107" s="215" t="s">
        <v>884</v>
      </c>
      <c r="E107" s="64"/>
      <c r="F107" s="216" t="s">
        <v>1386</v>
      </c>
      <c r="G107" s="64"/>
      <c r="H107" s="64"/>
      <c r="I107" s="171"/>
      <c r="J107" s="64"/>
      <c r="K107" s="64"/>
      <c r="L107" s="62"/>
      <c r="M107" s="217"/>
      <c r="N107" s="43"/>
      <c r="O107" s="43"/>
      <c r="P107" s="43"/>
      <c r="Q107" s="43"/>
      <c r="R107" s="43"/>
      <c r="S107" s="43"/>
      <c r="T107" s="79"/>
      <c r="AT107" s="24" t="s">
        <v>884</v>
      </c>
      <c r="AU107" s="24" t="s">
        <v>810</v>
      </c>
    </row>
    <row r="108" spans="2:65" s="1" customFormat="1" ht="135">
      <c r="B108" s="42"/>
      <c r="C108" s="64"/>
      <c r="D108" s="220" t="s">
        <v>913</v>
      </c>
      <c r="E108" s="64"/>
      <c r="F108" s="242" t="s">
        <v>1388</v>
      </c>
      <c r="G108" s="64"/>
      <c r="H108" s="64"/>
      <c r="I108" s="171"/>
      <c r="J108" s="64"/>
      <c r="K108" s="64"/>
      <c r="L108" s="62"/>
      <c r="M108" s="217"/>
      <c r="N108" s="43"/>
      <c r="O108" s="43"/>
      <c r="P108" s="43"/>
      <c r="Q108" s="43"/>
      <c r="R108" s="43"/>
      <c r="S108" s="43"/>
      <c r="T108" s="79"/>
      <c r="AT108" s="24" t="s">
        <v>913</v>
      </c>
      <c r="AU108" s="24" t="s">
        <v>810</v>
      </c>
    </row>
    <row r="109" spans="2:65" s="1" customFormat="1" ht="22.5" customHeight="1">
      <c r="B109" s="42"/>
      <c r="C109" s="203" t="s">
        <v>934</v>
      </c>
      <c r="D109" s="203" t="s">
        <v>877</v>
      </c>
      <c r="E109" s="204" t="s">
        <v>1389</v>
      </c>
      <c r="F109" s="205" t="s">
        <v>1390</v>
      </c>
      <c r="G109" s="206" t="s">
        <v>603</v>
      </c>
      <c r="H109" s="207">
        <v>1</v>
      </c>
      <c r="I109" s="208"/>
      <c r="J109" s="209">
        <f>ROUND(I109*H109,2)</f>
        <v>0</v>
      </c>
      <c r="K109" s="205" t="s">
        <v>801</v>
      </c>
      <c r="L109" s="62"/>
      <c r="M109" s="210" t="s">
        <v>801</v>
      </c>
      <c r="N109" s="211" t="s">
        <v>773</v>
      </c>
      <c r="O109" s="43"/>
      <c r="P109" s="212">
        <f>O109*H109</f>
        <v>0</v>
      </c>
      <c r="Q109" s="212">
        <v>0</v>
      </c>
      <c r="R109" s="212">
        <f>Q109*H109</f>
        <v>0</v>
      </c>
      <c r="S109" s="212">
        <v>0</v>
      </c>
      <c r="T109" s="213">
        <f>S109*H109</f>
        <v>0</v>
      </c>
      <c r="AR109" s="24" t="s">
        <v>882</v>
      </c>
      <c r="AT109" s="24" t="s">
        <v>877</v>
      </c>
      <c r="AU109" s="24" t="s">
        <v>810</v>
      </c>
      <c r="AY109" s="24" t="s">
        <v>874</v>
      </c>
      <c r="BE109" s="214">
        <f>IF(N109="základní",J109,0)</f>
        <v>0</v>
      </c>
      <c r="BF109" s="214">
        <f>IF(N109="snížená",J109,0)</f>
        <v>0</v>
      </c>
      <c r="BG109" s="214">
        <f>IF(N109="zákl. přenesená",J109,0)</f>
        <v>0</v>
      </c>
      <c r="BH109" s="214">
        <f>IF(N109="sníž. přenesená",J109,0)</f>
        <v>0</v>
      </c>
      <c r="BI109" s="214">
        <f>IF(N109="nulová",J109,0)</f>
        <v>0</v>
      </c>
      <c r="BJ109" s="24" t="s">
        <v>810</v>
      </c>
      <c r="BK109" s="214">
        <f>ROUND(I109*H109,2)</f>
        <v>0</v>
      </c>
      <c r="BL109" s="24" t="s">
        <v>882</v>
      </c>
      <c r="BM109" s="24" t="s">
        <v>1391</v>
      </c>
    </row>
    <row r="110" spans="2:65" s="1" customFormat="1">
      <c r="B110" s="42"/>
      <c r="C110" s="64"/>
      <c r="D110" s="215" t="s">
        <v>884</v>
      </c>
      <c r="E110" s="64"/>
      <c r="F110" s="216" t="s">
        <v>1390</v>
      </c>
      <c r="G110" s="64"/>
      <c r="H110" s="64"/>
      <c r="I110" s="171"/>
      <c r="J110" s="64"/>
      <c r="K110" s="64"/>
      <c r="L110" s="62"/>
      <c r="M110" s="217"/>
      <c r="N110" s="43"/>
      <c r="O110" s="43"/>
      <c r="P110" s="43"/>
      <c r="Q110" s="43"/>
      <c r="R110" s="43"/>
      <c r="S110" s="43"/>
      <c r="T110" s="79"/>
      <c r="AT110" s="24" t="s">
        <v>884</v>
      </c>
      <c r="AU110" s="24" t="s">
        <v>810</v>
      </c>
    </row>
    <row r="111" spans="2:65" s="1" customFormat="1" ht="27">
      <c r="B111" s="42"/>
      <c r="C111" s="64"/>
      <c r="D111" s="215" t="s">
        <v>913</v>
      </c>
      <c r="E111" s="64"/>
      <c r="F111" s="231" t="s">
        <v>1848</v>
      </c>
      <c r="G111" s="64"/>
      <c r="H111" s="64"/>
      <c r="I111" s="171"/>
      <c r="J111" s="64"/>
      <c r="K111" s="64"/>
      <c r="L111" s="62"/>
      <c r="M111" s="217"/>
      <c r="N111" s="43"/>
      <c r="O111" s="43"/>
      <c r="P111" s="43"/>
      <c r="Q111" s="43"/>
      <c r="R111" s="43"/>
      <c r="S111" s="43"/>
      <c r="T111" s="79"/>
      <c r="AT111" s="24" t="s">
        <v>913</v>
      </c>
      <c r="AU111" s="24" t="s">
        <v>810</v>
      </c>
    </row>
    <row r="112" spans="2:65" s="12" customFormat="1">
      <c r="B112" s="218"/>
      <c r="C112" s="219"/>
      <c r="D112" s="220" t="s">
        <v>886</v>
      </c>
      <c r="E112" s="221" t="s">
        <v>801</v>
      </c>
      <c r="F112" s="222" t="s">
        <v>810</v>
      </c>
      <c r="G112" s="219"/>
      <c r="H112" s="223">
        <v>1</v>
      </c>
      <c r="I112" s="224"/>
      <c r="J112" s="219"/>
      <c r="K112" s="219"/>
      <c r="L112" s="225"/>
      <c r="M112" s="226"/>
      <c r="N112" s="227"/>
      <c r="O112" s="227"/>
      <c r="P112" s="227"/>
      <c r="Q112" s="227"/>
      <c r="R112" s="227"/>
      <c r="S112" s="227"/>
      <c r="T112" s="228"/>
      <c r="AT112" s="229" t="s">
        <v>886</v>
      </c>
      <c r="AU112" s="229" t="s">
        <v>810</v>
      </c>
      <c r="AV112" s="12" t="s">
        <v>812</v>
      </c>
      <c r="AW112" s="12" t="s">
        <v>765</v>
      </c>
      <c r="AX112" s="12" t="s">
        <v>810</v>
      </c>
      <c r="AY112" s="229" t="s">
        <v>874</v>
      </c>
    </row>
    <row r="113" spans="2:65" s="1" customFormat="1" ht="22.5" customHeight="1">
      <c r="B113" s="42"/>
      <c r="C113" s="203" t="s">
        <v>747</v>
      </c>
      <c r="D113" s="203" t="s">
        <v>877</v>
      </c>
      <c r="E113" s="204" t="s">
        <v>1392</v>
      </c>
      <c r="F113" s="205" t="s">
        <v>1393</v>
      </c>
      <c r="G113" s="206" t="s">
        <v>964</v>
      </c>
      <c r="H113" s="207">
        <v>3</v>
      </c>
      <c r="I113" s="208"/>
      <c r="J113" s="209">
        <f>ROUND(I113*H113,2)</f>
        <v>0</v>
      </c>
      <c r="K113" s="205" t="s">
        <v>801</v>
      </c>
      <c r="L113" s="62"/>
      <c r="M113" s="210" t="s">
        <v>801</v>
      </c>
      <c r="N113" s="211" t="s">
        <v>773</v>
      </c>
      <c r="O113" s="43"/>
      <c r="P113" s="212">
        <f>O113*H113</f>
        <v>0</v>
      </c>
      <c r="Q113" s="212">
        <v>0</v>
      </c>
      <c r="R113" s="212">
        <f>Q113*H113</f>
        <v>0</v>
      </c>
      <c r="S113" s="212">
        <v>0</v>
      </c>
      <c r="T113" s="213">
        <f>S113*H113</f>
        <v>0</v>
      </c>
      <c r="AR113" s="24" t="s">
        <v>882</v>
      </c>
      <c r="AT113" s="24" t="s">
        <v>877</v>
      </c>
      <c r="AU113" s="24" t="s">
        <v>810</v>
      </c>
      <c r="AY113" s="24" t="s">
        <v>874</v>
      </c>
      <c r="BE113" s="214">
        <f>IF(N113="základní",J113,0)</f>
        <v>0</v>
      </c>
      <c r="BF113" s="214">
        <f>IF(N113="snížená",J113,0)</f>
        <v>0</v>
      </c>
      <c r="BG113" s="214">
        <f>IF(N113="zákl. přenesená",J113,0)</f>
        <v>0</v>
      </c>
      <c r="BH113" s="214">
        <f>IF(N113="sníž. přenesená",J113,0)</f>
        <v>0</v>
      </c>
      <c r="BI113" s="214">
        <f>IF(N113="nulová",J113,0)</f>
        <v>0</v>
      </c>
      <c r="BJ113" s="24" t="s">
        <v>810</v>
      </c>
      <c r="BK113" s="214">
        <f>ROUND(I113*H113,2)</f>
        <v>0</v>
      </c>
      <c r="BL113" s="24" t="s">
        <v>882</v>
      </c>
      <c r="BM113" s="24" t="s">
        <v>1394</v>
      </c>
    </row>
    <row r="114" spans="2:65" s="1" customFormat="1">
      <c r="B114" s="42"/>
      <c r="C114" s="64"/>
      <c r="D114" s="215" t="s">
        <v>884</v>
      </c>
      <c r="E114" s="64"/>
      <c r="F114" s="216" t="s">
        <v>1393</v>
      </c>
      <c r="G114" s="64"/>
      <c r="H114" s="64"/>
      <c r="I114" s="171"/>
      <c r="J114" s="64"/>
      <c r="K114" s="64"/>
      <c r="L114" s="62"/>
      <c r="M114" s="217"/>
      <c r="N114" s="43"/>
      <c r="O114" s="43"/>
      <c r="P114" s="43"/>
      <c r="Q114" s="43"/>
      <c r="R114" s="43"/>
      <c r="S114" s="43"/>
      <c r="T114" s="79"/>
      <c r="AT114" s="24" t="s">
        <v>884</v>
      </c>
      <c r="AU114" s="24" t="s">
        <v>810</v>
      </c>
    </row>
    <row r="115" spans="2:65" s="1" customFormat="1" ht="27">
      <c r="B115" s="42"/>
      <c r="C115" s="64"/>
      <c r="D115" s="215" t="s">
        <v>913</v>
      </c>
      <c r="E115" s="64"/>
      <c r="F115" s="231" t="s">
        <v>1848</v>
      </c>
      <c r="G115" s="64"/>
      <c r="H115" s="64"/>
      <c r="I115" s="171"/>
      <c r="J115" s="64"/>
      <c r="K115" s="64"/>
      <c r="L115" s="62"/>
      <c r="M115" s="217"/>
      <c r="N115" s="43"/>
      <c r="O115" s="43"/>
      <c r="P115" s="43"/>
      <c r="Q115" s="43"/>
      <c r="R115" s="43"/>
      <c r="S115" s="43"/>
      <c r="T115" s="79"/>
      <c r="AT115" s="24" t="s">
        <v>913</v>
      </c>
      <c r="AU115" s="24" t="s">
        <v>810</v>
      </c>
    </row>
    <row r="116" spans="2:65" s="12" customFormat="1">
      <c r="B116" s="218"/>
      <c r="C116" s="219"/>
      <c r="D116" s="215" t="s">
        <v>886</v>
      </c>
      <c r="E116" s="243" t="s">
        <v>801</v>
      </c>
      <c r="F116" s="244" t="s">
        <v>1395</v>
      </c>
      <c r="G116" s="219"/>
      <c r="H116" s="245">
        <v>3</v>
      </c>
      <c r="I116" s="224"/>
      <c r="J116" s="219"/>
      <c r="K116" s="219"/>
      <c r="L116" s="225"/>
      <c r="M116" s="226"/>
      <c r="N116" s="227"/>
      <c r="O116" s="227"/>
      <c r="P116" s="227"/>
      <c r="Q116" s="227"/>
      <c r="R116" s="227"/>
      <c r="S116" s="227"/>
      <c r="T116" s="228"/>
      <c r="AT116" s="229" t="s">
        <v>886</v>
      </c>
      <c r="AU116" s="229" t="s">
        <v>810</v>
      </c>
      <c r="AV116" s="12" t="s">
        <v>812</v>
      </c>
      <c r="AW116" s="12" t="s">
        <v>765</v>
      </c>
      <c r="AX116" s="12" t="s">
        <v>810</v>
      </c>
      <c r="AY116" s="229" t="s">
        <v>874</v>
      </c>
    </row>
    <row r="117" spans="2:65" s="11" customFormat="1" ht="37.35" customHeight="1">
      <c r="B117" s="186"/>
      <c r="C117" s="187"/>
      <c r="D117" s="200" t="s">
        <v>802</v>
      </c>
      <c r="E117" s="249" t="s">
        <v>803</v>
      </c>
      <c r="F117" s="249" t="s">
        <v>1799</v>
      </c>
      <c r="G117" s="187"/>
      <c r="H117" s="187"/>
      <c r="I117" s="190"/>
      <c r="J117" s="250">
        <f>BK117</f>
        <v>0</v>
      </c>
      <c r="K117" s="187"/>
      <c r="L117" s="192"/>
      <c r="M117" s="193"/>
      <c r="N117" s="194"/>
      <c r="O117" s="194"/>
      <c r="P117" s="195">
        <f>SUM(P118:P134)</f>
        <v>0</v>
      </c>
      <c r="Q117" s="194"/>
      <c r="R117" s="195">
        <f>SUM(R118:R134)</f>
        <v>0</v>
      </c>
      <c r="S117" s="194"/>
      <c r="T117" s="196">
        <f>SUM(T118:T134)</f>
        <v>0</v>
      </c>
      <c r="AR117" s="197" t="s">
        <v>906</v>
      </c>
      <c r="AT117" s="198" t="s">
        <v>802</v>
      </c>
      <c r="AU117" s="198" t="s">
        <v>803</v>
      </c>
      <c r="AY117" s="197" t="s">
        <v>874</v>
      </c>
      <c r="BK117" s="199">
        <f>SUM(BK118:BK134)</f>
        <v>0</v>
      </c>
    </row>
    <row r="118" spans="2:65" s="1" customFormat="1" ht="22.5" customHeight="1">
      <c r="B118" s="42"/>
      <c r="C118" s="203" t="s">
        <v>941</v>
      </c>
      <c r="D118" s="203" t="s">
        <v>877</v>
      </c>
      <c r="E118" s="204" t="s">
        <v>1396</v>
      </c>
      <c r="F118" s="205" t="s">
        <v>1397</v>
      </c>
      <c r="G118" s="206" t="s">
        <v>1287</v>
      </c>
      <c r="H118" s="207">
        <v>1</v>
      </c>
      <c r="I118" s="208"/>
      <c r="J118" s="209">
        <f>ROUND(I118*H118,2)</f>
        <v>0</v>
      </c>
      <c r="K118" s="205" t="s">
        <v>801</v>
      </c>
      <c r="L118" s="62"/>
      <c r="M118" s="210" t="s">
        <v>801</v>
      </c>
      <c r="N118" s="211" t="s">
        <v>773</v>
      </c>
      <c r="O118" s="43"/>
      <c r="P118" s="212">
        <f>O118*H118</f>
        <v>0</v>
      </c>
      <c r="Q118" s="212">
        <v>0</v>
      </c>
      <c r="R118" s="212">
        <f>Q118*H118</f>
        <v>0</v>
      </c>
      <c r="S118" s="212">
        <v>0</v>
      </c>
      <c r="T118" s="213">
        <f>S118*H118</f>
        <v>0</v>
      </c>
      <c r="AR118" s="24" t="s">
        <v>1805</v>
      </c>
      <c r="AT118" s="24" t="s">
        <v>877</v>
      </c>
      <c r="AU118" s="24" t="s">
        <v>810</v>
      </c>
      <c r="AY118" s="24" t="s">
        <v>874</v>
      </c>
      <c r="BE118" s="214">
        <f>IF(N118="základní",J118,0)</f>
        <v>0</v>
      </c>
      <c r="BF118" s="214">
        <f>IF(N118="snížená",J118,0)</f>
        <v>0</v>
      </c>
      <c r="BG118" s="214">
        <f>IF(N118="zákl. přenesená",J118,0)</f>
        <v>0</v>
      </c>
      <c r="BH118" s="214">
        <f>IF(N118="sníž. přenesená",J118,0)</f>
        <v>0</v>
      </c>
      <c r="BI118" s="214">
        <f>IF(N118="nulová",J118,0)</f>
        <v>0</v>
      </c>
      <c r="BJ118" s="24" t="s">
        <v>810</v>
      </c>
      <c r="BK118" s="214">
        <f>ROUND(I118*H118,2)</f>
        <v>0</v>
      </c>
      <c r="BL118" s="24" t="s">
        <v>1805</v>
      </c>
      <c r="BM118" s="24" t="s">
        <v>1398</v>
      </c>
    </row>
    <row r="119" spans="2:65" s="1" customFormat="1">
      <c r="B119" s="42"/>
      <c r="C119" s="64"/>
      <c r="D119" s="215" t="s">
        <v>884</v>
      </c>
      <c r="E119" s="64"/>
      <c r="F119" s="216" t="s">
        <v>1397</v>
      </c>
      <c r="G119" s="64"/>
      <c r="H119" s="64"/>
      <c r="I119" s="171"/>
      <c r="J119" s="64"/>
      <c r="K119" s="64"/>
      <c r="L119" s="62"/>
      <c r="M119" s="217"/>
      <c r="N119" s="43"/>
      <c r="O119" s="43"/>
      <c r="P119" s="43"/>
      <c r="Q119" s="43"/>
      <c r="R119" s="43"/>
      <c r="S119" s="43"/>
      <c r="T119" s="79"/>
      <c r="AT119" s="24" t="s">
        <v>884</v>
      </c>
      <c r="AU119" s="24" t="s">
        <v>810</v>
      </c>
    </row>
    <row r="120" spans="2:65" s="1" customFormat="1" ht="54">
      <c r="B120" s="42"/>
      <c r="C120" s="64"/>
      <c r="D120" s="220" t="s">
        <v>913</v>
      </c>
      <c r="E120" s="64"/>
      <c r="F120" s="242" t="s">
        <v>1399</v>
      </c>
      <c r="G120" s="64"/>
      <c r="H120" s="64"/>
      <c r="I120" s="171"/>
      <c r="J120" s="64"/>
      <c r="K120" s="64"/>
      <c r="L120" s="62"/>
      <c r="M120" s="217"/>
      <c r="N120" s="43"/>
      <c r="O120" s="43"/>
      <c r="P120" s="43"/>
      <c r="Q120" s="43"/>
      <c r="R120" s="43"/>
      <c r="S120" s="43"/>
      <c r="T120" s="79"/>
      <c r="AT120" s="24" t="s">
        <v>913</v>
      </c>
      <c r="AU120" s="24" t="s">
        <v>810</v>
      </c>
    </row>
    <row r="121" spans="2:65" s="1" customFormat="1" ht="22.5" customHeight="1">
      <c r="B121" s="42"/>
      <c r="C121" s="203" t="s">
        <v>928</v>
      </c>
      <c r="D121" s="203" t="s">
        <v>877</v>
      </c>
      <c r="E121" s="204" t="s">
        <v>1400</v>
      </c>
      <c r="F121" s="205" t="s">
        <v>1401</v>
      </c>
      <c r="G121" s="206" t="s">
        <v>1287</v>
      </c>
      <c r="H121" s="207">
        <v>1</v>
      </c>
      <c r="I121" s="208"/>
      <c r="J121" s="209">
        <f>ROUND(I121*H121,2)</f>
        <v>0</v>
      </c>
      <c r="K121" s="205" t="s">
        <v>801</v>
      </c>
      <c r="L121" s="62"/>
      <c r="M121" s="210" t="s">
        <v>801</v>
      </c>
      <c r="N121" s="211" t="s">
        <v>773</v>
      </c>
      <c r="O121" s="43"/>
      <c r="P121" s="212">
        <f>O121*H121</f>
        <v>0</v>
      </c>
      <c r="Q121" s="212">
        <v>0</v>
      </c>
      <c r="R121" s="212">
        <f>Q121*H121</f>
        <v>0</v>
      </c>
      <c r="S121" s="212">
        <v>0</v>
      </c>
      <c r="T121" s="213">
        <f>S121*H121</f>
        <v>0</v>
      </c>
      <c r="AR121" s="24" t="s">
        <v>1805</v>
      </c>
      <c r="AT121" s="24" t="s">
        <v>877</v>
      </c>
      <c r="AU121" s="24" t="s">
        <v>810</v>
      </c>
      <c r="AY121" s="24" t="s">
        <v>874</v>
      </c>
      <c r="BE121" s="214">
        <f>IF(N121="základní",J121,0)</f>
        <v>0</v>
      </c>
      <c r="BF121" s="214">
        <f>IF(N121="snížená",J121,0)</f>
        <v>0</v>
      </c>
      <c r="BG121" s="214">
        <f>IF(N121="zákl. přenesená",J121,0)</f>
        <v>0</v>
      </c>
      <c r="BH121" s="214">
        <f>IF(N121="sníž. přenesená",J121,0)</f>
        <v>0</v>
      </c>
      <c r="BI121" s="214">
        <f>IF(N121="nulová",J121,0)</f>
        <v>0</v>
      </c>
      <c r="BJ121" s="24" t="s">
        <v>810</v>
      </c>
      <c r="BK121" s="214">
        <f>ROUND(I121*H121,2)</f>
        <v>0</v>
      </c>
      <c r="BL121" s="24" t="s">
        <v>1805</v>
      </c>
      <c r="BM121" s="24" t="s">
        <v>1402</v>
      </c>
    </row>
    <row r="122" spans="2:65" s="1" customFormat="1">
      <c r="B122" s="42"/>
      <c r="C122" s="64"/>
      <c r="D122" s="215" t="s">
        <v>884</v>
      </c>
      <c r="E122" s="64"/>
      <c r="F122" s="216" t="s">
        <v>1401</v>
      </c>
      <c r="G122" s="64"/>
      <c r="H122" s="64"/>
      <c r="I122" s="171"/>
      <c r="J122" s="64"/>
      <c r="K122" s="64"/>
      <c r="L122" s="62"/>
      <c r="M122" s="217"/>
      <c r="N122" s="43"/>
      <c r="O122" s="43"/>
      <c r="P122" s="43"/>
      <c r="Q122" s="43"/>
      <c r="R122" s="43"/>
      <c r="S122" s="43"/>
      <c r="T122" s="79"/>
      <c r="AT122" s="24" t="s">
        <v>884</v>
      </c>
      <c r="AU122" s="24" t="s">
        <v>810</v>
      </c>
    </row>
    <row r="123" spans="2:65" s="1" customFormat="1" ht="40.5">
      <c r="B123" s="42"/>
      <c r="C123" s="64"/>
      <c r="D123" s="220" t="s">
        <v>913</v>
      </c>
      <c r="E123" s="64"/>
      <c r="F123" s="242" t="s">
        <v>1403</v>
      </c>
      <c r="G123" s="64"/>
      <c r="H123" s="64"/>
      <c r="I123" s="171"/>
      <c r="J123" s="64"/>
      <c r="K123" s="64"/>
      <c r="L123" s="62"/>
      <c r="M123" s="217"/>
      <c r="N123" s="43"/>
      <c r="O123" s="43"/>
      <c r="P123" s="43"/>
      <c r="Q123" s="43"/>
      <c r="R123" s="43"/>
      <c r="S123" s="43"/>
      <c r="T123" s="79"/>
      <c r="AT123" s="24" t="s">
        <v>913</v>
      </c>
      <c r="AU123" s="24" t="s">
        <v>810</v>
      </c>
    </row>
    <row r="124" spans="2:65" s="1" customFormat="1" ht="22.5" customHeight="1">
      <c r="B124" s="42"/>
      <c r="C124" s="203" t="s">
        <v>951</v>
      </c>
      <c r="D124" s="203" t="s">
        <v>877</v>
      </c>
      <c r="E124" s="204" t="s">
        <v>1404</v>
      </c>
      <c r="F124" s="205" t="s">
        <v>1405</v>
      </c>
      <c r="G124" s="206" t="s">
        <v>1287</v>
      </c>
      <c r="H124" s="207">
        <v>1</v>
      </c>
      <c r="I124" s="208"/>
      <c r="J124" s="209">
        <f>ROUND(I124*H124,2)</f>
        <v>0</v>
      </c>
      <c r="K124" s="205" t="s">
        <v>801</v>
      </c>
      <c r="L124" s="62"/>
      <c r="M124" s="210" t="s">
        <v>801</v>
      </c>
      <c r="N124" s="211" t="s">
        <v>773</v>
      </c>
      <c r="O124" s="43"/>
      <c r="P124" s="212">
        <f>O124*H124</f>
        <v>0</v>
      </c>
      <c r="Q124" s="212">
        <v>0</v>
      </c>
      <c r="R124" s="212">
        <f>Q124*H124</f>
        <v>0</v>
      </c>
      <c r="S124" s="212">
        <v>0</v>
      </c>
      <c r="T124" s="213">
        <f>S124*H124</f>
        <v>0</v>
      </c>
      <c r="AR124" s="24" t="s">
        <v>1805</v>
      </c>
      <c r="AT124" s="24" t="s">
        <v>877</v>
      </c>
      <c r="AU124" s="24" t="s">
        <v>810</v>
      </c>
      <c r="AY124" s="24" t="s">
        <v>874</v>
      </c>
      <c r="BE124" s="214">
        <f>IF(N124="základní",J124,0)</f>
        <v>0</v>
      </c>
      <c r="BF124" s="214">
        <f>IF(N124="snížená",J124,0)</f>
        <v>0</v>
      </c>
      <c r="BG124" s="214">
        <f>IF(N124="zákl. přenesená",J124,0)</f>
        <v>0</v>
      </c>
      <c r="BH124" s="214">
        <f>IF(N124="sníž. přenesená",J124,0)</f>
        <v>0</v>
      </c>
      <c r="BI124" s="214">
        <f>IF(N124="nulová",J124,0)</f>
        <v>0</v>
      </c>
      <c r="BJ124" s="24" t="s">
        <v>810</v>
      </c>
      <c r="BK124" s="214">
        <f>ROUND(I124*H124,2)</f>
        <v>0</v>
      </c>
      <c r="BL124" s="24" t="s">
        <v>1805</v>
      </c>
      <c r="BM124" s="24" t="s">
        <v>1406</v>
      </c>
    </row>
    <row r="125" spans="2:65" s="1" customFormat="1">
      <c r="B125" s="42"/>
      <c r="C125" s="64"/>
      <c r="D125" s="215" t="s">
        <v>884</v>
      </c>
      <c r="E125" s="64"/>
      <c r="F125" s="216" t="s">
        <v>1405</v>
      </c>
      <c r="G125" s="64"/>
      <c r="H125" s="64"/>
      <c r="I125" s="171"/>
      <c r="J125" s="64"/>
      <c r="K125" s="64"/>
      <c r="L125" s="62"/>
      <c r="M125" s="217"/>
      <c r="N125" s="43"/>
      <c r="O125" s="43"/>
      <c r="P125" s="43"/>
      <c r="Q125" s="43"/>
      <c r="R125" s="43"/>
      <c r="S125" s="43"/>
      <c r="T125" s="79"/>
      <c r="AT125" s="24" t="s">
        <v>884</v>
      </c>
      <c r="AU125" s="24" t="s">
        <v>810</v>
      </c>
    </row>
    <row r="126" spans="2:65" s="1" customFormat="1" ht="40.5">
      <c r="B126" s="42"/>
      <c r="C126" s="64"/>
      <c r="D126" s="220" t="s">
        <v>913</v>
      </c>
      <c r="E126" s="64"/>
      <c r="F126" s="242" t="s">
        <v>1407</v>
      </c>
      <c r="G126" s="64"/>
      <c r="H126" s="64"/>
      <c r="I126" s="171"/>
      <c r="J126" s="64"/>
      <c r="K126" s="64"/>
      <c r="L126" s="62"/>
      <c r="M126" s="217"/>
      <c r="N126" s="43"/>
      <c r="O126" s="43"/>
      <c r="P126" s="43"/>
      <c r="Q126" s="43"/>
      <c r="R126" s="43"/>
      <c r="S126" s="43"/>
      <c r="T126" s="79"/>
      <c r="AT126" s="24" t="s">
        <v>913</v>
      </c>
      <c r="AU126" s="24" t="s">
        <v>810</v>
      </c>
    </row>
    <row r="127" spans="2:65" s="1" customFormat="1" ht="22.5" customHeight="1">
      <c r="B127" s="42"/>
      <c r="C127" s="203" t="s">
        <v>958</v>
      </c>
      <c r="D127" s="203" t="s">
        <v>877</v>
      </c>
      <c r="E127" s="204" t="s">
        <v>1408</v>
      </c>
      <c r="F127" s="205" t="s">
        <v>1409</v>
      </c>
      <c r="G127" s="206" t="s">
        <v>1287</v>
      </c>
      <c r="H127" s="207">
        <v>1</v>
      </c>
      <c r="I127" s="208"/>
      <c r="J127" s="209">
        <f>ROUND(I127*H127,2)</f>
        <v>0</v>
      </c>
      <c r="K127" s="205" t="s">
        <v>801</v>
      </c>
      <c r="L127" s="62"/>
      <c r="M127" s="210" t="s">
        <v>801</v>
      </c>
      <c r="N127" s="211" t="s">
        <v>773</v>
      </c>
      <c r="O127" s="43"/>
      <c r="P127" s="212">
        <f>O127*H127</f>
        <v>0</v>
      </c>
      <c r="Q127" s="212">
        <v>0</v>
      </c>
      <c r="R127" s="212">
        <f>Q127*H127</f>
        <v>0</v>
      </c>
      <c r="S127" s="212">
        <v>0</v>
      </c>
      <c r="T127" s="213">
        <f>S127*H127</f>
        <v>0</v>
      </c>
      <c r="AR127" s="24" t="s">
        <v>1805</v>
      </c>
      <c r="AT127" s="24" t="s">
        <v>877</v>
      </c>
      <c r="AU127" s="24" t="s">
        <v>810</v>
      </c>
      <c r="AY127" s="24" t="s">
        <v>874</v>
      </c>
      <c r="BE127" s="214">
        <f>IF(N127="základní",J127,0)</f>
        <v>0</v>
      </c>
      <c r="BF127" s="214">
        <f>IF(N127="snížená",J127,0)</f>
        <v>0</v>
      </c>
      <c r="BG127" s="214">
        <f>IF(N127="zákl. přenesená",J127,0)</f>
        <v>0</v>
      </c>
      <c r="BH127" s="214">
        <f>IF(N127="sníž. přenesená",J127,0)</f>
        <v>0</v>
      </c>
      <c r="BI127" s="214">
        <f>IF(N127="nulová",J127,0)</f>
        <v>0</v>
      </c>
      <c r="BJ127" s="24" t="s">
        <v>810</v>
      </c>
      <c r="BK127" s="214">
        <f>ROUND(I127*H127,2)</f>
        <v>0</v>
      </c>
      <c r="BL127" s="24" t="s">
        <v>1805</v>
      </c>
      <c r="BM127" s="24" t="s">
        <v>1410</v>
      </c>
    </row>
    <row r="128" spans="2:65" s="1" customFormat="1" ht="27">
      <c r="B128" s="42"/>
      <c r="C128" s="64"/>
      <c r="D128" s="215" t="s">
        <v>884</v>
      </c>
      <c r="E128" s="64"/>
      <c r="F128" s="216" t="s">
        <v>1411</v>
      </c>
      <c r="G128" s="64"/>
      <c r="H128" s="64"/>
      <c r="I128" s="171"/>
      <c r="J128" s="64"/>
      <c r="K128" s="64"/>
      <c r="L128" s="62"/>
      <c r="M128" s="217"/>
      <c r="N128" s="43"/>
      <c r="O128" s="43"/>
      <c r="P128" s="43"/>
      <c r="Q128" s="43"/>
      <c r="R128" s="43"/>
      <c r="S128" s="43"/>
      <c r="T128" s="79"/>
      <c r="AT128" s="24" t="s">
        <v>884</v>
      </c>
      <c r="AU128" s="24" t="s">
        <v>810</v>
      </c>
    </row>
    <row r="129" spans="2:65" s="1" customFormat="1" ht="94.5">
      <c r="B129" s="42"/>
      <c r="C129" s="64"/>
      <c r="D129" s="220" t="s">
        <v>913</v>
      </c>
      <c r="E129" s="64"/>
      <c r="F129" s="242" t="s">
        <v>1412</v>
      </c>
      <c r="G129" s="64"/>
      <c r="H129" s="64"/>
      <c r="I129" s="171"/>
      <c r="J129" s="64"/>
      <c r="K129" s="64"/>
      <c r="L129" s="62"/>
      <c r="M129" s="217"/>
      <c r="N129" s="43"/>
      <c r="O129" s="43"/>
      <c r="P129" s="43"/>
      <c r="Q129" s="43"/>
      <c r="R129" s="43"/>
      <c r="S129" s="43"/>
      <c r="T129" s="79"/>
      <c r="AT129" s="24" t="s">
        <v>913</v>
      </c>
      <c r="AU129" s="24" t="s">
        <v>810</v>
      </c>
    </row>
    <row r="130" spans="2:65" s="1" customFormat="1" ht="22.5" customHeight="1">
      <c r="B130" s="42"/>
      <c r="C130" s="203" t="s">
        <v>728</v>
      </c>
      <c r="D130" s="203" t="s">
        <v>877</v>
      </c>
      <c r="E130" s="204" t="s">
        <v>1413</v>
      </c>
      <c r="F130" s="205" t="s">
        <v>1414</v>
      </c>
      <c r="G130" s="206" t="s">
        <v>1287</v>
      </c>
      <c r="H130" s="207">
        <v>1</v>
      </c>
      <c r="I130" s="208"/>
      <c r="J130" s="209">
        <f>ROUND(I130*H130,2)</f>
        <v>0</v>
      </c>
      <c r="K130" s="205" t="s">
        <v>801</v>
      </c>
      <c r="L130" s="62"/>
      <c r="M130" s="210" t="s">
        <v>801</v>
      </c>
      <c r="N130" s="211" t="s">
        <v>773</v>
      </c>
      <c r="O130" s="43"/>
      <c r="P130" s="212">
        <f>O130*H130</f>
        <v>0</v>
      </c>
      <c r="Q130" s="212">
        <v>0</v>
      </c>
      <c r="R130" s="212">
        <f>Q130*H130</f>
        <v>0</v>
      </c>
      <c r="S130" s="212">
        <v>0</v>
      </c>
      <c r="T130" s="213">
        <f>S130*H130</f>
        <v>0</v>
      </c>
      <c r="AR130" s="24" t="s">
        <v>1805</v>
      </c>
      <c r="AT130" s="24" t="s">
        <v>877</v>
      </c>
      <c r="AU130" s="24" t="s">
        <v>810</v>
      </c>
      <c r="AY130" s="24" t="s">
        <v>874</v>
      </c>
      <c r="BE130" s="214">
        <f>IF(N130="základní",J130,0)</f>
        <v>0</v>
      </c>
      <c r="BF130" s="214">
        <f>IF(N130="snížená",J130,0)</f>
        <v>0</v>
      </c>
      <c r="BG130" s="214">
        <f>IF(N130="zákl. přenesená",J130,0)</f>
        <v>0</v>
      </c>
      <c r="BH130" s="214">
        <f>IF(N130="sníž. přenesená",J130,0)</f>
        <v>0</v>
      </c>
      <c r="BI130" s="214">
        <f>IF(N130="nulová",J130,0)</f>
        <v>0</v>
      </c>
      <c r="BJ130" s="24" t="s">
        <v>810</v>
      </c>
      <c r="BK130" s="214">
        <f>ROUND(I130*H130,2)</f>
        <v>0</v>
      </c>
      <c r="BL130" s="24" t="s">
        <v>1805</v>
      </c>
      <c r="BM130" s="24" t="s">
        <v>1415</v>
      </c>
    </row>
    <row r="131" spans="2:65" s="1" customFormat="1" ht="27">
      <c r="B131" s="42"/>
      <c r="C131" s="64"/>
      <c r="D131" s="220" t="s">
        <v>884</v>
      </c>
      <c r="E131" s="64"/>
      <c r="F131" s="230" t="s">
        <v>1416</v>
      </c>
      <c r="G131" s="64"/>
      <c r="H131" s="64"/>
      <c r="I131" s="171"/>
      <c r="J131" s="64"/>
      <c r="K131" s="64"/>
      <c r="L131" s="62"/>
      <c r="M131" s="217"/>
      <c r="N131" s="43"/>
      <c r="O131" s="43"/>
      <c r="P131" s="43"/>
      <c r="Q131" s="43"/>
      <c r="R131" s="43"/>
      <c r="S131" s="43"/>
      <c r="T131" s="79"/>
      <c r="AT131" s="24" t="s">
        <v>884</v>
      </c>
      <c r="AU131" s="24" t="s">
        <v>810</v>
      </c>
    </row>
    <row r="132" spans="2:65" s="1" customFormat="1" ht="22.5" customHeight="1">
      <c r="B132" s="42"/>
      <c r="C132" s="203" t="s">
        <v>967</v>
      </c>
      <c r="D132" s="203" t="s">
        <v>877</v>
      </c>
      <c r="E132" s="204" t="s">
        <v>1417</v>
      </c>
      <c r="F132" s="205" t="s">
        <v>1418</v>
      </c>
      <c r="G132" s="206" t="s">
        <v>1287</v>
      </c>
      <c r="H132" s="207">
        <v>1</v>
      </c>
      <c r="I132" s="208"/>
      <c r="J132" s="209">
        <f>ROUND(I132*H132,2)</f>
        <v>0</v>
      </c>
      <c r="K132" s="205" t="s">
        <v>801</v>
      </c>
      <c r="L132" s="62"/>
      <c r="M132" s="210" t="s">
        <v>801</v>
      </c>
      <c r="N132" s="211" t="s">
        <v>773</v>
      </c>
      <c r="O132" s="43"/>
      <c r="P132" s="212">
        <f>O132*H132</f>
        <v>0</v>
      </c>
      <c r="Q132" s="212">
        <v>0</v>
      </c>
      <c r="R132" s="212">
        <f>Q132*H132</f>
        <v>0</v>
      </c>
      <c r="S132" s="212">
        <v>0</v>
      </c>
      <c r="T132" s="213">
        <f>S132*H132</f>
        <v>0</v>
      </c>
      <c r="AR132" s="24" t="s">
        <v>1805</v>
      </c>
      <c r="AT132" s="24" t="s">
        <v>877</v>
      </c>
      <c r="AU132" s="24" t="s">
        <v>810</v>
      </c>
      <c r="AY132" s="24" t="s">
        <v>874</v>
      </c>
      <c r="BE132" s="214">
        <f>IF(N132="základní",J132,0)</f>
        <v>0</v>
      </c>
      <c r="BF132" s="214">
        <f>IF(N132="snížená",J132,0)</f>
        <v>0</v>
      </c>
      <c r="BG132" s="214">
        <f>IF(N132="zákl. přenesená",J132,0)</f>
        <v>0</v>
      </c>
      <c r="BH132" s="214">
        <f>IF(N132="sníž. přenesená",J132,0)</f>
        <v>0</v>
      </c>
      <c r="BI132" s="214">
        <f>IF(N132="nulová",J132,0)</f>
        <v>0</v>
      </c>
      <c r="BJ132" s="24" t="s">
        <v>810</v>
      </c>
      <c r="BK132" s="214">
        <f>ROUND(I132*H132,2)</f>
        <v>0</v>
      </c>
      <c r="BL132" s="24" t="s">
        <v>1805</v>
      </c>
      <c r="BM132" s="24" t="s">
        <v>1419</v>
      </c>
    </row>
    <row r="133" spans="2:65" s="1" customFormat="1">
      <c r="B133" s="42"/>
      <c r="C133" s="64"/>
      <c r="D133" s="215" t="s">
        <v>884</v>
      </c>
      <c r="E133" s="64"/>
      <c r="F133" s="216" t="s">
        <v>1420</v>
      </c>
      <c r="G133" s="64"/>
      <c r="H133" s="64"/>
      <c r="I133" s="171"/>
      <c r="J133" s="64"/>
      <c r="K133" s="64"/>
      <c r="L133" s="62"/>
      <c r="M133" s="217"/>
      <c r="N133" s="43"/>
      <c r="O133" s="43"/>
      <c r="P133" s="43"/>
      <c r="Q133" s="43"/>
      <c r="R133" s="43"/>
      <c r="S133" s="43"/>
      <c r="T133" s="79"/>
      <c r="AT133" s="24" t="s">
        <v>884</v>
      </c>
      <c r="AU133" s="24" t="s">
        <v>810</v>
      </c>
    </row>
    <row r="134" spans="2:65" s="1" customFormat="1" ht="135">
      <c r="B134" s="42"/>
      <c r="C134" s="64"/>
      <c r="D134" s="215" t="s">
        <v>913</v>
      </c>
      <c r="E134" s="64"/>
      <c r="F134" s="231" t="s">
        <v>1421</v>
      </c>
      <c r="G134" s="64"/>
      <c r="H134" s="64"/>
      <c r="I134" s="171"/>
      <c r="J134" s="64"/>
      <c r="K134" s="64"/>
      <c r="L134" s="62"/>
      <c r="M134" s="251"/>
      <c r="N134" s="252"/>
      <c r="O134" s="252"/>
      <c r="P134" s="252"/>
      <c r="Q134" s="252"/>
      <c r="R134" s="252"/>
      <c r="S134" s="252"/>
      <c r="T134" s="253"/>
      <c r="AT134" s="24" t="s">
        <v>913</v>
      </c>
      <c r="AU134" s="24" t="s">
        <v>810</v>
      </c>
    </row>
    <row r="135" spans="2:65" s="1" customFormat="1" ht="6.95" customHeight="1">
      <c r="B135" s="57"/>
      <c r="C135" s="58"/>
      <c r="D135" s="58"/>
      <c r="E135" s="58"/>
      <c r="F135" s="58"/>
      <c r="G135" s="58"/>
      <c r="H135" s="58"/>
      <c r="I135" s="146"/>
      <c r="J135" s="58"/>
      <c r="K135" s="58"/>
      <c r="L135" s="62"/>
    </row>
  </sheetData>
  <sheetProtection password="CC35" sheet="1" objects="1" scenarios="1" formatCells="0" formatColumns="0" formatRows="0" sort="0" autoFilter="0"/>
  <autoFilter ref="C84:K134"/>
  <mergeCells count="12">
    <mergeCell ref="E47:H47"/>
    <mergeCell ref="E73:H73"/>
    <mergeCell ref="G1:H1"/>
    <mergeCell ref="L2:V2"/>
    <mergeCell ref="E49:H49"/>
    <mergeCell ref="E51:H51"/>
    <mergeCell ref="E75:H75"/>
    <mergeCell ref="E77:H77"/>
    <mergeCell ref="E7:H7"/>
    <mergeCell ref="E9:H9"/>
    <mergeCell ref="E11:H11"/>
    <mergeCell ref="E26:H26"/>
  </mergeCells>
  <phoneticPr fontId="52" type="noConversion"/>
  <hyperlinks>
    <hyperlink ref="F1:G1" location="C2" display="1) Krycí list soupisu"/>
    <hyperlink ref="G1:H1" location="C58"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80" customWidth="1"/>
    <col min="2" max="2" width="1.6640625" style="280" customWidth="1"/>
    <col min="3" max="4" width="5" style="280" customWidth="1"/>
    <col min="5" max="5" width="11.6640625" style="280" customWidth="1"/>
    <col min="6" max="6" width="9.1640625" style="280" customWidth="1"/>
    <col min="7" max="7" width="5" style="280" customWidth="1"/>
    <col min="8" max="8" width="77.83203125" style="280" customWidth="1"/>
    <col min="9" max="10" width="20" style="280" customWidth="1"/>
    <col min="11" max="11" width="1.6640625" style="280" customWidth="1"/>
  </cols>
  <sheetData>
    <row r="1" spans="2:11" ht="37.5" customHeight="1"/>
    <row r="2" spans="2:11" ht="7.5" customHeight="1">
      <c r="B2" s="281"/>
      <c r="C2" s="282"/>
      <c r="D2" s="282"/>
      <c r="E2" s="282"/>
      <c r="F2" s="282"/>
      <c r="G2" s="282"/>
      <c r="H2" s="282"/>
      <c r="I2" s="282"/>
      <c r="J2" s="282"/>
      <c r="K2" s="283"/>
    </row>
    <row r="3" spans="2:11" s="15" customFormat="1" ht="45" customHeight="1">
      <c r="B3" s="284"/>
      <c r="C3" s="408" t="s">
        <v>1422</v>
      </c>
      <c r="D3" s="408"/>
      <c r="E3" s="408"/>
      <c r="F3" s="408"/>
      <c r="G3" s="408"/>
      <c r="H3" s="408"/>
      <c r="I3" s="408"/>
      <c r="J3" s="408"/>
      <c r="K3" s="285"/>
    </row>
    <row r="4" spans="2:11" ht="25.5" customHeight="1">
      <c r="B4" s="286"/>
      <c r="C4" s="409" t="s">
        <v>1423</v>
      </c>
      <c r="D4" s="409"/>
      <c r="E4" s="409"/>
      <c r="F4" s="409"/>
      <c r="G4" s="409"/>
      <c r="H4" s="409"/>
      <c r="I4" s="409"/>
      <c r="J4" s="409"/>
      <c r="K4" s="287"/>
    </row>
    <row r="5" spans="2:11" ht="5.25" customHeight="1">
      <c r="B5" s="286"/>
      <c r="C5" s="288"/>
      <c r="D5" s="288"/>
      <c r="E5" s="288"/>
      <c r="F5" s="288"/>
      <c r="G5" s="288"/>
      <c r="H5" s="288"/>
      <c r="I5" s="288"/>
      <c r="J5" s="288"/>
      <c r="K5" s="287"/>
    </row>
    <row r="6" spans="2:11" ht="15" customHeight="1">
      <c r="B6" s="286"/>
      <c r="C6" s="407" t="s">
        <v>1424</v>
      </c>
      <c r="D6" s="407"/>
      <c r="E6" s="407"/>
      <c r="F6" s="407"/>
      <c r="G6" s="407"/>
      <c r="H6" s="407"/>
      <c r="I6" s="407"/>
      <c r="J6" s="407"/>
      <c r="K6" s="287"/>
    </row>
    <row r="7" spans="2:11" ht="15" customHeight="1">
      <c r="B7" s="290"/>
      <c r="C7" s="407" t="s">
        <v>1425</v>
      </c>
      <c r="D7" s="407"/>
      <c r="E7" s="407"/>
      <c r="F7" s="407"/>
      <c r="G7" s="407"/>
      <c r="H7" s="407"/>
      <c r="I7" s="407"/>
      <c r="J7" s="407"/>
      <c r="K7" s="287"/>
    </row>
    <row r="8" spans="2:11" ht="12.75" customHeight="1">
      <c r="B8" s="290"/>
      <c r="C8" s="289"/>
      <c r="D8" s="289"/>
      <c r="E8" s="289"/>
      <c r="F8" s="289"/>
      <c r="G8" s="289"/>
      <c r="H8" s="289"/>
      <c r="I8" s="289"/>
      <c r="J8" s="289"/>
      <c r="K8" s="287"/>
    </row>
    <row r="9" spans="2:11" ht="15" customHeight="1">
      <c r="B9" s="290"/>
      <c r="C9" s="407" t="s">
        <v>1426</v>
      </c>
      <c r="D9" s="407"/>
      <c r="E9" s="407"/>
      <c r="F9" s="407"/>
      <c r="G9" s="407"/>
      <c r="H9" s="407"/>
      <c r="I9" s="407"/>
      <c r="J9" s="407"/>
      <c r="K9" s="287"/>
    </row>
    <row r="10" spans="2:11" ht="15" customHeight="1">
      <c r="B10" s="290"/>
      <c r="C10" s="289"/>
      <c r="D10" s="407" t="s">
        <v>1427</v>
      </c>
      <c r="E10" s="407"/>
      <c r="F10" s="407"/>
      <c r="G10" s="407"/>
      <c r="H10" s="407"/>
      <c r="I10" s="407"/>
      <c r="J10" s="407"/>
      <c r="K10" s="287"/>
    </row>
    <row r="11" spans="2:11" ht="15" customHeight="1">
      <c r="B11" s="290"/>
      <c r="C11" s="291"/>
      <c r="D11" s="407" t="s">
        <v>1428</v>
      </c>
      <c r="E11" s="407"/>
      <c r="F11" s="407"/>
      <c r="G11" s="407"/>
      <c r="H11" s="407"/>
      <c r="I11" s="407"/>
      <c r="J11" s="407"/>
      <c r="K11" s="287"/>
    </row>
    <row r="12" spans="2:11" ht="12.75" customHeight="1">
      <c r="B12" s="290"/>
      <c r="C12" s="291"/>
      <c r="D12" s="291"/>
      <c r="E12" s="291"/>
      <c r="F12" s="291"/>
      <c r="G12" s="291"/>
      <c r="H12" s="291"/>
      <c r="I12" s="291"/>
      <c r="J12" s="291"/>
      <c r="K12" s="287"/>
    </row>
    <row r="13" spans="2:11" ht="15" customHeight="1">
      <c r="B13" s="290"/>
      <c r="C13" s="291"/>
      <c r="D13" s="407" t="s">
        <v>1429</v>
      </c>
      <c r="E13" s="407"/>
      <c r="F13" s="407"/>
      <c r="G13" s="407"/>
      <c r="H13" s="407"/>
      <c r="I13" s="407"/>
      <c r="J13" s="407"/>
      <c r="K13" s="287"/>
    </row>
    <row r="14" spans="2:11" ht="15" customHeight="1">
      <c r="B14" s="290"/>
      <c r="C14" s="291"/>
      <c r="D14" s="407" t="s">
        <v>1430</v>
      </c>
      <c r="E14" s="407"/>
      <c r="F14" s="407"/>
      <c r="G14" s="407"/>
      <c r="H14" s="407"/>
      <c r="I14" s="407"/>
      <c r="J14" s="407"/>
      <c r="K14" s="287"/>
    </row>
    <row r="15" spans="2:11" ht="15" customHeight="1">
      <c r="B15" s="290"/>
      <c r="C15" s="291"/>
      <c r="D15" s="407" t="s">
        <v>1431</v>
      </c>
      <c r="E15" s="407"/>
      <c r="F15" s="407"/>
      <c r="G15" s="407"/>
      <c r="H15" s="407"/>
      <c r="I15" s="407"/>
      <c r="J15" s="407"/>
      <c r="K15" s="287"/>
    </row>
    <row r="16" spans="2:11" ht="15" customHeight="1">
      <c r="B16" s="290"/>
      <c r="C16" s="291"/>
      <c r="D16" s="291"/>
      <c r="E16" s="292" t="s">
        <v>824</v>
      </c>
      <c r="F16" s="407" t="s">
        <v>1432</v>
      </c>
      <c r="G16" s="407"/>
      <c r="H16" s="407"/>
      <c r="I16" s="407"/>
      <c r="J16" s="407"/>
      <c r="K16" s="287"/>
    </row>
    <row r="17" spans="2:11" ht="15" customHeight="1">
      <c r="B17" s="290"/>
      <c r="C17" s="291"/>
      <c r="D17" s="291"/>
      <c r="E17" s="292" t="s">
        <v>1433</v>
      </c>
      <c r="F17" s="407" t="s">
        <v>1434</v>
      </c>
      <c r="G17" s="407"/>
      <c r="H17" s="407"/>
      <c r="I17" s="407"/>
      <c r="J17" s="407"/>
      <c r="K17" s="287"/>
    </row>
    <row r="18" spans="2:11" ht="15" customHeight="1">
      <c r="B18" s="290"/>
      <c r="C18" s="291"/>
      <c r="D18" s="291"/>
      <c r="E18" s="292" t="s">
        <v>809</v>
      </c>
      <c r="F18" s="407" t="s">
        <v>1435</v>
      </c>
      <c r="G18" s="407"/>
      <c r="H18" s="407"/>
      <c r="I18" s="407"/>
      <c r="J18" s="407"/>
      <c r="K18" s="287"/>
    </row>
    <row r="19" spans="2:11" ht="15" customHeight="1">
      <c r="B19" s="290"/>
      <c r="C19" s="291"/>
      <c r="D19" s="291"/>
      <c r="E19" s="292" t="s">
        <v>833</v>
      </c>
      <c r="F19" s="407" t="s">
        <v>1436</v>
      </c>
      <c r="G19" s="407"/>
      <c r="H19" s="407"/>
      <c r="I19" s="407"/>
      <c r="J19" s="407"/>
      <c r="K19" s="287"/>
    </row>
    <row r="20" spans="2:11" ht="15" customHeight="1">
      <c r="B20" s="290"/>
      <c r="C20" s="291"/>
      <c r="D20" s="291"/>
      <c r="E20" s="292" t="s">
        <v>1361</v>
      </c>
      <c r="F20" s="407" t="s">
        <v>1437</v>
      </c>
      <c r="G20" s="407"/>
      <c r="H20" s="407"/>
      <c r="I20" s="407"/>
      <c r="J20" s="407"/>
      <c r="K20" s="287"/>
    </row>
    <row r="21" spans="2:11" ht="15" customHeight="1">
      <c r="B21" s="290"/>
      <c r="C21" s="291"/>
      <c r="D21" s="291"/>
      <c r="E21" s="292" t="s">
        <v>815</v>
      </c>
      <c r="F21" s="407" t="s">
        <v>1438</v>
      </c>
      <c r="G21" s="407"/>
      <c r="H21" s="407"/>
      <c r="I21" s="407"/>
      <c r="J21" s="407"/>
      <c r="K21" s="287"/>
    </row>
    <row r="22" spans="2:11" ht="12.75" customHeight="1">
      <c r="B22" s="290"/>
      <c r="C22" s="291"/>
      <c r="D22" s="291"/>
      <c r="E22" s="291"/>
      <c r="F22" s="291"/>
      <c r="G22" s="291"/>
      <c r="H22" s="291"/>
      <c r="I22" s="291"/>
      <c r="J22" s="291"/>
      <c r="K22" s="287"/>
    </row>
    <row r="23" spans="2:11" ht="15" customHeight="1">
      <c r="B23" s="290"/>
      <c r="C23" s="407" t="s">
        <v>1439</v>
      </c>
      <c r="D23" s="407"/>
      <c r="E23" s="407"/>
      <c r="F23" s="407"/>
      <c r="G23" s="407"/>
      <c r="H23" s="407"/>
      <c r="I23" s="407"/>
      <c r="J23" s="407"/>
      <c r="K23" s="287"/>
    </row>
    <row r="24" spans="2:11" ht="15" customHeight="1">
      <c r="B24" s="290"/>
      <c r="C24" s="407" t="s">
        <v>1440</v>
      </c>
      <c r="D24" s="407"/>
      <c r="E24" s="407"/>
      <c r="F24" s="407"/>
      <c r="G24" s="407"/>
      <c r="H24" s="407"/>
      <c r="I24" s="407"/>
      <c r="J24" s="407"/>
      <c r="K24" s="287"/>
    </row>
    <row r="25" spans="2:11" ht="15" customHeight="1">
      <c r="B25" s="290"/>
      <c r="C25" s="289"/>
      <c r="D25" s="407" t="s">
        <v>1441</v>
      </c>
      <c r="E25" s="407"/>
      <c r="F25" s="407"/>
      <c r="G25" s="407"/>
      <c r="H25" s="407"/>
      <c r="I25" s="407"/>
      <c r="J25" s="407"/>
      <c r="K25" s="287"/>
    </row>
    <row r="26" spans="2:11" ht="15" customHeight="1">
      <c r="B26" s="290"/>
      <c r="C26" s="291"/>
      <c r="D26" s="407" t="s">
        <v>1442</v>
      </c>
      <c r="E26" s="407"/>
      <c r="F26" s="407"/>
      <c r="G26" s="407"/>
      <c r="H26" s="407"/>
      <c r="I26" s="407"/>
      <c r="J26" s="407"/>
      <c r="K26" s="287"/>
    </row>
    <row r="27" spans="2:11" ht="12.75" customHeight="1">
      <c r="B27" s="290"/>
      <c r="C27" s="291"/>
      <c r="D27" s="291"/>
      <c r="E27" s="291"/>
      <c r="F27" s="291"/>
      <c r="G27" s="291"/>
      <c r="H27" s="291"/>
      <c r="I27" s="291"/>
      <c r="J27" s="291"/>
      <c r="K27" s="287"/>
    </row>
    <row r="28" spans="2:11" ht="15" customHeight="1">
      <c r="B28" s="290"/>
      <c r="C28" s="291"/>
      <c r="D28" s="407" t="s">
        <v>1443</v>
      </c>
      <c r="E28" s="407"/>
      <c r="F28" s="407"/>
      <c r="G28" s="407"/>
      <c r="H28" s="407"/>
      <c r="I28" s="407"/>
      <c r="J28" s="407"/>
      <c r="K28" s="287"/>
    </row>
    <row r="29" spans="2:11" ht="15" customHeight="1">
      <c r="B29" s="290"/>
      <c r="C29" s="291"/>
      <c r="D29" s="407" t="s">
        <v>1444</v>
      </c>
      <c r="E29" s="407"/>
      <c r="F29" s="407"/>
      <c r="G29" s="407"/>
      <c r="H29" s="407"/>
      <c r="I29" s="407"/>
      <c r="J29" s="407"/>
      <c r="K29" s="287"/>
    </row>
    <row r="30" spans="2:11" ht="12.75" customHeight="1">
      <c r="B30" s="290"/>
      <c r="C30" s="291"/>
      <c r="D30" s="291"/>
      <c r="E30" s="291"/>
      <c r="F30" s="291"/>
      <c r="G30" s="291"/>
      <c r="H30" s="291"/>
      <c r="I30" s="291"/>
      <c r="J30" s="291"/>
      <c r="K30" s="287"/>
    </row>
    <row r="31" spans="2:11" ht="15" customHeight="1">
      <c r="B31" s="290"/>
      <c r="C31" s="291"/>
      <c r="D31" s="407" t="s">
        <v>1445</v>
      </c>
      <c r="E31" s="407"/>
      <c r="F31" s="407"/>
      <c r="G31" s="407"/>
      <c r="H31" s="407"/>
      <c r="I31" s="407"/>
      <c r="J31" s="407"/>
      <c r="K31" s="287"/>
    </row>
    <row r="32" spans="2:11" ht="15" customHeight="1">
      <c r="B32" s="290"/>
      <c r="C32" s="291"/>
      <c r="D32" s="407" t="s">
        <v>1446</v>
      </c>
      <c r="E32" s="407"/>
      <c r="F32" s="407"/>
      <c r="G32" s="407"/>
      <c r="H32" s="407"/>
      <c r="I32" s="407"/>
      <c r="J32" s="407"/>
      <c r="K32" s="287"/>
    </row>
    <row r="33" spans="2:11" ht="15" customHeight="1">
      <c r="B33" s="290"/>
      <c r="C33" s="291"/>
      <c r="D33" s="407" t="s">
        <v>1447</v>
      </c>
      <c r="E33" s="407"/>
      <c r="F33" s="407"/>
      <c r="G33" s="407"/>
      <c r="H33" s="407"/>
      <c r="I33" s="407"/>
      <c r="J33" s="407"/>
      <c r="K33" s="287"/>
    </row>
    <row r="34" spans="2:11" ht="15" customHeight="1">
      <c r="B34" s="290"/>
      <c r="C34" s="291"/>
      <c r="D34" s="289"/>
      <c r="E34" s="293" t="s">
        <v>859</v>
      </c>
      <c r="F34" s="289"/>
      <c r="G34" s="407" t="s">
        <v>1448</v>
      </c>
      <c r="H34" s="407"/>
      <c r="I34" s="407"/>
      <c r="J34" s="407"/>
      <c r="K34" s="287"/>
    </row>
    <row r="35" spans="2:11" ht="30.75" customHeight="1">
      <c r="B35" s="290"/>
      <c r="C35" s="291"/>
      <c r="D35" s="289"/>
      <c r="E35" s="293" t="s">
        <v>1449</v>
      </c>
      <c r="F35" s="289"/>
      <c r="G35" s="407" t="s">
        <v>1450</v>
      </c>
      <c r="H35" s="407"/>
      <c r="I35" s="407"/>
      <c r="J35" s="407"/>
      <c r="K35" s="287"/>
    </row>
    <row r="36" spans="2:11" ht="15" customHeight="1">
      <c r="B36" s="290"/>
      <c r="C36" s="291"/>
      <c r="D36" s="289"/>
      <c r="E36" s="293" t="s">
        <v>783</v>
      </c>
      <c r="F36" s="289"/>
      <c r="G36" s="407" t="s">
        <v>1451</v>
      </c>
      <c r="H36" s="407"/>
      <c r="I36" s="407"/>
      <c r="J36" s="407"/>
      <c r="K36" s="287"/>
    </row>
    <row r="37" spans="2:11" ht="15" customHeight="1">
      <c r="B37" s="290"/>
      <c r="C37" s="291"/>
      <c r="D37" s="289"/>
      <c r="E37" s="293" t="s">
        <v>860</v>
      </c>
      <c r="F37" s="289"/>
      <c r="G37" s="407" t="s">
        <v>1452</v>
      </c>
      <c r="H37" s="407"/>
      <c r="I37" s="407"/>
      <c r="J37" s="407"/>
      <c r="K37" s="287"/>
    </row>
    <row r="38" spans="2:11" ht="15" customHeight="1">
      <c r="B38" s="290"/>
      <c r="C38" s="291"/>
      <c r="D38" s="289"/>
      <c r="E38" s="293" t="s">
        <v>861</v>
      </c>
      <c r="F38" s="289"/>
      <c r="G38" s="407" t="s">
        <v>1453</v>
      </c>
      <c r="H38" s="407"/>
      <c r="I38" s="407"/>
      <c r="J38" s="407"/>
      <c r="K38" s="287"/>
    </row>
    <row r="39" spans="2:11" ht="15" customHeight="1">
      <c r="B39" s="290"/>
      <c r="C39" s="291"/>
      <c r="D39" s="289"/>
      <c r="E39" s="293" t="s">
        <v>862</v>
      </c>
      <c r="F39" s="289"/>
      <c r="G39" s="407" t="s">
        <v>1454</v>
      </c>
      <c r="H39" s="407"/>
      <c r="I39" s="407"/>
      <c r="J39" s="407"/>
      <c r="K39" s="287"/>
    </row>
    <row r="40" spans="2:11" ht="15" customHeight="1">
      <c r="B40" s="290"/>
      <c r="C40" s="291"/>
      <c r="D40" s="289"/>
      <c r="E40" s="293" t="s">
        <v>1455</v>
      </c>
      <c r="F40" s="289"/>
      <c r="G40" s="407" t="s">
        <v>1456</v>
      </c>
      <c r="H40" s="407"/>
      <c r="I40" s="407"/>
      <c r="J40" s="407"/>
      <c r="K40" s="287"/>
    </row>
    <row r="41" spans="2:11" ht="15" customHeight="1">
      <c r="B41" s="290"/>
      <c r="C41" s="291"/>
      <c r="D41" s="289"/>
      <c r="E41" s="293"/>
      <c r="F41" s="289"/>
      <c r="G41" s="407" t="s">
        <v>1457</v>
      </c>
      <c r="H41" s="407"/>
      <c r="I41" s="407"/>
      <c r="J41" s="407"/>
      <c r="K41" s="287"/>
    </row>
    <row r="42" spans="2:11" ht="15" customHeight="1">
      <c r="B42" s="290"/>
      <c r="C42" s="291"/>
      <c r="D42" s="289"/>
      <c r="E42" s="293" t="s">
        <v>1458</v>
      </c>
      <c r="F42" s="289"/>
      <c r="G42" s="407" t="s">
        <v>1459</v>
      </c>
      <c r="H42" s="407"/>
      <c r="I42" s="407"/>
      <c r="J42" s="407"/>
      <c r="K42" s="287"/>
    </row>
    <row r="43" spans="2:11" ht="15" customHeight="1">
      <c r="B43" s="290"/>
      <c r="C43" s="291"/>
      <c r="D43" s="289"/>
      <c r="E43" s="293" t="s">
        <v>864</v>
      </c>
      <c r="F43" s="289"/>
      <c r="G43" s="407" t="s">
        <v>1460</v>
      </c>
      <c r="H43" s="407"/>
      <c r="I43" s="407"/>
      <c r="J43" s="407"/>
      <c r="K43" s="287"/>
    </row>
    <row r="44" spans="2:11" ht="12.75" customHeight="1">
      <c r="B44" s="290"/>
      <c r="C44" s="291"/>
      <c r="D44" s="289"/>
      <c r="E44" s="289"/>
      <c r="F44" s="289"/>
      <c r="G44" s="289"/>
      <c r="H44" s="289"/>
      <c r="I44" s="289"/>
      <c r="J44" s="289"/>
      <c r="K44" s="287"/>
    </row>
    <row r="45" spans="2:11" ht="15" customHeight="1">
      <c r="B45" s="290"/>
      <c r="C45" s="291"/>
      <c r="D45" s="407" t="s">
        <v>1461</v>
      </c>
      <c r="E45" s="407"/>
      <c r="F45" s="407"/>
      <c r="G45" s="407"/>
      <c r="H45" s="407"/>
      <c r="I45" s="407"/>
      <c r="J45" s="407"/>
      <c r="K45" s="287"/>
    </row>
    <row r="46" spans="2:11" ht="15" customHeight="1">
      <c r="B46" s="290"/>
      <c r="C46" s="291"/>
      <c r="D46" s="291"/>
      <c r="E46" s="407" t="s">
        <v>1462</v>
      </c>
      <c r="F46" s="407"/>
      <c r="G46" s="407"/>
      <c r="H46" s="407"/>
      <c r="I46" s="407"/>
      <c r="J46" s="407"/>
      <c r="K46" s="287"/>
    </row>
    <row r="47" spans="2:11" ht="15" customHeight="1">
      <c r="B47" s="290"/>
      <c r="C47" s="291"/>
      <c r="D47" s="291"/>
      <c r="E47" s="407" t="s">
        <v>1463</v>
      </c>
      <c r="F47" s="407"/>
      <c r="G47" s="407"/>
      <c r="H47" s="407"/>
      <c r="I47" s="407"/>
      <c r="J47" s="407"/>
      <c r="K47" s="287"/>
    </row>
    <row r="48" spans="2:11" ht="15" customHeight="1">
      <c r="B48" s="290"/>
      <c r="C48" s="291"/>
      <c r="D48" s="291"/>
      <c r="E48" s="407" t="s">
        <v>1464</v>
      </c>
      <c r="F48" s="407"/>
      <c r="G48" s="407"/>
      <c r="H48" s="407"/>
      <c r="I48" s="407"/>
      <c r="J48" s="407"/>
      <c r="K48" s="287"/>
    </row>
    <row r="49" spans="2:11" ht="15" customHeight="1">
      <c r="B49" s="290"/>
      <c r="C49" s="291"/>
      <c r="D49" s="407" t="s">
        <v>1465</v>
      </c>
      <c r="E49" s="407"/>
      <c r="F49" s="407"/>
      <c r="G49" s="407"/>
      <c r="H49" s="407"/>
      <c r="I49" s="407"/>
      <c r="J49" s="407"/>
      <c r="K49" s="287"/>
    </row>
    <row r="50" spans="2:11" ht="25.5" customHeight="1">
      <c r="B50" s="286"/>
      <c r="C50" s="409" t="s">
        <v>1466</v>
      </c>
      <c r="D50" s="409"/>
      <c r="E50" s="409"/>
      <c r="F50" s="409"/>
      <c r="G50" s="409"/>
      <c r="H50" s="409"/>
      <c r="I50" s="409"/>
      <c r="J50" s="409"/>
      <c r="K50" s="287"/>
    </row>
    <row r="51" spans="2:11" ht="5.25" customHeight="1">
      <c r="B51" s="286"/>
      <c r="C51" s="288"/>
      <c r="D51" s="288"/>
      <c r="E51" s="288"/>
      <c r="F51" s="288"/>
      <c r="G51" s="288"/>
      <c r="H51" s="288"/>
      <c r="I51" s="288"/>
      <c r="J51" s="288"/>
      <c r="K51" s="287"/>
    </row>
    <row r="52" spans="2:11" ht="15" customHeight="1">
      <c r="B52" s="286"/>
      <c r="C52" s="407" t="s">
        <v>1467</v>
      </c>
      <c r="D52" s="407"/>
      <c r="E52" s="407"/>
      <c r="F52" s="407"/>
      <c r="G52" s="407"/>
      <c r="H52" s="407"/>
      <c r="I52" s="407"/>
      <c r="J52" s="407"/>
      <c r="K52" s="287"/>
    </row>
    <row r="53" spans="2:11" ht="15" customHeight="1">
      <c r="B53" s="286"/>
      <c r="C53" s="407" t="s">
        <v>1468</v>
      </c>
      <c r="D53" s="407"/>
      <c r="E53" s="407"/>
      <c r="F53" s="407"/>
      <c r="G53" s="407"/>
      <c r="H53" s="407"/>
      <c r="I53" s="407"/>
      <c r="J53" s="407"/>
      <c r="K53" s="287"/>
    </row>
    <row r="54" spans="2:11" ht="12.75" customHeight="1">
      <c r="B54" s="286"/>
      <c r="C54" s="289"/>
      <c r="D54" s="289"/>
      <c r="E54" s="289"/>
      <c r="F54" s="289"/>
      <c r="G54" s="289"/>
      <c r="H54" s="289"/>
      <c r="I54" s="289"/>
      <c r="J54" s="289"/>
      <c r="K54" s="287"/>
    </row>
    <row r="55" spans="2:11" ht="15" customHeight="1">
      <c r="B55" s="286"/>
      <c r="C55" s="407" t="s">
        <v>1469</v>
      </c>
      <c r="D55" s="407"/>
      <c r="E55" s="407"/>
      <c r="F55" s="407"/>
      <c r="G55" s="407"/>
      <c r="H55" s="407"/>
      <c r="I55" s="407"/>
      <c r="J55" s="407"/>
      <c r="K55" s="287"/>
    </row>
    <row r="56" spans="2:11" ht="15" customHeight="1">
      <c r="B56" s="286"/>
      <c r="C56" s="291"/>
      <c r="D56" s="407" t="s">
        <v>1470</v>
      </c>
      <c r="E56" s="407"/>
      <c r="F56" s="407"/>
      <c r="G56" s="407"/>
      <c r="H56" s="407"/>
      <c r="I56" s="407"/>
      <c r="J56" s="407"/>
      <c r="K56" s="287"/>
    </row>
    <row r="57" spans="2:11" ht="15" customHeight="1">
      <c r="B57" s="286"/>
      <c r="C57" s="291"/>
      <c r="D57" s="407" t="s">
        <v>1471</v>
      </c>
      <c r="E57" s="407"/>
      <c r="F57" s="407"/>
      <c r="G57" s="407"/>
      <c r="H57" s="407"/>
      <c r="I57" s="407"/>
      <c r="J57" s="407"/>
      <c r="K57" s="287"/>
    </row>
    <row r="58" spans="2:11" ht="15" customHeight="1">
      <c r="B58" s="286"/>
      <c r="C58" s="291"/>
      <c r="D58" s="407" t="s">
        <v>1472</v>
      </c>
      <c r="E58" s="407"/>
      <c r="F58" s="407"/>
      <c r="G58" s="407"/>
      <c r="H58" s="407"/>
      <c r="I58" s="407"/>
      <c r="J58" s="407"/>
      <c r="K58" s="287"/>
    </row>
    <row r="59" spans="2:11" ht="15" customHeight="1">
      <c r="B59" s="286"/>
      <c r="C59" s="291"/>
      <c r="D59" s="407" t="s">
        <v>1473</v>
      </c>
      <c r="E59" s="407"/>
      <c r="F59" s="407"/>
      <c r="G59" s="407"/>
      <c r="H59" s="407"/>
      <c r="I59" s="407"/>
      <c r="J59" s="407"/>
      <c r="K59" s="287"/>
    </row>
    <row r="60" spans="2:11" ht="15" customHeight="1">
      <c r="B60" s="286"/>
      <c r="C60" s="291"/>
      <c r="D60" s="413" t="s">
        <v>1474</v>
      </c>
      <c r="E60" s="413"/>
      <c r="F60" s="413"/>
      <c r="G60" s="413"/>
      <c r="H60" s="413"/>
      <c r="I60" s="413"/>
      <c r="J60" s="413"/>
      <c r="K60" s="287"/>
    </row>
    <row r="61" spans="2:11" ht="15" customHeight="1">
      <c r="B61" s="286"/>
      <c r="C61" s="291"/>
      <c r="D61" s="407" t="s">
        <v>1475</v>
      </c>
      <c r="E61" s="407"/>
      <c r="F61" s="407"/>
      <c r="G61" s="407"/>
      <c r="H61" s="407"/>
      <c r="I61" s="407"/>
      <c r="J61" s="407"/>
      <c r="K61" s="287"/>
    </row>
    <row r="62" spans="2:11" ht="12.75" customHeight="1">
      <c r="B62" s="286"/>
      <c r="C62" s="291"/>
      <c r="D62" s="291"/>
      <c r="E62" s="294"/>
      <c r="F62" s="291"/>
      <c r="G62" s="291"/>
      <c r="H62" s="291"/>
      <c r="I62" s="291"/>
      <c r="J62" s="291"/>
      <c r="K62" s="287"/>
    </row>
    <row r="63" spans="2:11" ht="15" customHeight="1">
      <c r="B63" s="286"/>
      <c r="C63" s="291"/>
      <c r="D63" s="407" t="s">
        <v>1476</v>
      </c>
      <c r="E63" s="407"/>
      <c r="F63" s="407"/>
      <c r="G63" s="407"/>
      <c r="H63" s="407"/>
      <c r="I63" s="407"/>
      <c r="J63" s="407"/>
      <c r="K63" s="287"/>
    </row>
    <row r="64" spans="2:11" ht="15" customHeight="1">
      <c r="B64" s="286"/>
      <c r="C64" s="291"/>
      <c r="D64" s="413" t="s">
        <v>1477</v>
      </c>
      <c r="E64" s="413"/>
      <c r="F64" s="413"/>
      <c r="G64" s="413"/>
      <c r="H64" s="413"/>
      <c r="I64" s="413"/>
      <c r="J64" s="413"/>
      <c r="K64" s="287"/>
    </row>
    <row r="65" spans="2:11" ht="15" customHeight="1">
      <c r="B65" s="286"/>
      <c r="C65" s="291"/>
      <c r="D65" s="407" t="s">
        <v>1478</v>
      </c>
      <c r="E65" s="407"/>
      <c r="F65" s="407"/>
      <c r="G65" s="407"/>
      <c r="H65" s="407"/>
      <c r="I65" s="407"/>
      <c r="J65" s="407"/>
      <c r="K65" s="287"/>
    </row>
    <row r="66" spans="2:11" ht="15" customHeight="1">
      <c r="B66" s="286"/>
      <c r="C66" s="291"/>
      <c r="D66" s="407" t="s">
        <v>1479</v>
      </c>
      <c r="E66" s="407"/>
      <c r="F66" s="407"/>
      <c r="G66" s="407"/>
      <c r="H66" s="407"/>
      <c r="I66" s="407"/>
      <c r="J66" s="407"/>
      <c r="K66" s="287"/>
    </row>
    <row r="67" spans="2:11" ht="15" customHeight="1">
      <c r="B67" s="286"/>
      <c r="C67" s="291"/>
      <c r="D67" s="407" t="s">
        <v>1480</v>
      </c>
      <c r="E67" s="407"/>
      <c r="F67" s="407"/>
      <c r="G67" s="407"/>
      <c r="H67" s="407"/>
      <c r="I67" s="407"/>
      <c r="J67" s="407"/>
      <c r="K67" s="287"/>
    </row>
    <row r="68" spans="2:11" ht="15" customHeight="1">
      <c r="B68" s="286"/>
      <c r="C68" s="291"/>
      <c r="D68" s="407" t="s">
        <v>1481</v>
      </c>
      <c r="E68" s="407"/>
      <c r="F68" s="407"/>
      <c r="G68" s="407"/>
      <c r="H68" s="407"/>
      <c r="I68" s="407"/>
      <c r="J68" s="407"/>
      <c r="K68" s="287"/>
    </row>
    <row r="69" spans="2:11" ht="12.75" customHeight="1">
      <c r="B69" s="295"/>
      <c r="C69" s="296"/>
      <c r="D69" s="296"/>
      <c r="E69" s="296"/>
      <c r="F69" s="296"/>
      <c r="G69" s="296"/>
      <c r="H69" s="296"/>
      <c r="I69" s="296"/>
      <c r="J69" s="296"/>
      <c r="K69" s="297"/>
    </row>
    <row r="70" spans="2:11" ht="18.75" customHeight="1">
      <c r="B70" s="298"/>
      <c r="C70" s="298"/>
      <c r="D70" s="298"/>
      <c r="E70" s="298"/>
      <c r="F70" s="298"/>
      <c r="G70" s="298"/>
      <c r="H70" s="298"/>
      <c r="I70" s="298"/>
      <c r="J70" s="298"/>
      <c r="K70" s="299"/>
    </row>
    <row r="71" spans="2:11" ht="18.75" customHeight="1">
      <c r="B71" s="299"/>
      <c r="C71" s="299"/>
      <c r="D71" s="299"/>
      <c r="E71" s="299"/>
      <c r="F71" s="299"/>
      <c r="G71" s="299"/>
      <c r="H71" s="299"/>
      <c r="I71" s="299"/>
      <c r="J71" s="299"/>
      <c r="K71" s="299"/>
    </row>
    <row r="72" spans="2:11" ht="7.5" customHeight="1">
      <c r="B72" s="300"/>
      <c r="C72" s="301"/>
      <c r="D72" s="301"/>
      <c r="E72" s="301"/>
      <c r="F72" s="301"/>
      <c r="G72" s="301"/>
      <c r="H72" s="301"/>
      <c r="I72" s="301"/>
      <c r="J72" s="301"/>
      <c r="K72" s="302"/>
    </row>
    <row r="73" spans="2:11" ht="45" customHeight="1">
      <c r="B73" s="303"/>
      <c r="C73" s="410" t="s">
        <v>841</v>
      </c>
      <c r="D73" s="410"/>
      <c r="E73" s="410"/>
      <c r="F73" s="410"/>
      <c r="G73" s="410"/>
      <c r="H73" s="410"/>
      <c r="I73" s="410"/>
      <c r="J73" s="410"/>
      <c r="K73" s="304"/>
    </row>
    <row r="74" spans="2:11" ht="17.25" customHeight="1">
      <c r="B74" s="303"/>
      <c r="C74" s="305" t="s">
        <v>1482</v>
      </c>
      <c r="D74" s="305"/>
      <c r="E74" s="305"/>
      <c r="F74" s="305" t="s">
        <v>1483</v>
      </c>
      <c r="G74" s="306"/>
      <c r="H74" s="305" t="s">
        <v>860</v>
      </c>
      <c r="I74" s="305" t="s">
        <v>787</v>
      </c>
      <c r="J74" s="305" t="s">
        <v>1484</v>
      </c>
      <c r="K74" s="304"/>
    </row>
    <row r="75" spans="2:11" ht="17.25" customHeight="1">
      <c r="B75" s="303"/>
      <c r="C75" s="307" t="s">
        <v>1485</v>
      </c>
      <c r="D75" s="307"/>
      <c r="E75" s="307"/>
      <c r="F75" s="308" t="s">
        <v>1486</v>
      </c>
      <c r="G75" s="309"/>
      <c r="H75" s="307"/>
      <c r="I75" s="307"/>
      <c r="J75" s="307" t="s">
        <v>1487</v>
      </c>
      <c r="K75" s="304"/>
    </row>
    <row r="76" spans="2:11" ht="5.25" customHeight="1">
      <c r="B76" s="303"/>
      <c r="C76" s="310"/>
      <c r="D76" s="310"/>
      <c r="E76" s="310"/>
      <c r="F76" s="310"/>
      <c r="G76" s="311"/>
      <c r="H76" s="310"/>
      <c r="I76" s="310"/>
      <c r="J76" s="310"/>
      <c r="K76" s="304"/>
    </row>
    <row r="77" spans="2:11" ht="15" customHeight="1">
      <c r="B77" s="303"/>
      <c r="C77" s="293" t="s">
        <v>783</v>
      </c>
      <c r="D77" s="310"/>
      <c r="E77" s="310"/>
      <c r="F77" s="312" t="s">
        <v>1488</v>
      </c>
      <c r="G77" s="311"/>
      <c r="H77" s="293" t="s">
        <v>1489</v>
      </c>
      <c r="I77" s="293" t="s">
        <v>1490</v>
      </c>
      <c r="J77" s="293">
        <v>20</v>
      </c>
      <c r="K77" s="304"/>
    </row>
    <row r="78" spans="2:11" ht="15" customHeight="1">
      <c r="B78" s="303"/>
      <c r="C78" s="293" t="s">
        <v>1491</v>
      </c>
      <c r="D78" s="293"/>
      <c r="E78" s="293"/>
      <c r="F78" s="312" t="s">
        <v>1488</v>
      </c>
      <c r="G78" s="311"/>
      <c r="H78" s="293" t="s">
        <v>1492</v>
      </c>
      <c r="I78" s="293" t="s">
        <v>1490</v>
      </c>
      <c r="J78" s="293">
        <v>120</v>
      </c>
      <c r="K78" s="304"/>
    </row>
    <row r="79" spans="2:11" ht="15" customHeight="1">
      <c r="B79" s="313"/>
      <c r="C79" s="293" t="s">
        <v>1493</v>
      </c>
      <c r="D79" s="293"/>
      <c r="E79" s="293"/>
      <c r="F79" s="312" t="s">
        <v>1494</v>
      </c>
      <c r="G79" s="311"/>
      <c r="H79" s="293" t="s">
        <v>1495</v>
      </c>
      <c r="I79" s="293" t="s">
        <v>1490</v>
      </c>
      <c r="J79" s="293">
        <v>50</v>
      </c>
      <c r="K79" s="304"/>
    </row>
    <row r="80" spans="2:11" ht="15" customHeight="1">
      <c r="B80" s="313"/>
      <c r="C80" s="293" t="s">
        <v>1496</v>
      </c>
      <c r="D80" s="293"/>
      <c r="E80" s="293"/>
      <c r="F80" s="312" t="s">
        <v>1488</v>
      </c>
      <c r="G80" s="311"/>
      <c r="H80" s="293" t="s">
        <v>1497</v>
      </c>
      <c r="I80" s="293" t="s">
        <v>1498</v>
      </c>
      <c r="J80" s="293"/>
      <c r="K80" s="304"/>
    </row>
    <row r="81" spans="2:11" ht="15" customHeight="1">
      <c r="B81" s="313"/>
      <c r="C81" s="314" t="s">
        <v>1499</v>
      </c>
      <c r="D81" s="314"/>
      <c r="E81" s="314"/>
      <c r="F81" s="315" t="s">
        <v>1494</v>
      </c>
      <c r="G81" s="314"/>
      <c r="H81" s="314" t="s">
        <v>1500</v>
      </c>
      <c r="I81" s="314" t="s">
        <v>1490</v>
      </c>
      <c r="J81" s="314">
        <v>15</v>
      </c>
      <c r="K81" s="304"/>
    </row>
    <row r="82" spans="2:11" ht="15" customHeight="1">
      <c r="B82" s="313"/>
      <c r="C82" s="314" t="s">
        <v>1501</v>
      </c>
      <c r="D82" s="314"/>
      <c r="E82" s="314"/>
      <c r="F82" s="315" t="s">
        <v>1494</v>
      </c>
      <c r="G82" s="314"/>
      <c r="H82" s="314" t="s">
        <v>1502</v>
      </c>
      <c r="I82" s="314" t="s">
        <v>1490</v>
      </c>
      <c r="J82" s="314">
        <v>15</v>
      </c>
      <c r="K82" s="304"/>
    </row>
    <row r="83" spans="2:11" ht="15" customHeight="1">
      <c r="B83" s="313"/>
      <c r="C83" s="314" t="s">
        <v>1503</v>
      </c>
      <c r="D83" s="314"/>
      <c r="E83" s="314"/>
      <c r="F83" s="315" t="s">
        <v>1494</v>
      </c>
      <c r="G83" s="314"/>
      <c r="H83" s="314" t="s">
        <v>1504</v>
      </c>
      <c r="I83" s="314" t="s">
        <v>1490</v>
      </c>
      <c r="J83" s="314">
        <v>20</v>
      </c>
      <c r="K83" s="304"/>
    </row>
    <row r="84" spans="2:11" ht="15" customHeight="1">
      <c r="B84" s="313"/>
      <c r="C84" s="314" t="s">
        <v>1505</v>
      </c>
      <c r="D84" s="314"/>
      <c r="E84" s="314"/>
      <c r="F84" s="315" t="s">
        <v>1494</v>
      </c>
      <c r="G84" s="314"/>
      <c r="H84" s="314" t="s">
        <v>1506</v>
      </c>
      <c r="I84" s="314" t="s">
        <v>1490</v>
      </c>
      <c r="J84" s="314">
        <v>20</v>
      </c>
      <c r="K84" s="304"/>
    </row>
    <row r="85" spans="2:11" ht="15" customHeight="1">
      <c r="B85" s="313"/>
      <c r="C85" s="293" t="s">
        <v>1507</v>
      </c>
      <c r="D85" s="293"/>
      <c r="E85" s="293"/>
      <c r="F85" s="312" t="s">
        <v>1494</v>
      </c>
      <c r="G85" s="311"/>
      <c r="H85" s="293" t="s">
        <v>1508</v>
      </c>
      <c r="I85" s="293" t="s">
        <v>1490</v>
      </c>
      <c r="J85" s="293">
        <v>50</v>
      </c>
      <c r="K85" s="304"/>
    </row>
    <row r="86" spans="2:11" ht="15" customHeight="1">
      <c r="B86" s="313"/>
      <c r="C86" s="293" t="s">
        <v>1509</v>
      </c>
      <c r="D86" s="293"/>
      <c r="E86" s="293"/>
      <c r="F86" s="312" t="s">
        <v>1494</v>
      </c>
      <c r="G86" s="311"/>
      <c r="H86" s="293" t="s">
        <v>1510</v>
      </c>
      <c r="I86" s="293" t="s">
        <v>1490</v>
      </c>
      <c r="J86" s="293">
        <v>20</v>
      </c>
      <c r="K86" s="304"/>
    </row>
    <row r="87" spans="2:11" ht="15" customHeight="1">
      <c r="B87" s="313"/>
      <c r="C87" s="293" t="s">
        <v>1511</v>
      </c>
      <c r="D87" s="293"/>
      <c r="E87" s="293"/>
      <c r="F87" s="312" t="s">
        <v>1494</v>
      </c>
      <c r="G87" s="311"/>
      <c r="H87" s="293" t="s">
        <v>1512</v>
      </c>
      <c r="I87" s="293" t="s">
        <v>1490</v>
      </c>
      <c r="J87" s="293">
        <v>20</v>
      </c>
      <c r="K87" s="304"/>
    </row>
    <row r="88" spans="2:11" ht="15" customHeight="1">
      <c r="B88" s="313"/>
      <c r="C88" s="293" t="s">
        <v>1513</v>
      </c>
      <c r="D88" s="293"/>
      <c r="E88" s="293"/>
      <c r="F88" s="312" t="s">
        <v>1494</v>
      </c>
      <c r="G88" s="311"/>
      <c r="H88" s="293" t="s">
        <v>1514</v>
      </c>
      <c r="I88" s="293" t="s">
        <v>1490</v>
      </c>
      <c r="J88" s="293">
        <v>50</v>
      </c>
      <c r="K88" s="304"/>
    </row>
    <row r="89" spans="2:11" ht="15" customHeight="1">
      <c r="B89" s="313"/>
      <c r="C89" s="293" t="s">
        <v>1515</v>
      </c>
      <c r="D89" s="293"/>
      <c r="E89" s="293"/>
      <c r="F89" s="312" t="s">
        <v>1494</v>
      </c>
      <c r="G89" s="311"/>
      <c r="H89" s="293" t="s">
        <v>1515</v>
      </c>
      <c r="I89" s="293" t="s">
        <v>1490</v>
      </c>
      <c r="J89" s="293">
        <v>50</v>
      </c>
      <c r="K89" s="304"/>
    </row>
    <row r="90" spans="2:11" ht="15" customHeight="1">
      <c r="B90" s="313"/>
      <c r="C90" s="293" t="s">
        <v>865</v>
      </c>
      <c r="D90" s="293"/>
      <c r="E90" s="293"/>
      <c r="F90" s="312" t="s">
        <v>1494</v>
      </c>
      <c r="G90" s="311"/>
      <c r="H90" s="293" t="s">
        <v>1516</v>
      </c>
      <c r="I90" s="293" t="s">
        <v>1490</v>
      </c>
      <c r="J90" s="293">
        <v>255</v>
      </c>
      <c r="K90" s="304"/>
    </row>
    <row r="91" spans="2:11" ht="15" customHeight="1">
      <c r="B91" s="313"/>
      <c r="C91" s="293" t="s">
        <v>1517</v>
      </c>
      <c r="D91" s="293"/>
      <c r="E91" s="293"/>
      <c r="F91" s="312" t="s">
        <v>1488</v>
      </c>
      <c r="G91" s="311"/>
      <c r="H91" s="293" t="s">
        <v>1518</v>
      </c>
      <c r="I91" s="293" t="s">
        <v>1519</v>
      </c>
      <c r="J91" s="293"/>
      <c r="K91" s="304"/>
    </row>
    <row r="92" spans="2:11" ht="15" customHeight="1">
      <c r="B92" s="313"/>
      <c r="C92" s="293" t="s">
        <v>1520</v>
      </c>
      <c r="D92" s="293"/>
      <c r="E92" s="293"/>
      <c r="F92" s="312" t="s">
        <v>1488</v>
      </c>
      <c r="G92" s="311"/>
      <c r="H92" s="293" t="s">
        <v>1521</v>
      </c>
      <c r="I92" s="293" t="s">
        <v>1522</v>
      </c>
      <c r="J92" s="293"/>
      <c r="K92" s="304"/>
    </row>
    <row r="93" spans="2:11" ht="15" customHeight="1">
      <c r="B93" s="313"/>
      <c r="C93" s="293" t="s">
        <v>1523</v>
      </c>
      <c r="D93" s="293"/>
      <c r="E93" s="293"/>
      <c r="F93" s="312" t="s">
        <v>1488</v>
      </c>
      <c r="G93" s="311"/>
      <c r="H93" s="293" t="s">
        <v>1523</v>
      </c>
      <c r="I93" s="293" t="s">
        <v>1522</v>
      </c>
      <c r="J93" s="293"/>
      <c r="K93" s="304"/>
    </row>
    <row r="94" spans="2:11" ht="15" customHeight="1">
      <c r="B94" s="313"/>
      <c r="C94" s="293" t="s">
        <v>768</v>
      </c>
      <c r="D94" s="293"/>
      <c r="E94" s="293"/>
      <c r="F94" s="312" t="s">
        <v>1488</v>
      </c>
      <c r="G94" s="311"/>
      <c r="H94" s="293" t="s">
        <v>1524</v>
      </c>
      <c r="I94" s="293" t="s">
        <v>1522</v>
      </c>
      <c r="J94" s="293"/>
      <c r="K94" s="304"/>
    </row>
    <row r="95" spans="2:11" ht="15" customHeight="1">
      <c r="B95" s="313"/>
      <c r="C95" s="293" t="s">
        <v>778</v>
      </c>
      <c r="D95" s="293"/>
      <c r="E95" s="293"/>
      <c r="F95" s="312" t="s">
        <v>1488</v>
      </c>
      <c r="G95" s="311"/>
      <c r="H95" s="293" t="s">
        <v>1525</v>
      </c>
      <c r="I95" s="293" t="s">
        <v>1522</v>
      </c>
      <c r="J95" s="293"/>
      <c r="K95" s="304"/>
    </row>
    <row r="96" spans="2:11" ht="15" customHeight="1">
      <c r="B96" s="316"/>
      <c r="C96" s="317"/>
      <c r="D96" s="317"/>
      <c r="E96" s="317"/>
      <c r="F96" s="317"/>
      <c r="G96" s="317"/>
      <c r="H96" s="317"/>
      <c r="I96" s="317"/>
      <c r="J96" s="317"/>
      <c r="K96" s="318"/>
    </row>
    <row r="97" spans="2:11" ht="18.75" customHeight="1">
      <c r="B97" s="319"/>
      <c r="C97" s="320"/>
      <c r="D97" s="320"/>
      <c r="E97" s="320"/>
      <c r="F97" s="320"/>
      <c r="G97" s="320"/>
      <c r="H97" s="320"/>
      <c r="I97" s="320"/>
      <c r="J97" s="320"/>
      <c r="K97" s="319"/>
    </row>
    <row r="98" spans="2:11" ht="18.75" customHeight="1">
      <c r="B98" s="299"/>
      <c r="C98" s="299"/>
      <c r="D98" s="299"/>
      <c r="E98" s="299"/>
      <c r="F98" s="299"/>
      <c r="G98" s="299"/>
      <c r="H98" s="299"/>
      <c r="I98" s="299"/>
      <c r="J98" s="299"/>
      <c r="K98" s="299"/>
    </row>
    <row r="99" spans="2:11" ht="7.5" customHeight="1">
      <c r="B99" s="300"/>
      <c r="C99" s="301"/>
      <c r="D99" s="301"/>
      <c r="E99" s="301"/>
      <c r="F99" s="301"/>
      <c r="G99" s="301"/>
      <c r="H99" s="301"/>
      <c r="I99" s="301"/>
      <c r="J99" s="301"/>
      <c r="K99" s="302"/>
    </row>
    <row r="100" spans="2:11" ht="45" customHeight="1">
      <c r="B100" s="303"/>
      <c r="C100" s="410" t="s">
        <v>1526</v>
      </c>
      <c r="D100" s="410"/>
      <c r="E100" s="410"/>
      <c r="F100" s="410"/>
      <c r="G100" s="410"/>
      <c r="H100" s="410"/>
      <c r="I100" s="410"/>
      <c r="J100" s="410"/>
      <c r="K100" s="304"/>
    </row>
    <row r="101" spans="2:11" ht="17.25" customHeight="1">
      <c r="B101" s="303"/>
      <c r="C101" s="305" t="s">
        <v>1482</v>
      </c>
      <c r="D101" s="305"/>
      <c r="E101" s="305"/>
      <c r="F101" s="305" t="s">
        <v>1483</v>
      </c>
      <c r="G101" s="306"/>
      <c r="H101" s="305" t="s">
        <v>860</v>
      </c>
      <c r="I101" s="305" t="s">
        <v>787</v>
      </c>
      <c r="J101" s="305" t="s">
        <v>1484</v>
      </c>
      <c r="K101" s="304"/>
    </row>
    <row r="102" spans="2:11" ht="17.25" customHeight="1">
      <c r="B102" s="303"/>
      <c r="C102" s="307" t="s">
        <v>1485</v>
      </c>
      <c r="D102" s="307"/>
      <c r="E102" s="307"/>
      <c r="F102" s="308" t="s">
        <v>1486</v>
      </c>
      <c r="G102" s="309"/>
      <c r="H102" s="307"/>
      <c r="I102" s="307"/>
      <c r="J102" s="307" t="s">
        <v>1487</v>
      </c>
      <c r="K102" s="304"/>
    </row>
    <row r="103" spans="2:11" ht="5.25" customHeight="1">
      <c r="B103" s="303"/>
      <c r="C103" s="305"/>
      <c r="D103" s="305"/>
      <c r="E103" s="305"/>
      <c r="F103" s="305"/>
      <c r="G103" s="321"/>
      <c r="H103" s="305"/>
      <c r="I103" s="305"/>
      <c r="J103" s="305"/>
      <c r="K103" s="304"/>
    </row>
    <row r="104" spans="2:11" ht="15" customHeight="1">
      <c r="B104" s="303"/>
      <c r="C104" s="293" t="s">
        <v>783</v>
      </c>
      <c r="D104" s="310"/>
      <c r="E104" s="310"/>
      <c r="F104" s="312" t="s">
        <v>1488</v>
      </c>
      <c r="G104" s="321"/>
      <c r="H104" s="293" t="s">
        <v>1527</v>
      </c>
      <c r="I104" s="293" t="s">
        <v>1490</v>
      </c>
      <c r="J104" s="293">
        <v>20</v>
      </c>
      <c r="K104" s="304"/>
    </row>
    <row r="105" spans="2:11" ht="15" customHeight="1">
      <c r="B105" s="303"/>
      <c r="C105" s="293" t="s">
        <v>1491</v>
      </c>
      <c r="D105" s="293"/>
      <c r="E105" s="293"/>
      <c r="F105" s="312" t="s">
        <v>1488</v>
      </c>
      <c r="G105" s="293"/>
      <c r="H105" s="293" t="s">
        <v>1527</v>
      </c>
      <c r="I105" s="293" t="s">
        <v>1490</v>
      </c>
      <c r="J105" s="293">
        <v>120</v>
      </c>
      <c r="K105" s="304"/>
    </row>
    <row r="106" spans="2:11" ht="15" customHeight="1">
      <c r="B106" s="313"/>
      <c r="C106" s="293" t="s">
        <v>1493</v>
      </c>
      <c r="D106" s="293"/>
      <c r="E106" s="293"/>
      <c r="F106" s="312" t="s">
        <v>1494</v>
      </c>
      <c r="G106" s="293"/>
      <c r="H106" s="293" t="s">
        <v>1527</v>
      </c>
      <c r="I106" s="293" t="s">
        <v>1490</v>
      </c>
      <c r="J106" s="293">
        <v>50</v>
      </c>
      <c r="K106" s="304"/>
    </row>
    <row r="107" spans="2:11" ht="15" customHeight="1">
      <c r="B107" s="313"/>
      <c r="C107" s="293" t="s">
        <v>1496</v>
      </c>
      <c r="D107" s="293"/>
      <c r="E107" s="293"/>
      <c r="F107" s="312" t="s">
        <v>1488</v>
      </c>
      <c r="G107" s="293"/>
      <c r="H107" s="293" t="s">
        <v>1527</v>
      </c>
      <c r="I107" s="293" t="s">
        <v>1498</v>
      </c>
      <c r="J107" s="293"/>
      <c r="K107" s="304"/>
    </row>
    <row r="108" spans="2:11" ht="15" customHeight="1">
      <c r="B108" s="313"/>
      <c r="C108" s="293" t="s">
        <v>1507</v>
      </c>
      <c r="D108" s="293"/>
      <c r="E108" s="293"/>
      <c r="F108" s="312" t="s">
        <v>1494</v>
      </c>
      <c r="G108" s="293"/>
      <c r="H108" s="293" t="s">
        <v>1527</v>
      </c>
      <c r="I108" s="293" t="s">
        <v>1490</v>
      </c>
      <c r="J108" s="293">
        <v>50</v>
      </c>
      <c r="K108" s="304"/>
    </row>
    <row r="109" spans="2:11" ht="15" customHeight="1">
      <c r="B109" s="313"/>
      <c r="C109" s="293" t="s">
        <v>1515</v>
      </c>
      <c r="D109" s="293"/>
      <c r="E109" s="293"/>
      <c r="F109" s="312" t="s">
        <v>1494</v>
      </c>
      <c r="G109" s="293"/>
      <c r="H109" s="293" t="s">
        <v>1527</v>
      </c>
      <c r="I109" s="293" t="s">
        <v>1490</v>
      </c>
      <c r="J109" s="293">
        <v>50</v>
      </c>
      <c r="K109" s="304"/>
    </row>
    <row r="110" spans="2:11" ht="15" customHeight="1">
      <c r="B110" s="313"/>
      <c r="C110" s="293" t="s">
        <v>1513</v>
      </c>
      <c r="D110" s="293"/>
      <c r="E110" s="293"/>
      <c r="F110" s="312" t="s">
        <v>1494</v>
      </c>
      <c r="G110" s="293"/>
      <c r="H110" s="293" t="s">
        <v>1527</v>
      </c>
      <c r="I110" s="293" t="s">
        <v>1490</v>
      </c>
      <c r="J110" s="293">
        <v>50</v>
      </c>
      <c r="K110" s="304"/>
    </row>
    <row r="111" spans="2:11" ht="15" customHeight="1">
      <c r="B111" s="313"/>
      <c r="C111" s="293" t="s">
        <v>783</v>
      </c>
      <c r="D111" s="293"/>
      <c r="E111" s="293"/>
      <c r="F111" s="312" t="s">
        <v>1488</v>
      </c>
      <c r="G111" s="293"/>
      <c r="H111" s="293" t="s">
        <v>1528</v>
      </c>
      <c r="I111" s="293" t="s">
        <v>1490</v>
      </c>
      <c r="J111" s="293">
        <v>20</v>
      </c>
      <c r="K111" s="304"/>
    </row>
    <row r="112" spans="2:11" ht="15" customHeight="1">
      <c r="B112" s="313"/>
      <c r="C112" s="293" t="s">
        <v>1529</v>
      </c>
      <c r="D112" s="293"/>
      <c r="E112" s="293"/>
      <c r="F112" s="312" t="s">
        <v>1488</v>
      </c>
      <c r="G112" s="293"/>
      <c r="H112" s="293" t="s">
        <v>1530</v>
      </c>
      <c r="I112" s="293" t="s">
        <v>1490</v>
      </c>
      <c r="J112" s="293">
        <v>120</v>
      </c>
      <c r="K112" s="304"/>
    </row>
    <row r="113" spans="2:11" ht="15" customHeight="1">
      <c r="B113" s="313"/>
      <c r="C113" s="293" t="s">
        <v>768</v>
      </c>
      <c r="D113" s="293"/>
      <c r="E113" s="293"/>
      <c r="F113" s="312" t="s">
        <v>1488</v>
      </c>
      <c r="G113" s="293"/>
      <c r="H113" s="293" t="s">
        <v>1531</v>
      </c>
      <c r="I113" s="293" t="s">
        <v>1522</v>
      </c>
      <c r="J113" s="293"/>
      <c r="K113" s="304"/>
    </row>
    <row r="114" spans="2:11" ht="15" customHeight="1">
      <c r="B114" s="313"/>
      <c r="C114" s="293" t="s">
        <v>778</v>
      </c>
      <c r="D114" s="293"/>
      <c r="E114" s="293"/>
      <c r="F114" s="312" t="s">
        <v>1488</v>
      </c>
      <c r="G114" s="293"/>
      <c r="H114" s="293" t="s">
        <v>1532</v>
      </c>
      <c r="I114" s="293" t="s">
        <v>1522</v>
      </c>
      <c r="J114" s="293"/>
      <c r="K114" s="304"/>
    </row>
    <row r="115" spans="2:11" ht="15" customHeight="1">
      <c r="B115" s="313"/>
      <c r="C115" s="293" t="s">
        <v>787</v>
      </c>
      <c r="D115" s="293"/>
      <c r="E115" s="293"/>
      <c r="F115" s="312" t="s">
        <v>1488</v>
      </c>
      <c r="G115" s="293"/>
      <c r="H115" s="293" t="s">
        <v>1533</v>
      </c>
      <c r="I115" s="293" t="s">
        <v>1534</v>
      </c>
      <c r="J115" s="293"/>
      <c r="K115" s="304"/>
    </row>
    <row r="116" spans="2:11" ht="15" customHeight="1">
      <c r="B116" s="316"/>
      <c r="C116" s="322"/>
      <c r="D116" s="322"/>
      <c r="E116" s="322"/>
      <c r="F116" s="322"/>
      <c r="G116" s="322"/>
      <c r="H116" s="322"/>
      <c r="I116" s="322"/>
      <c r="J116" s="322"/>
      <c r="K116" s="318"/>
    </row>
    <row r="117" spans="2:11" ht="18.75" customHeight="1">
      <c r="B117" s="323"/>
      <c r="C117" s="289"/>
      <c r="D117" s="289"/>
      <c r="E117" s="289"/>
      <c r="F117" s="324"/>
      <c r="G117" s="289"/>
      <c r="H117" s="289"/>
      <c r="I117" s="289"/>
      <c r="J117" s="289"/>
      <c r="K117" s="323"/>
    </row>
    <row r="118" spans="2:11" ht="18.75" customHeight="1">
      <c r="B118" s="299"/>
      <c r="C118" s="299"/>
      <c r="D118" s="299"/>
      <c r="E118" s="299"/>
      <c r="F118" s="299"/>
      <c r="G118" s="299"/>
      <c r="H118" s="299"/>
      <c r="I118" s="299"/>
      <c r="J118" s="299"/>
      <c r="K118" s="299"/>
    </row>
    <row r="119" spans="2:11" ht="7.5" customHeight="1">
      <c r="B119" s="325"/>
      <c r="C119" s="326"/>
      <c r="D119" s="326"/>
      <c r="E119" s="326"/>
      <c r="F119" s="326"/>
      <c r="G119" s="326"/>
      <c r="H119" s="326"/>
      <c r="I119" s="326"/>
      <c r="J119" s="326"/>
      <c r="K119" s="327"/>
    </row>
    <row r="120" spans="2:11" ht="45" customHeight="1">
      <c r="B120" s="328"/>
      <c r="C120" s="408" t="s">
        <v>1535</v>
      </c>
      <c r="D120" s="408"/>
      <c r="E120" s="408"/>
      <c r="F120" s="408"/>
      <c r="G120" s="408"/>
      <c r="H120" s="408"/>
      <c r="I120" s="408"/>
      <c r="J120" s="408"/>
      <c r="K120" s="329"/>
    </row>
    <row r="121" spans="2:11" ht="17.25" customHeight="1">
      <c r="B121" s="330"/>
      <c r="C121" s="305" t="s">
        <v>1482</v>
      </c>
      <c r="D121" s="305"/>
      <c r="E121" s="305"/>
      <c r="F121" s="305" t="s">
        <v>1483</v>
      </c>
      <c r="G121" s="306"/>
      <c r="H121" s="305" t="s">
        <v>860</v>
      </c>
      <c r="I121" s="305" t="s">
        <v>787</v>
      </c>
      <c r="J121" s="305" t="s">
        <v>1484</v>
      </c>
      <c r="K121" s="331"/>
    </row>
    <row r="122" spans="2:11" ht="17.25" customHeight="1">
      <c r="B122" s="330"/>
      <c r="C122" s="307" t="s">
        <v>1485</v>
      </c>
      <c r="D122" s="307"/>
      <c r="E122" s="307"/>
      <c r="F122" s="308" t="s">
        <v>1486</v>
      </c>
      <c r="G122" s="309"/>
      <c r="H122" s="307"/>
      <c r="I122" s="307"/>
      <c r="J122" s="307" t="s">
        <v>1487</v>
      </c>
      <c r="K122" s="331"/>
    </row>
    <row r="123" spans="2:11" ht="5.25" customHeight="1">
      <c r="B123" s="332"/>
      <c r="C123" s="310"/>
      <c r="D123" s="310"/>
      <c r="E123" s="310"/>
      <c r="F123" s="310"/>
      <c r="G123" s="293"/>
      <c r="H123" s="310"/>
      <c r="I123" s="310"/>
      <c r="J123" s="310"/>
      <c r="K123" s="333"/>
    </row>
    <row r="124" spans="2:11" ht="15" customHeight="1">
      <c r="B124" s="332"/>
      <c r="C124" s="293" t="s">
        <v>1491</v>
      </c>
      <c r="D124" s="310"/>
      <c r="E124" s="310"/>
      <c r="F124" s="312" t="s">
        <v>1488</v>
      </c>
      <c r="G124" s="293"/>
      <c r="H124" s="293" t="s">
        <v>1527</v>
      </c>
      <c r="I124" s="293" t="s">
        <v>1490</v>
      </c>
      <c r="J124" s="293">
        <v>120</v>
      </c>
      <c r="K124" s="334"/>
    </row>
    <row r="125" spans="2:11" ht="15" customHeight="1">
      <c r="B125" s="332"/>
      <c r="C125" s="293" t="s">
        <v>1536</v>
      </c>
      <c r="D125" s="293"/>
      <c r="E125" s="293"/>
      <c r="F125" s="312" t="s">
        <v>1488</v>
      </c>
      <c r="G125" s="293"/>
      <c r="H125" s="293" t="s">
        <v>1537</v>
      </c>
      <c r="I125" s="293" t="s">
        <v>1490</v>
      </c>
      <c r="J125" s="293" t="s">
        <v>1538</v>
      </c>
      <c r="K125" s="334"/>
    </row>
    <row r="126" spans="2:11" ht="15" customHeight="1">
      <c r="B126" s="332"/>
      <c r="C126" s="293" t="s">
        <v>815</v>
      </c>
      <c r="D126" s="293"/>
      <c r="E126" s="293"/>
      <c r="F126" s="312" t="s">
        <v>1488</v>
      </c>
      <c r="G126" s="293"/>
      <c r="H126" s="293" t="s">
        <v>1539</v>
      </c>
      <c r="I126" s="293" t="s">
        <v>1490</v>
      </c>
      <c r="J126" s="293" t="s">
        <v>1538</v>
      </c>
      <c r="K126" s="334"/>
    </row>
    <row r="127" spans="2:11" ht="15" customHeight="1">
      <c r="B127" s="332"/>
      <c r="C127" s="293" t="s">
        <v>1499</v>
      </c>
      <c r="D127" s="293"/>
      <c r="E127" s="293"/>
      <c r="F127" s="312" t="s">
        <v>1494</v>
      </c>
      <c r="G127" s="293"/>
      <c r="H127" s="293" t="s">
        <v>1500</v>
      </c>
      <c r="I127" s="293" t="s">
        <v>1490</v>
      </c>
      <c r="J127" s="293">
        <v>15</v>
      </c>
      <c r="K127" s="334"/>
    </row>
    <row r="128" spans="2:11" ht="15" customHeight="1">
      <c r="B128" s="332"/>
      <c r="C128" s="314" t="s">
        <v>1501</v>
      </c>
      <c r="D128" s="314"/>
      <c r="E128" s="314"/>
      <c r="F128" s="315" t="s">
        <v>1494</v>
      </c>
      <c r="G128" s="314"/>
      <c r="H128" s="314" t="s">
        <v>1502</v>
      </c>
      <c r="I128" s="314" t="s">
        <v>1490</v>
      </c>
      <c r="J128" s="314">
        <v>15</v>
      </c>
      <c r="K128" s="334"/>
    </row>
    <row r="129" spans="2:11" ht="15" customHeight="1">
      <c r="B129" s="332"/>
      <c r="C129" s="314" t="s">
        <v>1503</v>
      </c>
      <c r="D129" s="314"/>
      <c r="E129" s="314"/>
      <c r="F129" s="315" t="s">
        <v>1494</v>
      </c>
      <c r="G129" s="314"/>
      <c r="H129" s="314" t="s">
        <v>1504</v>
      </c>
      <c r="I129" s="314" t="s">
        <v>1490</v>
      </c>
      <c r="J129" s="314">
        <v>20</v>
      </c>
      <c r="K129" s="334"/>
    </row>
    <row r="130" spans="2:11" ht="15" customHeight="1">
      <c r="B130" s="332"/>
      <c r="C130" s="314" t="s">
        <v>1505</v>
      </c>
      <c r="D130" s="314"/>
      <c r="E130" s="314"/>
      <c r="F130" s="315" t="s">
        <v>1494</v>
      </c>
      <c r="G130" s="314"/>
      <c r="H130" s="314" t="s">
        <v>1506</v>
      </c>
      <c r="I130" s="314" t="s">
        <v>1490</v>
      </c>
      <c r="J130" s="314">
        <v>20</v>
      </c>
      <c r="K130" s="334"/>
    </row>
    <row r="131" spans="2:11" ht="15" customHeight="1">
      <c r="B131" s="332"/>
      <c r="C131" s="293" t="s">
        <v>1493</v>
      </c>
      <c r="D131" s="293"/>
      <c r="E131" s="293"/>
      <c r="F131" s="312" t="s">
        <v>1494</v>
      </c>
      <c r="G131" s="293"/>
      <c r="H131" s="293" t="s">
        <v>1527</v>
      </c>
      <c r="I131" s="293" t="s">
        <v>1490</v>
      </c>
      <c r="J131" s="293">
        <v>50</v>
      </c>
      <c r="K131" s="334"/>
    </row>
    <row r="132" spans="2:11" ht="15" customHeight="1">
      <c r="B132" s="332"/>
      <c r="C132" s="293" t="s">
        <v>1507</v>
      </c>
      <c r="D132" s="293"/>
      <c r="E132" s="293"/>
      <c r="F132" s="312" t="s">
        <v>1494</v>
      </c>
      <c r="G132" s="293"/>
      <c r="H132" s="293" t="s">
        <v>1527</v>
      </c>
      <c r="I132" s="293" t="s">
        <v>1490</v>
      </c>
      <c r="J132" s="293">
        <v>50</v>
      </c>
      <c r="K132" s="334"/>
    </row>
    <row r="133" spans="2:11" ht="15" customHeight="1">
      <c r="B133" s="332"/>
      <c r="C133" s="293" t="s">
        <v>1513</v>
      </c>
      <c r="D133" s="293"/>
      <c r="E133" s="293"/>
      <c r="F133" s="312" t="s">
        <v>1494</v>
      </c>
      <c r="G133" s="293"/>
      <c r="H133" s="293" t="s">
        <v>1527</v>
      </c>
      <c r="I133" s="293" t="s">
        <v>1490</v>
      </c>
      <c r="J133" s="293">
        <v>50</v>
      </c>
      <c r="K133" s="334"/>
    </row>
    <row r="134" spans="2:11" ht="15" customHeight="1">
      <c r="B134" s="332"/>
      <c r="C134" s="293" t="s">
        <v>1515</v>
      </c>
      <c r="D134" s="293"/>
      <c r="E134" s="293"/>
      <c r="F134" s="312" t="s">
        <v>1494</v>
      </c>
      <c r="G134" s="293"/>
      <c r="H134" s="293" t="s">
        <v>1527</v>
      </c>
      <c r="I134" s="293" t="s">
        <v>1490</v>
      </c>
      <c r="J134" s="293">
        <v>50</v>
      </c>
      <c r="K134" s="334"/>
    </row>
    <row r="135" spans="2:11" ht="15" customHeight="1">
      <c r="B135" s="332"/>
      <c r="C135" s="293" t="s">
        <v>865</v>
      </c>
      <c r="D135" s="293"/>
      <c r="E135" s="293"/>
      <c r="F135" s="312" t="s">
        <v>1494</v>
      </c>
      <c r="G135" s="293"/>
      <c r="H135" s="293" t="s">
        <v>1540</v>
      </c>
      <c r="I135" s="293" t="s">
        <v>1490</v>
      </c>
      <c r="J135" s="293">
        <v>255</v>
      </c>
      <c r="K135" s="334"/>
    </row>
    <row r="136" spans="2:11" ht="15" customHeight="1">
      <c r="B136" s="332"/>
      <c r="C136" s="293" t="s">
        <v>1517</v>
      </c>
      <c r="D136" s="293"/>
      <c r="E136" s="293"/>
      <c r="F136" s="312" t="s">
        <v>1488</v>
      </c>
      <c r="G136" s="293"/>
      <c r="H136" s="293" t="s">
        <v>1541</v>
      </c>
      <c r="I136" s="293" t="s">
        <v>1519</v>
      </c>
      <c r="J136" s="293"/>
      <c r="K136" s="334"/>
    </row>
    <row r="137" spans="2:11" ht="15" customHeight="1">
      <c r="B137" s="332"/>
      <c r="C137" s="293" t="s">
        <v>1520</v>
      </c>
      <c r="D137" s="293"/>
      <c r="E137" s="293"/>
      <c r="F137" s="312" t="s">
        <v>1488</v>
      </c>
      <c r="G137" s="293"/>
      <c r="H137" s="293" t="s">
        <v>1542</v>
      </c>
      <c r="I137" s="293" t="s">
        <v>1522</v>
      </c>
      <c r="J137" s="293"/>
      <c r="K137" s="334"/>
    </row>
    <row r="138" spans="2:11" ht="15" customHeight="1">
      <c r="B138" s="332"/>
      <c r="C138" s="293" t="s">
        <v>1523</v>
      </c>
      <c r="D138" s="293"/>
      <c r="E138" s="293"/>
      <c r="F138" s="312" t="s">
        <v>1488</v>
      </c>
      <c r="G138" s="293"/>
      <c r="H138" s="293" t="s">
        <v>1523</v>
      </c>
      <c r="I138" s="293" t="s">
        <v>1522</v>
      </c>
      <c r="J138" s="293"/>
      <c r="K138" s="334"/>
    </row>
    <row r="139" spans="2:11" ht="15" customHeight="1">
      <c r="B139" s="332"/>
      <c r="C139" s="293" t="s">
        <v>768</v>
      </c>
      <c r="D139" s="293"/>
      <c r="E139" s="293"/>
      <c r="F139" s="312" t="s">
        <v>1488</v>
      </c>
      <c r="G139" s="293"/>
      <c r="H139" s="293" t="s">
        <v>1543</v>
      </c>
      <c r="I139" s="293" t="s">
        <v>1522</v>
      </c>
      <c r="J139" s="293"/>
      <c r="K139" s="334"/>
    </row>
    <row r="140" spans="2:11" ht="15" customHeight="1">
      <c r="B140" s="332"/>
      <c r="C140" s="293" t="s">
        <v>1544</v>
      </c>
      <c r="D140" s="293"/>
      <c r="E140" s="293"/>
      <c r="F140" s="312" t="s">
        <v>1488</v>
      </c>
      <c r="G140" s="293"/>
      <c r="H140" s="293" t="s">
        <v>1545</v>
      </c>
      <c r="I140" s="293" t="s">
        <v>1522</v>
      </c>
      <c r="J140" s="293"/>
      <c r="K140" s="334"/>
    </row>
    <row r="141" spans="2:11" ht="15" customHeight="1">
      <c r="B141" s="335"/>
      <c r="C141" s="336"/>
      <c r="D141" s="336"/>
      <c r="E141" s="336"/>
      <c r="F141" s="336"/>
      <c r="G141" s="336"/>
      <c r="H141" s="336"/>
      <c r="I141" s="336"/>
      <c r="J141" s="336"/>
      <c r="K141" s="337"/>
    </row>
    <row r="142" spans="2:11" ht="18.75" customHeight="1">
      <c r="B142" s="289"/>
      <c r="C142" s="289"/>
      <c r="D142" s="289"/>
      <c r="E142" s="289"/>
      <c r="F142" s="324"/>
      <c r="G142" s="289"/>
      <c r="H142" s="289"/>
      <c r="I142" s="289"/>
      <c r="J142" s="289"/>
      <c r="K142" s="289"/>
    </row>
    <row r="143" spans="2:11" ht="18.75" customHeight="1">
      <c r="B143" s="299"/>
      <c r="C143" s="299"/>
      <c r="D143" s="299"/>
      <c r="E143" s="299"/>
      <c r="F143" s="299"/>
      <c r="G143" s="299"/>
      <c r="H143" s="299"/>
      <c r="I143" s="299"/>
      <c r="J143" s="299"/>
      <c r="K143" s="299"/>
    </row>
    <row r="144" spans="2:11" ht="7.5" customHeight="1">
      <c r="B144" s="300"/>
      <c r="C144" s="301"/>
      <c r="D144" s="301"/>
      <c r="E144" s="301"/>
      <c r="F144" s="301"/>
      <c r="G144" s="301"/>
      <c r="H144" s="301"/>
      <c r="I144" s="301"/>
      <c r="J144" s="301"/>
      <c r="K144" s="302"/>
    </row>
    <row r="145" spans="2:11" ht="45" customHeight="1">
      <c r="B145" s="303"/>
      <c r="C145" s="410" t="s">
        <v>1546</v>
      </c>
      <c r="D145" s="410"/>
      <c r="E145" s="410"/>
      <c r="F145" s="410"/>
      <c r="G145" s="410"/>
      <c r="H145" s="410"/>
      <c r="I145" s="410"/>
      <c r="J145" s="410"/>
      <c r="K145" s="304"/>
    </row>
    <row r="146" spans="2:11" ht="17.25" customHeight="1">
      <c r="B146" s="303"/>
      <c r="C146" s="305" t="s">
        <v>1482</v>
      </c>
      <c r="D146" s="305"/>
      <c r="E146" s="305"/>
      <c r="F146" s="305" t="s">
        <v>1483</v>
      </c>
      <c r="G146" s="306"/>
      <c r="H146" s="305" t="s">
        <v>860</v>
      </c>
      <c r="I146" s="305" t="s">
        <v>787</v>
      </c>
      <c r="J146" s="305" t="s">
        <v>1484</v>
      </c>
      <c r="K146" s="304"/>
    </row>
    <row r="147" spans="2:11" ht="17.25" customHeight="1">
      <c r="B147" s="303"/>
      <c r="C147" s="307" t="s">
        <v>1485</v>
      </c>
      <c r="D147" s="307"/>
      <c r="E147" s="307"/>
      <c r="F147" s="308" t="s">
        <v>1486</v>
      </c>
      <c r="G147" s="309"/>
      <c r="H147" s="307"/>
      <c r="I147" s="307"/>
      <c r="J147" s="307" t="s">
        <v>1487</v>
      </c>
      <c r="K147" s="304"/>
    </row>
    <row r="148" spans="2:11" ht="5.25" customHeight="1">
      <c r="B148" s="313"/>
      <c r="C148" s="310"/>
      <c r="D148" s="310"/>
      <c r="E148" s="310"/>
      <c r="F148" s="310"/>
      <c r="G148" s="311"/>
      <c r="H148" s="310"/>
      <c r="I148" s="310"/>
      <c r="J148" s="310"/>
      <c r="K148" s="334"/>
    </row>
    <row r="149" spans="2:11" ht="15" customHeight="1">
      <c r="B149" s="313"/>
      <c r="C149" s="159" t="s">
        <v>1491</v>
      </c>
      <c r="D149" s="293"/>
      <c r="E149" s="293"/>
      <c r="F149" s="338" t="s">
        <v>1488</v>
      </c>
      <c r="G149" s="293"/>
      <c r="H149" s="159" t="s">
        <v>1527</v>
      </c>
      <c r="I149" s="159" t="s">
        <v>1490</v>
      </c>
      <c r="J149" s="159">
        <v>120</v>
      </c>
      <c r="K149" s="334"/>
    </row>
    <row r="150" spans="2:11" ht="15" customHeight="1">
      <c r="B150" s="313"/>
      <c r="C150" s="159" t="s">
        <v>1536</v>
      </c>
      <c r="D150" s="293"/>
      <c r="E150" s="293"/>
      <c r="F150" s="338" t="s">
        <v>1488</v>
      </c>
      <c r="G150" s="293"/>
      <c r="H150" s="159" t="s">
        <v>1547</v>
      </c>
      <c r="I150" s="159" t="s">
        <v>1490</v>
      </c>
      <c r="J150" s="159" t="s">
        <v>1538</v>
      </c>
      <c r="K150" s="334"/>
    </row>
    <row r="151" spans="2:11" ht="15" customHeight="1">
      <c r="B151" s="313"/>
      <c r="C151" s="159" t="s">
        <v>815</v>
      </c>
      <c r="D151" s="293"/>
      <c r="E151" s="293"/>
      <c r="F151" s="338" t="s">
        <v>1488</v>
      </c>
      <c r="G151" s="293"/>
      <c r="H151" s="159" t="s">
        <v>1548</v>
      </c>
      <c r="I151" s="159" t="s">
        <v>1490</v>
      </c>
      <c r="J151" s="159" t="s">
        <v>1538</v>
      </c>
      <c r="K151" s="334"/>
    </row>
    <row r="152" spans="2:11" ht="15" customHeight="1">
      <c r="B152" s="313"/>
      <c r="C152" s="159" t="s">
        <v>1493</v>
      </c>
      <c r="D152" s="293"/>
      <c r="E152" s="293"/>
      <c r="F152" s="338" t="s">
        <v>1494</v>
      </c>
      <c r="G152" s="293"/>
      <c r="H152" s="159" t="s">
        <v>1527</v>
      </c>
      <c r="I152" s="159" t="s">
        <v>1490</v>
      </c>
      <c r="J152" s="159">
        <v>50</v>
      </c>
      <c r="K152" s="334"/>
    </row>
    <row r="153" spans="2:11" ht="15" customHeight="1">
      <c r="B153" s="313"/>
      <c r="C153" s="159" t="s">
        <v>1496</v>
      </c>
      <c r="D153" s="293"/>
      <c r="E153" s="293"/>
      <c r="F153" s="338" t="s">
        <v>1488</v>
      </c>
      <c r="G153" s="293"/>
      <c r="H153" s="159" t="s">
        <v>1527</v>
      </c>
      <c r="I153" s="159" t="s">
        <v>1498</v>
      </c>
      <c r="J153" s="159"/>
      <c r="K153" s="334"/>
    </row>
    <row r="154" spans="2:11" ht="15" customHeight="1">
      <c r="B154" s="313"/>
      <c r="C154" s="159" t="s">
        <v>1507</v>
      </c>
      <c r="D154" s="293"/>
      <c r="E154" s="293"/>
      <c r="F154" s="338" t="s">
        <v>1494</v>
      </c>
      <c r="G154" s="293"/>
      <c r="H154" s="159" t="s">
        <v>1527</v>
      </c>
      <c r="I154" s="159" t="s">
        <v>1490</v>
      </c>
      <c r="J154" s="159">
        <v>50</v>
      </c>
      <c r="K154" s="334"/>
    </row>
    <row r="155" spans="2:11" ht="15" customHeight="1">
      <c r="B155" s="313"/>
      <c r="C155" s="159" t="s">
        <v>1515</v>
      </c>
      <c r="D155" s="293"/>
      <c r="E155" s="293"/>
      <c r="F155" s="338" t="s">
        <v>1494</v>
      </c>
      <c r="G155" s="293"/>
      <c r="H155" s="159" t="s">
        <v>1527</v>
      </c>
      <c r="I155" s="159" t="s">
        <v>1490</v>
      </c>
      <c r="J155" s="159">
        <v>50</v>
      </c>
      <c r="K155" s="334"/>
    </row>
    <row r="156" spans="2:11" ht="15" customHeight="1">
      <c r="B156" s="313"/>
      <c r="C156" s="159" t="s">
        <v>1513</v>
      </c>
      <c r="D156" s="293"/>
      <c r="E156" s="293"/>
      <c r="F156" s="338" t="s">
        <v>1494</v>
      </c>
      <c r="G156" s="293"/>
      <c r="H156" s="159" t="s">
        <v>1527</v>
      </c>
      <c r="I156" s="159" t="s">
        <v>1490</v>
      </c>
      <c r="J156" s="159">
        <v>50</v>
      </c>
      <c r="K156" s="334"/>
    </row>
    <row r="157" spans="2:11" ht="15" customHeight="1">
      <c r="B157" s="313"/>
      <c r="C157" s="159" t="s">
        <v>849</v>
      </c>
      <c r="D157" s="293"/>
      <c r="E157" s="293"/>
      <c r="F157" s="338" t="s">
        <v>1488</v>
      </c>
      <c r="G157" s="293"/>
      <c r="H157" s="159" t="s">
        <v>1549</v>
      </c>
      <c r="I157" s="159" t="s">
        <v>1490</v>
      </c>
      <c r="J157" s="159" t="s">
        <v>1550</v>
      </c>
      <c r="K157" s="334"/>
    </row>
    <row r="158" spans="2:11" ht="15" customHeight="1">
      <c r="B158" s="313"/>
      <c r="C158" s="159" t="s">
        <v>1551</v>
      </c>
      <c r="D158" s="293"/>
      <c r="E158" s="293"/>
      <c r="F158" s="338" t="s">
        <v>1488</v>
      </c>
      <c r="G158" s="293"/>
      <c r="H158" s="159" t="s">
        <v>1552</v>
      </c>
      <c r="I158" s="159" t="s">
        <v>1522</v>
      </c>
      <c r="J158" s="159"/>
      <c r="K158" s="334"/>
    </row>
    <row r="159" spans="2:11" ht="15" customHeight="1">
      <c r="B159" s="339"/>
      <c r="C159" s="322"/>
      <c r="D159" s="322"/>
      <c r="E159" s="322"/>
      <c r="F159" s="322"/>
      <c r="G159" s="322"/>
      <c r="H159" s="322"/>
      <c r="I159" s="322"/>
      <c r="J159" s="322"/>
      <c r="K159" s="340"/>
    </row>
    <row r="160" spans="2:11" ht="18.75" customHeight="1">
      <c r="B160" s="289"/>
      <c r="C160" s="293"/>
      <c r="D160" s="293"/>
      <c r="E160" s="293"/>
      <c r="F160" s="312"/>
      <c r="G160" s="293"/>
      <c r="H160" s="293"/>
      <c r="I160" s="293"/>
      <c r="J160" s="293"/>
      <c r="K160" s="289"/>
    </row>
    <row r="161" spans="2:11" ht="18.75" customHeight="1">
      <c r="B161" s="299"/>
      <c r="C161" s="299"/>
      <c r="D161" s="299"/>
      <c r="E161" s="299"/>
      <c r="F161" s="299"/>
      <c r="G161" s="299"/>
      <c r="H161" s="299"/>
      <c r="I161" s="299"/>
      <c r="J161" s="299"/>
      <c r="K161" s="299"/>
    </row>
    <row r="162" spans="2:11" ht="7.5" customHeight="1">
      <c r="B162" s="281"/>
      <c r="C162" s="282"/>
      <c r="D162" s="282"/>
      <c r="E162" s="282"/>
      <c r="F162" s="282"/>
      <c r="G162" s="282"/>
      <c r="H162" s="282"/>
      <c r="I162" s="282"/>
      <c r="J162" s="282"/>
      <c r="K162" s="283"/>
    </row>
    <row r="163" spans="2:11" ht="45" customHeight="1">
      <c r="B163" s="284"/>
      <c r="C163" s="408" t="s">
        <v>1553</v>
      </c>
      <c r="D163" s="408"/>
      <c r="E163" s="408"/>
      <c r="F163" s="408"/>
      <c r="G163" s="408"/>
      <c r="H163" s="408"/>
      <c r="I163" s="408"/>
      <c r="J163" s="408"/>
      <c r="K163" s="285"/>
    </row>
    <row r="164" spans="2:11" ht="17.25" customHeight="1">
      <c r="B164" s="284"/>
      <c r="C164" s="305" t="s">
        <v>1482</v>
      </c>
      <c r="D164" s="305"/>
      <c r="E164" s="305"/>
      <c r="F164" s="305" t="s">
        <v>1483</v>
      </c>
      <c r="G164" s="341"/>
      <c r="H164" s="342" t="s">
        <v>860</v>
      </c>
      <c r="I164" s="342" t="s">
        <v>787</v>
      </c>
      <c r="J164" s="305" t="s">
        <v>1484</v>
      </c>
      <c r="K164" s="285"/>
    </row>
    <row r="165" spans="2:11" ht="17.25" customHeight="1">
      <c r="B165" s="286"/>
      <c r="C165" s="307" t="s">
        <v>1485</v>
      </c>
      <c r="D165" s="307"/>
      <c r="E165" s="307"/>
      <c r="F165" s="308" t="s">
        <v>1486</v>
      </c>
      <c r="G165" s="343"/>
      <c r="H165" s="344"/>
      <c r="I165" s="344"/>
      <c r="J165" s="307" t="s">
        <v>1487</v>
      </c>
      <c r="K165" s="287"/>
    </row>
    <row r="166" spans="2:11" ht="5.25" customHeight="1">
      <c r="B166" s="313"/>
      <c r="C166" s="310"/>
      <c r="D166" s="310"/>
      <c r="E166" s="310"/>
      <c r="F166" s="310"/>
      <c r="G166" s="311"/>
      <c r="H166" s="310"/>
      <c r="I166" s="310"/>
      <c r="J166" s="310"/>
      <c r="K166" s="334"/>
    </row>
    <row r="167" spans="2:11" ht="15" customHeight="1">
      <c r="B167" s="313"/>
      <c r="C167" s="293" t="s">
        <v>1491</v>
      </c>
      <c r="D167" s="293"/>
      <c r="E167" s="293"/>
      <c r="F167" s="312" t="s">
        <v>1488</v>
      </c>
      <c r="G167" s="293"/>
      <c r="H167" s="293" t="s">
        <v>1527</v>
      </c>
      <c r="I167" s="293" t="s">
        <v>1490</v>
      </c>
      <c r="J167" s="293">
        <v>120</v>
      </c>
      <c r="K167" s="334"/>
    </row>
    <row r="168" spans="2:11" ht="15" customHeight="1">
      <c r="B168" s="313"/>
      <c r="C168" s="293" t="s">
        <v>1536</v>
      </c>
      <c r="D168" s="293"/>
      <c r="E168" s="293"/>
      <c r="F168" s="312" t="s">
        <v>1488</v>
      </c>
      <c r="G168" s="293"/>
      <c r="H168" s="293" t="s">
        <v>1537</v>
      </c>
      <c r="I168" s="293" t="s">
        <v>1490</v>
      </c>
      <c r="J168" s="293" t="s">
        <v>1538</v>
      </c>
      <c r="K168" s="334"/>
    </row>
    <row r="169" spans="2:11" ht="15" customHeight="1">
      <c r="B169" s="313"/>
      <c r="C169" s="293" t="s">
        <v>815</v>
      </c>
      <c r="D169" s="293"/>
      <c r="E169" s="293"/>
      <c r="F169" s="312" t="s">
        <v>1488</v>
      </c>
      <c r="G169" s="293"/>
      <c r="H169" s="293" t="s">
        <v>1554</v>
      </c>
      <c r="I169" s="293" t="s">
        <v>1490</v>
      </c>
      <c r="J169" s="293" t="s">
        <v>1538</v>
      </c>
      <c r="K169" s="334"/>
    </row>
    <row r="170" spans="2:11" ht="15" customHeight="1">
      <c r="B170" s="313"/>
      <c r="C170" s="293" t="s">
        <v>1493</v>
      </c>
      <c r="D170" s="293"/>
      <c r="E170" s="293"/>
      <c r="F170" s="312" t="s">
        <v>1494</v>
      </c>
      <c r="G170" s="293"/>
      <c r="H170" s="293" t="s">
        <v>1554</v>
      </c>
      <c r="I170" s="293" t="s">
        <v>1490</v>
      </c>
      <c r="J170" s="293">
        <v>50</v>
      </c>
      <c r="K170" s="334"/>
    </row>
    <row r="171" spans="2:11" ht="15" customHeight="1">
      <c r="B171" s="313"/>
      <c r="C171" s="293" t="s">
        <v>1496</v>
      </c>
      <c r="D171" s="293"/>
      <c r="E171" s="293"/>
      <c r="F171" s="312" t="s">
        <v>1488</v>
      </c>
      <c r="G171" s="293"/>
      <c r="H171" s="293" t="s">
        <v>1554</v>
      </c>
      <c r="I171" s="293" t="s">
        <v>1498</v>
      </c>
      <c r="J171" s="293"/>
      <c r="K171" s="334"/>
    </row>
    <row r="172" spans="2:11" ht="15" customHeight="1">
      <c r="B172" s="313"/>
      <c r="C172" s="293" t="s">
        <v>1507</v>
      </c>
      <c r="D172" s="293"/>
      <c r="E172" s="293"/>
      <c r="F172" s="312" t="s">
        <v>1494</v>
      </c>
      <c r="G172" s="293"/>
      <c r="H172" s="293" t="s">
        <v>1554</v>
      </c>
      <c r="I172" s="293" t="s">
        <v>1490</v>
      </c>
      <c r="J172" s="293">
        <v>50</v>
      </c>
      <c r="K172" s="334"/>
    </row>
    <row r="173" spans="2:11" ht="15" customHeight="1">
      <c r="B173" s="313"/>
      <c r="C173" s="293" t="s">
        <v>1515</v>
      </c>
      <c r="D173" s="293"/>
      <c r="E173" s="293"/>
      <c r="F173" s="312" t="s">
        <v>1494</v>
      </c>
      <c r="G173" s="293"/>
      <c r="H173" s="293" t="s">
        <v>1554</v>
      </c>
      <c r="I173" s="293" t="s">
        <v>1490</v>
      </c>
      <c r="J173" s="293">
        <v>50</v>
      </c>
      <c r="K173" s="334"/>
    </row>
    <row r="174" spans="2:11" ht="15" customHeight="1">
      <c r="B174" s="313"/>
      <c r="C174" s="293" t="s">
        <v>1513</v>
      </c>
      <c r="D174" s="293"/>
      <c r="E174" s="293"/>
      <c r="F174" s="312" t="s">
        <v>1494</v>
      </c>
      <c r="G174" s="293"/>
      <c r="H174" s="293" t="s">
        <v>1554</v>
      </c>
      <c r="I174" s="293" t="s">
        <v>1490</v>
      </c>
      <c r="J174" s="293">
        <v>50</v>
      </c>
      <c r="K174" s="334"/>
    </row>
    <row r="175" spans="2:11" ht="15" customHeight="1">
      <c r="B175" s="313"/>
      <c r="C175" s="293" t="s">
        <v>859</v>
      </c>
      <c r="D175" s="293"/>
      <c r="E175" s="293"/>
      <c r="F175" s="312" t="s">
        <v>1488</v>
      </c>
      <c r="G175" s="293"/>
      <c r="H175" s="293" t="s">
        <v>1555</v>
      </c>
      <c r="I175" s="293" t="s">
        <v>1556</v>
      </c>
      <c r="J175" s="293"/>
      <c r="K175" s="334"/>
    </row>
    <row r="176" spans="2:11" ht="15" customHeight="1">
      <c r="B176" s="313"/>
      <c r="C176" s="293" t="s">
        <v>787</v>
      </c>
      <c r="D176" s="293"/>
      <c r="E176" s="293"/>
      <c r="F176" s="312" t="s">
        <v>1488</v>
      </c>
      <c r="G176" s="293"/>
      <c r="H176" s="293" t="s">
        <v>1557</v>
      </c>
      <c r="I176" s="293" t="s">
        <v>1558</v>
      </c>
      <c r="J176" s="293">
        <v>1</v>
      </c>
      <c r="K176" s="334"/>
    </row>
    <row r="177" spans="2:11" ht="15" customHeight="1">
      <c r="B177" s="313"/>
      <c r="C177" s="293" t="s">
        <v>783</v>
      </c>
      <c r="D177" s="293"/>
      <c r="E177" s="293"/>
      <c r="F177" s="312" t="s">
        <v>1488</v>
      </c>
      <c r="G177" s="293"/>
      <c r="H177" s="293" t="s">
        <v>1559</v>
      </c>
      <c r="I177" s="293" t="s">
        <v>1490</v>
      </c>
      <c r="J177" s="293">
        <v>20</v>
      </c>
      <c r="K177" s="334"/>
    </row>
    <row r="178" spans="2:11" ht="15" customHeight="1">
      <c r="B178" s="313"/>
      <c r="C178" s="293" t="s">
        <v>860</v>
      </c>
      <c r="D178" s="293"/>
      <c r="E178" s="293"/>
      <c r="F178" s="312" t="s">
        <v>1488</v>
      </c>
      <c r="G178" s="293"/>
      <c r="H178" s="293" t="s">
        <v>1560</v>
      </c>
      <c r="I178" s="293" t="s">
        <v>1490</v>
      </c>
      <c r="J178" s="293">
        <v>255</v>
      </c>
      <c r="K178" s="334"/>
    </row>
    <row r="179" spans="2:11" ht="15" customHeight="1">
      <c r="B179" s="313"/>
      <c r="C179" s="293" t="s">
        <v>861</v>
      </c>
      <c r="D179" s="293"/>
      <c r="E179" s="293"/>
      <c r="F179" s="312" t="s">
        <v>1488</v>
      </c>
      <c r="G179" s="293"/>
      <c r="H179" s="293" t="s">
        <v>1453</v>
      </c>
      <c r="I179" s="293" t="s">
        <v>1490</v>
      </c>
      <c r="J179" s="293">
        <v>10</v>
      </c>
      <c r="K179" s="334"/>
    </row>
    <row r="180" spans="2:11" ht="15" customHeight="1">
      <c r="B180" s="313"/>
      <c r="C180" s="293" t="s">
        <v>862</v>
      </c>
      <c r="D180" s="293"/>
      <c r="E180" s="293"/>
      <c r="F180" s="312" t="s">
        <v>1488</v>
      </c>
      <c r="G180" s="293"/>
      <c r="H180" s="293" t="s">
        <v>1561</v>
      </c>
      <c r="I180" s="293" t="s">
        <v>1522</v>
      </c>
      <c r="J180" s="293"/>
      <c r="K180" s="334"/>
    </row>
    <row r="181" spans="2:11" ht="15" customHeight="1">
      <c r="B181" s="313"/>
      <c r="C181" s="293" t="s">
        <v>1562</v>
      </c>
      <c r="D181" s="293"/>
      <c r="E181" s="293"/>
      <c r="F181" s="312" t="s">
        <v>1488</v>
      </c>
      <c r="G181" s="293"/>
      <c r="H181" s="293" t="s">
        <v>1563</v>
      </c>
      <c r="I181" s="293" t="s">
        <v>1522</v>
      </c>
      <c r="J181" s="293"/>
      <c r="K181" s="334"/>
    </row>
    <row r="182" spans="2:11" ht="15" customHeight="1">
      <c r="B182" s="313"/>
      <c r="C182" s="293" t="s">
        <v>1551</v>
      </c>
      <c r="D182" s="293"/>
      <c r="E182" s="293"/>
      <c r="F182" s="312" t="s">
        <v>1488</v>
      </c>
      <c r="G182" s="293"/>
      <c r="H182" s="293" t="s">
        <v>1564</v>
      </c>
      <c r="I182" s="293" t="s">
        <v>1522</v>
      </c>
      <c r="J182" s="293"/>
      <c r="K182" s="334"/>
    </row>
    <row r="183" spans="2:11" ht="15" customHeight="1">
      <c r="B183" s="313"/>
      <c r="C183" s="293" t="s">
        <v>864</v>
      </c>
      <c r="D183" s="293"/>
      <c r="E183" s="293"/>
      <c r="F183" s="312" t="s">
        <v>1494</v>
      </c>
      <c r="G183" s="293"/>
      <c r="H183" s="293" t="s">
        <v>1565</v>
      </c>
      <c r="I183" s="293" t="s">
        <v>1490</v>
      </c>
      <c r="J183" s="293">
        <v>50</v>
      </c>
      <c r="K183" s="334"/>
    </row>
    <row r="184" spans="2:11" ht="15" customHeight="1">
      <c r="B184" s="313"/>
      <c r="C184" s="293" t="s">
        <v>1566</v>
      </c>
      <c r="D184" s="293"/>
      <c r="E184" s="293"/>
      <c r="F184" s="312" t="s">
        <v>1494</v>
      </c>
      <c r="G184" s="293"/>
      <c r="H184" s="293" t="s">
        <v>1567</v>
      </c>
      <c r="I184" s="293" t="s">
        <v>1568</v>
      </c>
      <c r="J184" s="293"/>
      <c r="K184" s="334"/>
    </row>
    <row r="185" spans="2:11" ht="15" customHeight="1">
      <c r="B185" s="313"/>
      <c r="C185" s="293" t="s">
        <v>1569</v>
      </c>
      <c r="D185" s="293"/>
      <c r="E185" s="293"/>
      <c r="F185" s="312" t="s">
        <v>1494</v>
      </c>
      <c r="G185" s="293"/>
      <c r="H185" s="293" t="s">
        <v>1570</v>
      </c>
      <c r="I185" s="293" t="s">
        <v>1568</v>
      </c>
      <c r="J185" s="293"/>
      <c r="K185" s="334"/>
    </row>
    <row r="186" spans="2:11" ht="15" customHeight="1">
      <c r="B186" s="313"/>
      <c r="C186" s="293" t="s">
        <v>1571</v>
      </c>
      <c r="D186" s="293"/>
      <c r="E186" s="293"/>
      <c r="F186" s="312" t="s">
        <v>1494</v>
      </c>
      <c r="G186" s="293"/>
      <c r="H186" s="293" t="s">
        <v>1572</v>
      </c>
      <c r="I186" s="293" t="s">
        <v>1568</v>
      </c>
      <c r="J186" s="293"/>
      <c r="K186" s="334"/>
    </row>
    <row r="187" spans="2:11" ht="15" customHeight="1">
      <c r="B187" s="313"/>
      <c r="C187" s="345" t="s">
        <v>1573</v>
      </c>
      <c r="D187" s="293"/>
      <c r="E187" s="293"/>
      <c r="F187" s="312" t="s">
        <v>1494</v>
      </c>
      <c r="G187" s="293"/>
      <c r="H187" s="293" t="s">
        <v>1574</v>
      </c>
      <c r="I187" s="293" t="s">
        <v>1575</v>
      </c>
      <c r="J187" s="346" t="s">
        <v>1576</v>
      </c>
      <c r="K187" s="334"/>
    </row>
    <row r="188" spans="2:11" ht="15" customHeight="1">
      <c r="B188" s="313"/>
      <c r="C188" s="298" t="s">
        <v>772</v>
      </c>
      <c r="D188" s="293"/>
      <c r="E188" s="293"/>
      <c r="F188" s="312" t="s">
        <v>1488</v>
      </c>
      <c r="G188" s="293"/>
      <c r="H188" s="289" t="s">
        <v>1577</v>
      </c>
      <c r="I188" s="293" t="s">
        <v>1578</v>
      </c>
      <c r="J188" s="293"/>
      <c r="K188" s="334"/>
    </row>
    <row r="189" spans="2:11" ht="15" customHeight="1">
      <c r="B189" s="313"/>
      <c r="C189" s="298" t="s">
        <v>1579</v>
      </c>
      <c r="D189" s="293"/>
      <c r="E189" s="293"/>
      <c r="F189" s="312" t="s">
        <v>1488</v>
      </c>
      <c r="G189" s="293"/>
      <c r="H189" s="293" t="s">
        <v>1580</v>
      </c>
      <c r="I189" s="293" t="s">
        <v>1522</v>
      </c>
      <c r="J189" s="293"/>
      <c r="K189" s="334"/>
    </row>
    <row r="190" spans="2:11" ht="15" customHeight="1">
      <c r="B190" s="313"/>
      <c r="C190" s="298" t="s">
        <v>1581</v>
      </c>
      <c r="D190" s="293"/>
      <c r="E190" s="293"/>
      <c r="F190" s="312" t="s">
        <v>1488</v>
      </c>
      <c r="G190" s="293"/>
      <c r="H190" s="293" t="s">
        <v>1582</v>
      </c>
      <c r="I190" s="293" t="s">
        <v>1522</v>
      </c>
      <c r="J190" s="293"/>
      <c r="K190" s="334"/>
    </row>
    <row r="191" spans="2:11" ht="15" customHeight="1">
      <c r="B191" s="313"/>
      <c r="C191" s="298" t="s">
        <v>1583</v>
      </c>
      <c r="D191" s="293"/>
      <c r="E191" s="293"/>
      <c r="F191" s="312" t="s">
        <v>1494</v>
      </c>
      <c r="G191" s="293"/>
      <c r="H191" s="293" t="s">
        <v>1584</v>
      </c>
      <c r="I191" s="293" t="s">
        <v>1522</v>
      </c>
      <c r="J191" s="293"/>
      <c r="K191" s="334"/>
    </row>
    <row r="192" spans="2:11" ht="15" customHeight="1">
      <c r="B192" s="339"/>
      <c r="C192" s="347"/>
      <c r="D192" s="322"/>
      <c r="E192" s="322"/>
      <c r="F192" s="322"/>
      <c r="G192" s="322"/>
      <c r="H192" s="322"/>
      <c r="I192" s="322"/>
      <c r="J192" s="322"/>
      <c r="K192" s="340"/>
    </row>
    <row r="193" spans="2:11" ht="18.75" customHeight="1">
      <c r="B193" s="289"/>
      <c r="C193" s="293"/>
      <c r="D193" s="293"/>
      <c r="E193" s="293"/>
      <c r="F193" s="312"/>
      <c r="G193" s="293"/>
      <c r="H193" s="293"/>
      <c r="I193" s="293"/>
      <c r="J193" s="293"/>
      <c r="K193" s="289"/>
    </row>
    <row r="194" spans="2:11" ht="18.75" customHeight="1">
      <c r="B194" s="289"/>
      <c r="C194" s="293"/>
      <c r="D194" s="293"/>
      <c r="E194" s="293"/>
      <c r="F194" s="312"/>
      <c r="G194" s="293"/>
      <c r="H194" s="293"/>
      <c r="I194" s="293"/>
      <c r="J194" s="293"/>
      <c r="K194" s="289"/>
    </row>
    <row r="195" spans="2:11" ht="18.75" customHeight="1">
      <c r="B195" s="299"/>
      <c r="C195" s="299"/>
      <c r="D195" s="299"/>
      <c r="E195" s="299"/>
      <c r="F195" s="299"/>
      <c r="G195" s="299"/>
      <c r="H195" s="299"/>
      <c r="I195" s="299"/>
      <c r="J195" s="299"/>
      <c r="K195" s="299"/>
    </row>
    <row r="196" spans="2:11">
      <c r="B196" s="281"/>
      <c r="C196" s="282"/>
      <c r="D196" s="282"/>
      <c r="E196" s="282"/>
      <c r="F196" s="282"/>
      <c r="G196" s="282"/>
      <c r="H196" s="282"/>
      <c r="I196" s="282"/>
      <c r="J196" s="282"/>
      <c r="K196" s="283"/>
    </row>
    <row r="197" spans="2:11" ht="21">
      <c r="B197" s="284"/>
      <c r="C197" s="408" t="s">
        <v>1585</v>
      </c>
      <c r="D197" s="408"/>
      <c r="E197" s="408"/>
      <c r="F197" s="408"/>
      <c r="G197" s="408"/>
      <c r="H197" s="408"/>
      <c r="I197" s="408"/>
      <c r="J197" s="408"/>
      <c r="K197" s="285"/>
    </row>
    <row r="198" spans="2:11" ht="25.5" customHeight="1">
      <c r="B198" s="284"/>
      <c r="C198" s="158" t="s">
        <v>1586</v>
      </c>
      <c r="D198" s="158"/>
      <c r="E198" s="158"/>
      <c r="F198" s="158" t="s">
        <v>1587</v>
      </c>
      <c r="G198" s="348"/>
      <c r="H198" s="411" t="s">
        <v>1588</v>
      </c>
      <c r="I198" s="411"/>
      <c r="J198" s="411"/>
      <c r="K198" s="285"/>
    </row>
    <row r="199" spans="2:11" ht="5.25" customHeight="1">
      <c r="B199" s="313"/>
      <c r="C199" s="310"/>
      <c r="D199" s="310"/>
      <c r="E199" s="310"/>
      <c r="F199" s="310"/>
      <c r="G199" s="293"/>
      <c r="H199" s="310"/>
      <c r="I199" s="310"/>
      <c r="J199" s="310"/>
      <c r="K199" s="334"/>
    </row>
    <row r="200" spans="2:11" ht="15" customHeight="1">
      <c r="B200" s="313"/>
      <c r="C200" s="293" t="s">
        <v>1578</v>
      </c>
      <c r="D200" s="293"/>
      <c r="E200" s="293"/>
      <c r="F200" s="312" t="s">
        <v>773</v>
      </c>
      <c r="G200" s="293"/>
      <c r="H200" s="412" t="s">
        <v>1589</v>
      </c>
      <c r="I200" s="412"/>
      <c r="J200" s="412"/>
      <c r="K200" s="334"/>
    </row>
    <row r="201" spans="2:11" ht="15" customHeight="1">
      <c r="B201" s="313"/>
      <c r="C201" s="319"/>
      <c r="D201" s="293"/>
      <c r="E201" s="293"/>
      <c r="F201" s="312" t="s">
        <v>774</v>
      </c>
      <c r="G201" s="293"/>
      <c r="H201" s="412" t="s">
        <v>1590</v>
      </c>
      <c r="I201" s="412"/>
      <c r="J201" s="412"/>
      <c r="K201" s="334"/>
    </row>
    <row r="202" spans="2:11" ht="15" customHeight="1">
      <c r="B202" s="313"/>
      <c r="C202" s="319"/>
      <c r="D202" s="293"/>
      <c r="E202" s="293"/>
      <c r="F202" s="312" t="s">
        <v>777</v>
      </c>
      <c r="G202" s="293"/>
      <c r="H202" s="412" t="s">
        <v>1591</v>
      </c>
      <c r="I202" s="412"/>
      <c r="J202" s="412"/>
      <c r="K202" s="334"/>
    </row>
    <row r="203" spans="2:11" ht="15" customHeight="1">
      <c r="B203" s="313"/>
      <c r="C203" s="293"/>
      <c r="D203" s="293"/>
      <c r="E203" s="293"/>
      <c r="F203" s="312" t="s">
        <v>775</v>
      </c>
      <c r="G203" s="293"/>
      <c r="H203" s="412" t="s">
        <v>1592</v>
      </c>
      <c r="I203" s="412"/>
      <c r="J203" s="412"/>
      <c r="K203" s="334"/>
    </row>
    <row r="204" spans="2:11" ht="15" customHeight="1">
      <c r="B204" s="313"/>
      <c r="C204" s="293"/>
      <c r="D204" s="293"/>
      <c r="E204" s="293"/>
      <c r="F204" s="312" t="s">
        <v>776</v>
      </c>
      <c r="G204" s="293"/>
      <c r="H204" s="412" t="s">
        <v>1593</v>
      </c>
      <c r="I204" s="412"/>
      <c r="J204" s="412"/>
      <c r="K204" s="334"/>
    </row>
    <row r="205" spans="2:11" ht="15" customHeight="1">
      <c r="B205" s="313"/>
      <c r="C205" s="293"/>
      <c r="D205" s="293"/>
      <c r="E205" s="293"/>
      <c r="F205" s="312"/>
      <c r="G205" s="293"/>
      <c r="H205" s="293"/>
      <c r="I205" s="293"/>
      <c r="J205" s="293"/>
      <c r="K205" s="334"/>
    </row>
    <row r="206" spans="2:11" ht="15" customHeight="1">
      <c r="B206" s="313"/>
      <c r="C206" s="293" t="s">
        <v>1534</v>
      </c>
      <c r="D206" s="293"/>
      <c r="E206" s="293"/>
      <c r="F206" s="312" t="s">
        <v>824</v>
      </c>
      <c r="G206" s="293"/>
      <c r="H206" s="412" t="s">
        <v>1594</v>
      </c>
      <c r="I206" s="412"/>
      <c r="J206" s="412"/>
      <c r="K206" s="334"/>
    </row>
    <row r="207" spans="2:11" ht="15" customHeight="1">
      <c r="B207" s="313"/>
      <c r="C207" s="319"/>
      <c r="D207" s="293"/>
      <c r="E207" s="293"/>
      <c r="F207" s="312" t="s">
        <v>809</v>
      </c>
      <c r="G207" s="293"/>
      <c r="H207" s="412" t="s">
        <v>1435</v>
      </c>
      <c r="I207" s="412"/>
      <c r="J207" s="412"/>
      <c r="K207" s="334"/>
    </row>
    <row r="208" spans="2:11" ht="15" customHeight="1">
      <c r="B208" s="313"/>
      <c r="C208" s="293"/>
      <c r="D208" s="293"/>
      <c r="E208" s="293"/>
      <c r="F208" s="312" t="s">
        <v>1433</v>
      </c>
      <c r="G208" s="293"/>
      <c r="H208" s="412" t="s">
        <v>1595</v>
      </c>
      <c r="I208" s="412"/>
      <c r="J208" s="412"/>
      <c r="K208" s="334"/>
    </row>
    <row r="209" spans="2:11" ht="15" customHeight="1">
      <c r="B209" s="349"/>
      <c r="C209" s="319"/>
      <c r="D209" s="319"/>
      <c r="E209" s="319"/>
      <c r="F209" s="312" t="s">
        <v>833</v>
      </c>
      <c r="G209" s="298"/>
      <c r="H209" s="414" t="s">
        <v>1436</v>
      </c>
      <c r="I209" s="414"/>
      <c r="J209" s="414"/>
      <c r="K209" s="350"/>
    </row>
    <row r="210" spans="2:11" ht="15" customHeight="1">
      <c r="B210" s="349"/>
      <c r="C210" s="319"/>
      <c r="D210" s="319"/>
      <c r="E210" s="319"/>
      <c r="F210" s="312" t="s">
        <v>1361</v>
      </c>
      <c r="G210" s="298"/>
      <c r="H210" s="414" t="s">
        <v>1801</v>
      </c>
      <c r="I210" s="414"/>
      <c r="J210" s="414"/>
      <c r="K210" s="350"/>
    </row>
    <row r="211" spans="2:11" ht="15" customHeight="1">
      <c r="B211" s="349"/>
      <c r="C211" s="319"/>
      <c r="D211" s="319"/>
      <c r="E211" s="319"/>
      <c r="F211" s="351"/>
      <c r="G211" s="298"/>
      <c r="H211" s="352"/>
      <c r="I211" s="352"/>
      <c r="J211" s="352"/>
      <c r="K211" s="350"/>
    </row>
    <row r="212" spans="2:11" ht="15" customHeight="1">
      <c r="B212" s="349"/>
      <c r="C212" s="293" t="s">
        <v>1558</v>
      </c>
      <c r="D212" s="319"/>
      <c r="E212" s="319"/>
      <c r="F212" s="312">
        <v>1</v>
      </c>
      <c r="G212" s="298"/>
      <c r="H212" s="414" t="s">
        <v>1596</v>
      </c>
      <c r="I212" s="414"/>
      <c r="J212" s="414"/>
      <c r="K212" s="350"/>
    </row>
    <row r="213" spans="2:11" ht="15" customHeight="1">
      <c r="B213" s="349"/>
      <c r="C213" s="319"/>
      <c r="D213" s="319"/>
      <c r="E213" s="319"/>
      <c r="F213" s="312">
        <v>2</v>
      </c>
      <c r="G213" s="298"/>
      <c r="H213" s="414" t="s">
        <v>1597</v>
      </c>
      <c r="I213" s="414"/>
      <c r="J213" s="414"/>
      <c r="K213" s="350"/>
    </row>
    <row r="214" spans="2:11" ht="15" customHeight="1">
      <c r="B214" s="349"/>
      <c r="C214" s="319"/>
      <c r="D214" s="319"/>
      <c r="E214" s="319"/>
      <c r="F214" s="312">
        <v>3</v>
      </c>
      <c r="G214" s="298"/>
      <c r="H214" s="414" t="s">
        <v>1598</v>
      </c>
      <c r="I214" s="414"/>
      <c r="J214" s="414"/>
      <c r="K214" s="350"/>
    </row>
    <row r="215" spans="2:11" ht="15" customHeight="1">
      <c r="B215" s="349"/>
      <c r="C215" s="319"/>
      <c r="D215" s="319"/>
      <c r="E215" s="319"/>
      <c r="F215" s="312">
        <v>4</v>
      </c>
      <c r="G215" s="298"/>
      <c r="H215" s="414" t="s">
        <v>1599</v>
      </c>
      <c r="I215" s="414"/>
      <c r="J215" s="414"/>
      <c r="K215" s="350"/>
    </row>
    <row r="216" spans="2:11" ht="12.75" customHeight="1">
      <c r="B216" s="353"/>
      <c r="C216" s="354"/>
      <c r="D216" s="354"/>
      <c r="E216" s="354"/>
      <c r="F216" s="354"/>
      <c r="G216" s="354"/>
      <c r="H216" s="354"/>
      <c r="I216" s="354"/>
      <c r="J216" s="354"/>
      <c r="K216" s="355"/>
    </row>
  </sheetData>
  <sheetProtection password="CC35" sheet="1" objects="1" scenarios="1" formatCells="0" formatColumns="0" formatRows="0" sort="0" autoFilter="0"/>
  <mergeCells count="77">
    <mergeCell ref="H207:J207"/>
    <mergeCell ref="H208:J208"/>
    <mergeCell ref="H215:J215"/>
    <mergeCell ref="H213:J213"/>
    <mergeCell ref="H210:J210"/>
    <mergeCell ref="H209:J209"/>
    <mergeCell ref="H212:J212"/>
    <mergeCell ref="H214:J214"/>
    <mergeCell ref="C100:J100"/>
    <mergeCell ref="D61:J61"/>
    <mergeCell ref="H203:J203"/>
    <mergeCell ref="H201:J201"/>
    <mergeCell ref="H206:J206"/>
    <mergeCell ref="H204:J204"/>
    <mergeCell ref="H202:J202"/>
    <mergeCell ref="C145:J145"/>
    <mergeCell ref="C197:J197"/>
    <mergeCell ref="H198:J198"/>
    <mergeCell ref="C163:J163"/>
    <mergeCell ref="C120:J120"/>
    <mergeCell ref="D59:J59"/>
    <mergeCell ref="D57:J57"/>
    <mergeCell ref="H200:J200"/>
    <mergeCell ref="D60:J60"/>
    <mergeCell ref="D63:J63"/>
    <mergeCell ref="D64:J64"/>
    <mergeCell ref="D66:J66"/>
    <mergeCell ref="C53:J53"/>
    <mergeCell ref="C55:J55"/>
    <mergeCell ref="D56:J56"/>
    <mergeCell ref="D67:J67"/>
    <mergeCell ref="D68:J68"/>
    <mergeCell ref="C73:J73"/>
    <mergeCell ref="D65:J65"/>
    <mergeCell ref="D58:J58"/>
    <mergeCell ref="C50:J50"/>
    <mergeCell ref="G38:J38"/>
    <mergeCell ref="G39:J39"/>
    <mergeCell ref="G40:J40"/>
    <mergeCell ref="G41:J41"/>
    <mergeCell ref="G42:J42"/>
    <mergeCell ref="G43:J43"/>
    <mergeCell ref="D45:J45"/>
    <mergeCell ref="C52:J52"/>
    <mergeCell ref="D33:J33"/>
    <mergeCell ref="G34:J34"/>
    <mergeCell ref="G35:J35"/>
    <mergeCell ref="D49:J49"/>
    <mergeCell ref="E48:J48"/>
    <mergeCell ref="G36:J36"/>
    <mergeCell ref="G37:J37"/>
    <mergeCell ref="E46:J46"/>
    <mergeCell ref="E47:J4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honeticPr fontId="52" type="noConversion"/>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Rekapitulace stavby</vt:lpstr>
      <vt:lpstr>001 - B - Strojní část</vt:lpstr>
      <vt:lpstr>001 - C - Elektrotechnick...</vt:lpstr>
      <vt:lpstr>001 - D.1 - Stavební úpravy</vt:lpstr>
      <vt:lpstr>002 - D.2 - Vzduchotechnika</vt:lpstr>
      <vt:lpstr>001 - Ostatní a vedlejší ...</vt:lpstr>
      <vt:lpstr>Pokyny pro vyplnění</vt:lpstr>
      <vt:lpstr>'001 - B - Strojní část'!Print_Area</vt:lpstr>
      <vt:lpstr>'001 - C - Elektrotechnick...'!Print_Area</vt:lpstr>
      <vt:lpstr>'001 - D.1 - Stavební úpravy'!Print_Area</vt:lpstr>
      <vt:lpstr>'001 - Ostatní a vedlejší ...'!Print_Area</vt:lpstr>
      <vt:lpstr>'002 - D.2 - Vzduchotechnika'!Print_Area</vt:lpstr>
      <vt:lpstr>'Pokyny pro vyplnění'!Print_Area</vt:lpstr>
      <vt:lpstr>'Rekapitulace stavby'!Print_Area</vt:lpstr>
      <vt:lpstr>'001 - B - Strojní část'!Print_Titles</vt:lpstr>
      <vt:lpstr>'001 - C - Elektrotechnick...'!Print_Titles</vt:lpstr>
      <vt:lpstr>'001 - D.1 - Stavební úpravy'!Print_Titles</vt:lpstr>
      <vt:lpstr>'001 - Ostatní a vedlejší ...'!Print_Titles</vt:lpstr>
      <vt:lpstr>'002 - D.2 - Vzduchotechnika'!Print_Titles</vt:lpstr>
      <vt:lpstr>'Rekapitulace stavby'!Print_Titles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Skacel Milos</dc:creator>
  <cp:lastModifiedBy>skobr</cp:lastModifiedBy>
  <dcterms:created xsi:type="dcterms:W3CDTF">2017-03-23T11:40:33Z</dcterms:created>
  <dcterms:modified xsi:type="dcterms:W3CDTF">2017-03-23T12:08:07Z</dcterms:modified>
</cp:coreProperties>
</file>